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.karlyshev\Desktop\освидет. 2023-2025\ГОТОВОЕ\Толщинометрия на 2023-2025г\2023г. ГТОВАЯ\тендер док\"/>
    </mc:Choice>
  </mc:AlternateContent>
  <bookViews>
    <workbookView xWindow="0" yWindow="0" windowWidth="11535" windowHeight="7935"/>
  </bookViews>
  <sheets>
    <sheet name="АТ-1" sheetId="1" r:id="rId1"/>
    <sheet name="АТ-2 " sheetId="3" r:id="rId2"/>
    <sheet name="АТ-3 " sheetId="5" r:id="rId3"/>
    <sheet name="СУГ " sheetId="7" r:id="rId4"/>
    <sheet name="УГОДТ " sheetId="9" r:id="rId5"/>
    <sheet name="УПВ" sheetId="11" r:id="rId6"/>
    <sheet name="УГПМ " sheetId="18" r:id="rId7"/>
    <sheet name="УПЭС " sheetId="20" r:id="rId8"/>
    <sheet name="УПХН" sheetId="22" r:id="rId9"/>
    <sheet name="УПХНП" sheetId="16" r:id="rId10"/>
    <sheet name="УМЦК " sheetId="17" r:id="rId11"/>
    <sheet name="УОТНиПН" sheetId="27" r:id="rId12"/>
    <sheet name="УОСН " sheetId="28" r:id="rId13"/>
    <sheet name="ИТОГО" sheetId="30" r:id="rId14"/>
  </sheets>
  <externalReferences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xlnm._FilterDatabase" localSheetId="0" hidden="1">'АТ-1'!$A$6:$AH$25</definedName>
    <definedName name="_xlnm._FilterDatabase" localSheetId="1" hidden="1">'АТ-2 '!$A$6:$AH$34</definedName>
    <definedName name="_xlnm._FilterDatabase" localSheetId="2" hidden="1">'АТ-3 '!$A$6:$AE$116</definedName>
    <definedName name="_xlnm._FilterDatabase" localSheetId="3" hidden="1">'СУГ '!$A$6:$AE$395</definedName>
    <definedName name="_xlnm._FilterDatabase" localSheetId="4" hidden="1">'УГОДТ '!$A$6:$AE$722</definedName>
    <definedName name="_xlnm._FilterDatabase" localSheetId="6" hidden="1">'УГПМ '!$A$6:$AE$1150</definedName>
    <definedName name="_xlnm._FilterDatabase" localSheetId="10" hidden="1">'УМЦК '!$A$6:$AE$72</definedName>
    <definedName name="_xlnm._FilterDatabase" localSheetId="12" hidden="1">'УОСН '!$A$6:$AF$16</definedName>
    <definedName name="_xlnm._FilterDatabase" localSheetId="11" hidden="1">УОТНиПН!$A$6:$AI$51</definedName>
    <definedName name="_xlnm._FilterDatabase" localSheetId="5" hidden="1">УПВ!$A$6:$AE$219</definedName>
    <definedName name="_xlnm._FilterDatabase" localSheetId="8" hidden="1">УПХН!$A$6:$AE$28</definedName>
    <definedName name="_xlnm._FilterDatabase" localSheetId="9" hidden="1">УПХНП!$A$6:$AE$95</definedName>
    <definedName name="_xlnm._FilterDatabase" localSheetId="7" hidden="1">'УПЭС '!$A$6:$AE$269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34" i="18" l="1"/>
  <c r="B935" i="18" s="1"/>
  <c r="B936" i="18" s="1"/>
  <c r="B937" i="18" s="1"/>
  <c r="AD7" i="18"/>
  <c r="B961" i="18"/>
  <c r="B962" i="18" s="1"/>
  <c r="B963" i="18" s="1"/>
  <c r="B964" i="18" s="1"/>
  <c r="B965" i="18" s="1"/>
  <c r="B966" i="18" s="1"/>
  <c r="B967" i="18" s="1"/>
  <c r="B968" i="18" s="1"/>
  <c r="B969" i="18" s="1"/>
  <c r="B970" i="18" s="1"/>
  <c r="B971" i="18" s="1"/>
  <c r="B972" i="18" s="1"/>
  <c r="B973" i="18" s="1"/>
  <c r="B974" i="18" s="1"/>
  <c r="B975" i="18" s="1"/>
  <c r="B976" i="18" s="1"/>
  <c r="B977" i="18" s="1"/>
  <c r="B978" i="18" s="1"/>
  <c r="B979" i="18" s="1"/>
  <c r="B980" i="18" s="1"/>
  <c r="B981" i="18" s="1"/>
  <c r="AH7" i="27" l="1"/>
  <c r="AD7" i="5"/>
  <c r="AG7" i="3"/>
  <c r="F9" i="30" l="1"/>
  <c r="AD7" i="20"/>
  <c r="N107" i="18"/>
  <c r="T107" i="18"/>
  <c r="AC107" i="18"/>
  <c r="AD107" i="18"/>
  <c r="N104" i="18"/>
  <c r="T104" i="18"/>
  <c r="AC104" i="18"/>
  <c r="AD104" i="18"/>
  <c r="N105" i="18"/>
  <c r="T105" i="18"/>
  <c r="AC105" i="18"/>
  <c r="AD105" i="18"/>
  <c r="N102" i="18"/>
  <c r="T102" i="18"/>
  <c r="AC102" i="18"/>
  <c r="AD102" i="18"/>
  <c r="N100" i="18"/>
  <c r="T100" i="18"/>
  <c r="AC100" i="18"/>
  <c r="AD100" i="18"/>
  <c r="B101" i="18"/>
  <c r="B102" i="18" s="1"/>
  <c r="B103" i="18" s="1"/>
  <c r="B104" i="18" s="1"/>
  <c r="B105" i="18" s="1"/>
  <c r="B106" i="18" s="1"/>
  <c r="B107" i="18" s="1"/>
  <c r="AE100" i="18" l="1"/>
  <c r="AE102" i="18"/>
  <c r="AE105" i="18"/>
  <c r="AE104" i="18"/>
  <c r="AE107" i="18"/>
  <c r="F6" i="30" l="1"/>
  <c r="AD7" i="9"/>
  <c r="AD7" i="7"/>
  <c r="B81" i="7"/>
  <c r="B82" i="7"/>
  <c r="B83" i="7" s="1"/>
  <c r="B84" i="7" s="1"/>
  <c r="B85" i="7" s="1"/>
  <c r="B86" i="7" s="1"/>
  <c r="B87" i="7" s="1"/>
  <c r="B88" i="7" s="1"/>
  <c r="B89" i="7" s="1"/>
  <c r="B90" i="7" s="1"/>
  <c r="B91" i="7" s="1"/>
  <c r="B92" i="7" s="1"/>
  <c r="B93" i="7" s="1"/>
  <c r="B94" i="7" s="1"/>
  <c r="B95" i="7" s="1"/>
  <c r="B96" i="7" s="1"/>
  <c r="B97" i="7" s="1"/>
  <c r="B98" i="7" s="1"/>
  <c r="B99" i="7" s="1"/>
  <c r="B100" i="7" s="1"/>
  <c r="B101" i="7" s="1"/>
  <c r="B102" i="7" s="1"/>
  <c r="B103" i="7" s="1"/>
  <c r="B104" i="7" s="1"/>
  <c r="B105" i="7" s="1"/>
  <c r="B106" i="7" s="1"/>
  <c r="B107" i="7" s="1"/>
  <c r="B108" i="7" s="1"/>
  <c r="B109" i="7" s="1"/>
  <c r="B110" i="7" s="1"/>
  <c r="B111" i="7" s="1"/>
  <c r="B112" i="7" s="1"/>
  <c r="B113" i="7" s="1"/>
  <c r="B114" i="7" s="1"/>
  <c r="B115" i="7" s="1"/>
  <c r="B116" i="7" s="1"/>
  <c r="B117" i="7" s="1"/>
  <c r="B118" i="7" s="1"/>
  <c r="B119" i="7" s="1"/>
  <c r="B120" i="7" s="1"/>
  <c r="B121" i="7" s="1"/>
  <c r="B122" i="7" s="1"/>
  <c r="B123" i="7" s="1"/>
  <c r="B76" i="7"/>
  <c r="B77" i="7"/>
  <c r="B78" i="7" s="1"/>
  <c r="B79" i="7" s="1"/>
  <c r="B80" i="7" s="1"/>
  <c r="B72" i="7"/>
  <c r="AD8" i="28" l="1"/>
  <c r="AE8" i="28"/>
  <c r="AD9" i="28"/>
  <c r="AE9" i="28"/>
  <c r="AD10" i="28"/>
  <c r="AE10" i="28"/>
  <c r="AF10" i="28" s="1"/>
  <c r="AD11" i="28"/>
  <c r="AE11" i="28"/>
  <c r="AD12" i="28"/>
  <c r="AE12" i="28"/>
  <c r="AD13" i="28"/>
  <c r="AE13" i="28"/>
  <c r="AD14" i="28"/>
  <c r="AE14" i="28"/>
  <c r="AE7" i="28"/>
  <c r="AD7" i="28"/>
  <c r="AH51" i="27"/>
  <c r="AG51" i="27"/>
  <c r="AH50" i="27"/>
  <c r="AG50" i="27"/>
  <c r="AI50" i="27" s="1"/>
  <c r="AH49" i="27"/>
  <c r="AG49" i="27"/>
  <c r="AH48" i="27"/>
  <c r="AG48" i="27"/>
  <c r="AH47" i="27"/>
  <c r="AG47" i="27"/>
  <c r="AH46" i="27"/>
  <c r="AG46" i="27"/>
  <c r="AH45" i="27"/>
  <c r="AG45" i="27"/>
  <c r="AH44" i="27"/>
  <c r="AG44" i="27"/>
  <c r="AH43" i="27"/>
  <c r="AG43" i="27"/>
  <c r="AH42" i="27"/>
  <c r="AG42" i="27"/>
  <c r="AH41" i="27"/>
  <c r="AG41" i="27"/>
  <c r="AH40" i="27"/>
  <c r="AG40" i="27"/>
  <c r="AH39" i="27"/>
  <c r="AG39" i="27"/>
  <c r="AH38" i="27"/>
  <c r="AG38" i="27"/>
  <c r="AH37" i="27"/>
  <c r="AG37" i="27"/>
  <c r="AH36" i="27"/>
  <c r="AG36" i="27"/>
  <c r="AH35" i="27"/>
  <c r="AG35" i="27"/>
  <c r="AH34" i="27"/>
  <c r="AG34" i="27"/>
  <c r="AH33" i="27"/>
  <c r="AG33" i="27"/>
  <c r="AH32" i="27"/>
  <c r="AG32" i="27"/>
  <c r="AH31" i="27"/>
  <c r="AG31" i="27"/>
  <c r="AH30" i="27"/>
  <c r="AG30" i="27"/>
  <c r="AH29" i="27"/>
  <c r="AG29" i="27"/>
  <c r="AH28" i="27"/>
  <c r="AG28" i="27"/>
  <c r="AH27" i="27"/>
  <c r="AG27" i="27"/>
  <c r="AH26" i="27"/>
  <c r="AG26" i="27"/>
  <c r="AH25" i="27"/>
  <c r="AG25" i="27"/>
  <c r="AH24" i="27"/>
  <c r="AG24" i="27"/>
  <c r="AH23" i="27"/>
  <c r="AG23" i="27"/>
  <c r="AH22" i="27"/>
  <c r="AG22" i="27"/>
  <c r="AH21" i="27"/>
  <c r="AG21" i="27"/>
  <c r="AH20" i="27"/>
  <c r="AG20" i="27"/>
  <c r="AH19" i="27"/>
  <c r="AG19" i="27"/>
  <c r="AH18" i="27"/>
  <c r="AG18" i="27"/>
  <c r="AH17" i="27"/>
  <c r="AG17" i="27"/>
  <c r="AH16" i="27"/>
  <c r="AG16" i="27"/>
  <c r="AH15" i="27"/>
  <c r="AG15" i="27"/>
  <c r="AH14" i="27"/>
  <c r="AG14" i="27"/>
  <c r="AH13" i="27"/>
  <c r="AG13" i="27"/>
  <c r="AH12" i="27"/>
  <c r="AG12" i="27"/>
  <c r="AH11" i="27"/>
  <c r="AG11" i="27"/>
  <c r="AH10" i="27"/>
  <c r="AG10" i="27"/>
  <c r="AH9" i="27"/>
  <c r="AG9" i="27"/>
  <c r="AH8" i="27"/>
  <c r="AG8" i="27"/>
  <c r="AG7" i="27"/>
  <c r="AC8" i="17"/>
  <c r="AD8" i="17"/>
  <c r="AC9" i="17"/>
  <c r="AD9" i="17"/>
  <c r="AC10" i="17"/>
  <c r="AD10" i="17"/>
  <c r="AC11" i="17"/>
  <c r="AD11" i="17"/>
  <c r="AC12" i="17"/>
  <c r="AD12" i="17"/>
  <c r="AE12" i="17" s="1"/>
  <c r="AC13" i="17"/>
  <c r="AD13" i="17"/>
  <c r="AC14" i="17"/>
  <c r="AD14" i="17"/>
  <c r="AC15" i="17"/>
  <c r="AE15" i="17" s="1"/>
  <c r="AD15" i="17"/>
  <c r="AC16" i="17"/>
  <c r="AD16" i="17"/>
  <c r="AC17" i="17"/>
  <c r="AD17" i="17"/>
  <c r="AC18" i="17"/>
  <c r="AD18" i="17"/>
  <c r="AC19" i="17"/>
  <c r="AE19" i="17" s="1"/>
  <c r="AD19" i="17"/>
  <c r="AC20" i="17"/>
  <c r="AD20" i="17"/>
  <c r="AC21" i="17"/>
  <c r="AE21" i="17" s="1"/>
  <c r="AD21" i="17"/>
  <c r="AC22" i="17"/>
  <c r="AD22" i="17"/>
  <c r="AC23" i="17"/>
  <c r="AE23" i="17" s="1"/>
  <c r="AD23" i="17"/>
  <c r="AC24" i="17"/>
  <c r="AD24" i="17"/>
  <c r="AC25" i="17"/>
  <c r="AE25" i="17" s="1"/>
  <c r="AD25" i="17"/>
  <c r="AC26" i="17"/>
  <c r="AD26" i="17"/>
  <c r="AC27" i="17"/>
  <c r="AE27" i="17" s="1"/>
  <c r="AD27" i="17"/>
  <c r="AC28" i="17"/>
  <c r="AD28" i="17"/>
  <c r="AC29" i="17"/>
  <c r="AD29" i="17"/>
  <c r="AC30" i="17"/>
  <c r="AD30" i="17"/>
  <c r="AC31" i="17"/>
  <c r="AD31" i="17"/>
  <c r="AC32" i="17"/>
  <c r="AD32" i="17"/>
  <c r="AC33" i="17"/>
  <c r="AD33" i="17"/>
  <c r="AC34" i="17"/>
  <c r="AD34" i="17"/>
  <c r="AC35" i="17"/>
  <c r="AE35" i="17" s="1"/>
  <c r="AD35" i="17"/>
  <c r="AC36" i="17"/>
  <c r="AD36" i="17"/>
  <c r="AC37" i="17"/>
  <c r="AD37" i="17"/>
  <c r="AC38" i="17"/>
  <c r="AD38" i="17"/>
  <c r="AC39" i="17"/>
  <c r="AD39" i="17"/>
  <c r="AC40" i="17"/>
  <c r="AD40" i="17"/>
  <c r="AC41" i="17"/>
  <c r="AD41" i="17"/>
  <c r="AC42" i="17"/>
  <c r="AD42" i="17"/>
  <c r="AC43" i="17"/>
  <c r="AD43" i="17"/>
  <c r="AC44" i="17"/>
  <c r="AD44" i="17"/>
  <c r="AC45" i="17"/>
  <c r="AD45" i="17"/>
  <c r="AC46" i="17"/>
  <c r="AD46" i="17"/>
  <c r="AC47" i="17"/>
  <c r="AD47" i="17"/>
  <c r="AC48" i="17"/>
  <c r="AD48" i="17"/>
  <c r="AC49" i="17"/>
  <c r="AD49" i="17"/>
  <c r="AC50" i="17"/>
  <c r="AD50" i="17"/>
  <c r="AC51" i="17"/>
  <c r="AD51" i="17"/>
  <c r="AC52" i="17"/>
  <c r="AD52" i="17"/>
  <c r="AC53" i="17"/>
  <c r="AD53" i="17"/>
  <c r="AC54" i="17"/>
  <c r="AD54" i="17"/>
  <c r="AC55" i="17"/>
  <c r="AD55" i="17"/>
  <c r="AC56" i="17"/>
  <c r="AD56" i="17"/>
  <c r="AC57" i="17"/>
  <c r="AD57" i="17"/>
  <c r="AC58" i="17"/>
  <c r="AD58" i="17"/>
  <c r="AC59" i="17"/>
  <c r="AE59" i="17" s="1"/>
  <c r="AD59" i="17"/>
  <c r="AC60" i="17"/>
  <c r="AD60" i="17"/>
  <c r="AC61" i="17"/>
  <c r="AD61" i="17"/>
  <c r="AC62" i="17"/>
  <c r="AD62" i="17"/>
  <c r="AE62" i="17" s="1"/>
  <c r="AC63" i="17"/>
  <c r="AE63" i="17" s="1"/>
  <c r="AD63" i="17"/>
  <c r="AC64" i="17"/>
  <c r="AD64" i="17"/>
  <c r="AC65" i="17"/>
  <c r="AE65" i="17" s="1"/>
  <c r="AD65" i="17"/>
  <c r="AC66" i="17"/>
  <c r="AD66" i="17"/>
  <c r="AC67" i="17"/>
  <c r="AE67" i="17" s="1"/>
  <c r="AD67" i="17"/>
  <c r="AC68" i="17"/>
  <c r="AD68" i="17"/>
  <c r="AC69" i="17"/>
  <c r="AD69" i="17"/>
  <c r="AC70" i="17"/>
  <c r="AD70" i="17"/>
  <c r="AD7" i="17"/>
  <c r="AC7" i="17"/>
  <c r="AC7" i="16"/>
  <c r="AD7" i="16"/>
  <c r="AC8" i="16"/>
  <c r="AD8" i="16"/>
  <c r="AC9" i="16"/>
  <c r="AD9" i="16"/>
  <c r="AC10" i="16"/>
  <c r="AD10" i="16"/>
  <c r="AC11" i="16"/>
  <c r="AD11" i="16"/>
  <c r="AC12" i="16"/>
  <c r="AD12" i="16"/>
  <c r="AC13" i="16"/>
  <c r="AD13" i="16"/>
  <c r="AC14" i="16"/>
  <c r="AD14" i="16"/>
  <c r="AC15" i="16"/>
  <c r="AD15" i="16"/>
  <c r="AC16" i="16"/>
  <c r="AD16" i="16"/>
  <c r="AC17" i="16"/>
  <c r="AD17" i="16"/>
  <c r="AC18" i="16"/>
  <c r="AD18" i="16"/>
  <c r="AC19" i="16"/>
  <c r="AD19" i="16"/>
  <c r="AC20" i="16"/>
  <c r="AD20" i="16"/>
  <c r="AC21" i="16"/>
  <c r="AD21" i="16"/>
  <c r="AC22" i="16"/>
  <c r="AD22" i="16"/>
  <c r="AC23" i="16"/>
  <c r="AD23" i="16"/>
  <c r="AC24" i="16"/>
  <c r="AD24" i="16"/>
  <c r="AC25" i="16"/>
  <c r="AD25" i="16"/>
  <c r="AC26" i="16"/>
  <c r="AD26" i="16"/>
  <c r="AC27" i="16"/>
  <c r="AD27" i="16"/>
  <c r="AC28" i="16"/>
  <c r="AD28" i="16"/>
  <c r="AC29" i="16"/>
  <c r="AD29" i="16"/>
  <c r="AC30" i="16"/>
  <c r="AD30" i="16"/>
  <c r="AC31" i="16"/>
  <c r="AD31" i="16"/>
  <c r="AC32" i="16"/>
  <c r="AD32" i="16"/>
  <c r="AC33" i="16"/>
  <c r="AD33" i="16"/>
  <c r="AC34" i="16"/>
  <c r="AD34" i="16"/>
  <c r="AE34" i="16" s="1"/>
  <c r="AC35" i="16"/>
  <c r="AD35" i="16"/>
  <c r="AC36" i="16"/>
  <c r="AD36" i="16"/>
  <c r="AC37" i="16"/>
  <c r="AD37" i="16"/>
  <c r="AC38" i="16"/>
  <c r="AD38" i="16"/>
  <c r="AE38" i="16" s="1"/>
  <c r="AC39" i="16"/>
  <c r="AD39" i="16"/>
  <c r="AC40" i="16"/>
  <c r="AD40" i="16"/>
  <c r="AC41" i="16"/>
  <c r="AD41" i="16"/>
  <c r="AC42" i="16"/>
  <c r="AD42" i="16"/>
  <c r="AE42" i="16" s="1"/>
  <c r="AC43" i="16"/>
  <c r="AD43" i="16"/>
  <c r="AC44" i="16"/>
  <c r="AD44" i="16"/>
  <c r="AC45" i="16"/>
  <c r="AD45" i="16"/>
  <c r="AC46" i="16"/>
  <c r="AD46" i="16"/>
  <c r="AE46" i="16" s="1"/>
  <c r="AC47" i="16"/>
  <c r="AD47" i="16"/>
  <c r="AC48" i="16"/>
  <c r="AD48" i="16"/>
  <c r="AC49" i="16"/>
  <c r="AD49" i="16"/>
  <c r="AC50" i="16"/>
  <c r="AD50" i="16"/>
  <c r="AC51" i="16"/>
  <c r="AD51" i="16"/>
  <c r="AC52" i="16"/>
  <c r="AD52" i="16"/>
  <c r="AC53" i="16"/>
  <c r="AD53" i="16"/>
  <c r="AC54" i="16"/>
  <c r="AD54" i="16"/>
  <c r="AE54" i="16" s="1"/>
  <c r="AC55" i="16"/>
  <c r="AD55" i="16"/>
  <c r="AC56" i="16"/>
  <c r="AD56" i="16"/>
  <c r="AC57" i="16"/>
  <c r="AD57" i="16"/>
  <c r="AC58" i="16"/>
  <c r="AD58" i="16"/>
  <c r="AE58" i="16" s="1"/>
  <c r="AC59" i="16"/>
  <c r="AD59" i="16"/>
  <c r="AC60" i="16"/>
  <c r="AD60" i="16"/>
  <c r="AC61" i="16"/>
  <c r="AD61" i="16"/>
  <c r="AC62" i="16"/>
  <c r="AD62" i="16"/>
  <c r="AE62" i="16" s="1"/>
  <c r="AC63" i="16"/>
  <c r="AD63" i="16"/>
  <c r="AC64" i="16"/>
  <c r="AD64" i="16"/>
  <c r="AC65" i="16"/>
  <c r="AD65" i="16"/>
  <c r="AC66" i="16"/>
  <c r="AD66" i="16"/>
  <c r="AC67" i="16"/>
  <c r="AD67" i="16"/>
  <c r="AC68" i="16"/>
  <c r="AD68" i="16"/>
  <c r="AC69" i="16"/>
  <c r="AD69" i="16"/>
  <c r="AC70" i="16"/>
  <c r="AD70" i="16"/>
  <c r="AC71" i="16"/>
  <c r="AD71" i="16"/>
  <c r="AC72" i="16"/>
  <c r="AD72" i="16"/>
  <c r="AC73" i="16"/>
  <c r="AD73" i="16"/>
  <c r="AC74" i="16"/>
  <c r="AD74" i="16"/>
  <c r="AC75" i="16"/>
  <c r="AD75" i="16"/>
  <c r="AC76" i="16"/>
  <c r="AD76" i="16"/>
  <c r="AC77" i="16"/>
  <c r="AD77" i="16"/>
  <c r="AC78" i="16"/>
  <c r="AD78" i="16"/>
  <c r="AC79" i="16"/>
  <c r="AD79" i="16"/>
  <c r="AC80" i="16"/>
  <c r="AD80" i="16"/>
  <c r="AC81" i="16"/>
  <c r="AD81" i="16"/>
  <c r="AC82" i="16"/>
  <c r="AD82" i="16"/>
  <c r="AC83" i="16"/>
  <c r="AD83" i="16"/>
  <c r="AC84" i="16"/>
  <c r="AD84" i="16"/>
  <c r="AC85" i="16"/>
  <c r="AD85" i="16"/>
  <c r="AC86" i="16"/>
  <c r="AD86" i="16"/>
  <c r="AC87" i="16"/>
  <c r="AD87" i="16"/>
  <c r="AC88" i="16"/>
  <c r="AD88" i="16"/>
  <c r="AC89" i="16"/>
  <c r="AD89" i="16"/>
  <c r="AC90" i="16"/>
  <c r="AD90" i="16"/>
  <c r="AC91" i="16"/>
  <c r="AD91" i="16"/>
  <c r="AC92" i="16"/>
  <c r="AD92" i="16"/>
  <c r="AC93" i="16"/>
  <c r="AD93" i="16"/>
  <c r="AC7" i="22"/>
  <c r="AD7" i="22"/>
  <c r="AC8" i="22"/>
  <c r="AD8" i="22"/>
  <c r="AC9" i="22"/>
  <c r="AD9" i="22"/>
  <c r="AC10" i="22"/>
  <c r="AD10" i="22"/>
  <c r="AC11" i="22"/>
  <c r="AD11" i="22"/>
  <c r="AC12" i="22"/>
  <c r="AD12" i="22"/>
  <c r="AC13" i="22"/>
  <c r="AD13" i="22"/>
  <c r="AC14" i="22"/>
  <c r="AD14" i="22"/>
  <c r="AC15" i="22"/>
  <c r="AD15" i="22"/>
  <c r="AC16" i="22"/>
  <c r="AD16" i="22"/>
  <c r="AC17" i="22"/>
  <c r="AD17" i="22"/>
  <c r="AC18" i="22"/>
  <c r="AD18" i="22"/>
  <c r="AC19" i="22"/>
  <c r="AD19" i="22"/>
  <c r="AC20" i="22"/>
  <c r="AD20" i="22"/>
  <c r="AC21" i="22"/>
  <c r="AD21" i="22"/>
  <c r="AC22" i="22"/>
  <c r="AD22" i="22"/>
  <c r="AC23" i="22"/>
  <c r="AD23" i="22"/>
  <c r="AC24" i="22"/>
  <c r="AD24" i="22"/>
  <c r="AC25" i="22"/>
  <c r="AD25" i="22"/>
  <c r="AC26" i="22"/>
  <c r="AD26" i="22"/>
  <c r="AC27" i="22"/>
  <c r="AD27" i="22"/>
  <c r="AG24" i="1"/>
  <c r="AG23" i="1"/>
  <c r="AG21" i="1"/>
  <c r="AG20" i="1"/>
  <c r="AG18" i="1"/>
  <c r="AG15" i="1"/>
  <c r="AG11" i="1"/>
  <c r="AG7" i="1"/>
  <c r="AG34" i="3"/>
  <c r="AG24" i="3"/>
  <c r="AG15" i="3"/>
  <c r="AG11" i="3"/>
  <c r="AD41" i="5"/>
  <c r="AD42" i="5"/>
  <c r="AD43" i="5"/>
  <c r="AD44" i="5"/>
  <c r="AD45" i="5"/>
  <c r="AD46" i="5"/>
  <c r="AD47" i="5"/>
  <c r="AD48" i="5"/>
  <c r="AD49" i="5"/>
  <c r="AD50" i="5"/>
  <c r="AD51" i="5"/>
  <c r="AD52" i="5"/>
  <c r="AD53" i="5"/>
  <c r="AD54" i="5"/>
  <c r="AD55" i="5"/>
  <c r="AD56" i="5"/>
  <c r="AD57" i="5"/>
  <c r="AD58" i="5"/>
  <c r="AD59" i="5"/>
  <c r="AD60" i="5"/>
  <c r="AD61" i="5"/>
  <c r="AD62" i="5"/>
  <c r="AD63" i="5"/>
  <c r="AD64" i="5"/>
  <c r="AD65" i="5"/>
  <c r="AD66" i="5"/>
  <c r="AD67" i="5"/>
  <c r="AD68" i="5"/>
  <c r="AD69" i="5"/>
  <c r="AD70" i="5"/>
  <c r="AD71" i="5"/>
  <c r="AD72" i="5"/>
  <c r="AD73" i="5"/>
  <c r="AD74" i="5"/>
  <c r="AD75" i="5"/>
  <c r="AD76" i="5"/>
  <c r="AD77" i="5"/>
  <c r="AD78" i="5"/>
  <c r="AD79" i="5"/>
  <c r="AD80" i="5"/>
  <c r="AD81" i="5"/>
  <c r="AD82" i="5"/>
  <c r="AD83" i="5"/>
  <c r="AD84" i="5"/>
  <c r="AD85" i="5"/>
  <c r="AD86" i="5"/>
  <c r="AD87" i="5"/>
  <c r="AD88" i="5"/>
  <c r="AD89" i="5"/>
  <c r="AD90" i="5"/>
  <c r="AD91" i="5"/>
  <c r="AD92" i="5"/>
  <c r="AD93" i="5"/>
  <c r="AD94" i="5"/>
  <c r="AD95" i="5"/>
  <c r="AD96" i="5"/>
  <c r="AD97" i="5"/>
  <c r="AD98" i="5"/>
  <c r="AD99" i="5"/>
  <c r="AD100" i="5"/>
  <c r="AD101" i="5"/>
  <c r="AD102" i="5"/>
  <c r="AD103" i="5"/>
  <c r="AD104" i="5"/>
  <c r="AD105" i="5"/>
  <c r="AD106" i="5"/>
  <c r="AD107" i="5"/>
  <c r="AD108" i="5"/>
  <c r="AD109" i="5"/>
  <c r="AD110" i="5"/>
  <c r="AD111" i="5"/>
  <c r="AD112" i="5"/>
  <c r="AD113" i="5"/>
  <c r="AD114" i="5"/>
  <c r="AD40" i="5"/>
  <c r="AD8" i="7"/>
  <c r="AD9" i="7"/>
  <c r="AD10" i="7"/>
  <c r="AD11" i="7"/>
  <c r="AD12" i="7"/>
  <c r="AD13" i="7"/>
  <c r="AD14" i="7"/>
  <c r="AD15" i="7"/>
  <c r="AD16" i="7"/>
  <c r="AD17" i="7"/>
  <c r="AD18" i="7"/>
  <c r="AD19" i="7"/>
  <c r="AD20" i="7"/>
  <c r="AD21" i="7"/>
  <c r="AD22" i="7"/>
  <c r="AD23" i="7"/>
  <c r="AD24" i="7"/>
  <c r="AD25" i="7"/>
  <c r="AD26" i="7"/>
  <c r="AD27" i="7"/>
  <c r="AD28" i="7"/>
  <c r="AD29" i="7"/>
  <c r="AD30" i="7"/>
  <c r="AD31" i="7"/>
  <c r="AD32" i="7"/>
  <c r="AD33" i="7"/>
  <c r="AD34" i="7"/>
  <c r="AD35" i="7"/>
  <c r="AD36" i="7"/>
  <c r="AD37" i="7"/>
  <c r="AD38" i="7"/>
  <c r="AD39" i="7"/>
  <c r="AD40" i="7"/>
  <c r="AD41" i="7"/>
  <c r="AD42" i="7"/>
  <c r="AD43" i="7"/>
  <c r="AD44" i="7"/>
  <c r="AD45" i="7"/>
  <c r="AD46" i="7"/>
  <c r="AD47" i="7"/>
  <c r="AD48" i="7"/>
  <c r="AD49" i="7"/>
  <c r="AD50" i="7"/>
  <c r="AD51" i="7"/>
  <c r="AD52" i="7"/>
  <c r="AD53" i="7"/>
  <c r="AD54" i="7"/>
  <c r="AD55" i="7"/>
  <c r="AD56" i="7"/>
  <c r="AD57" i="7"/>
  <c r="AD58" i="7"/>
  <c r="AD59" i="7"/>
  <c r="AD60" i="7"/>
  <c r="AD61" i="7"/>
  <c r="AD62" i="7"/>
  <c r="AD63" i="7"/>
  <c r="AD64" i="7"/>
  <c r="AD65" i="7"/>
  <c r="AD66" i="7"/>
  <c r="AD67" i="7"/>
  <c r="AD68" i="7"/>
  <c r="AD69" i="7"/>
  <c r="AD70" i="7"/>
  <c r="AD71" i="7"/>
  <c r="AD72" i="7"/>
  <c r="AD73" i="7"/>
  <c r="AD74" i="7"/>
  <c r="AD75" i="7"/>
  <c r="AD76" i="7"/>
  <c r="AD77" i="7"/>
  <c r="AD78" i="7"/>
  <c r="AD79" i="7"/>
  <c r="AD80" i="7"/>
  <c r="AD81" i="7"/>
  <c r="AD82" i="7"/>
  <c r="AD83" i="7"/>
  <c r="AD84" i="7"/>
  <c r="AD85" i="7"/>
  <c r="AD86" i="7"/>
  <c r="AD87" i="7"/>
  <c r="AD88" i="7"/>
  <c r="AD89" i="7"/>
  <c r="AD90" i="7"/>
  <c r="AD91" i="7"/>
  <c r="AD92" i="7"/>
  <c r="AD93" i="7"/>
  <c r="AD94" i="7"/>
  <c r="AD95" i="7"/>
  <c r="AD96" i="7"/>
  <c r="AD97" i="7"/>
  <c r="AD98" i="7"/>
  <c r="AD99" i="7"/>
  <c r="AD100" i="7"/>
  <c r="AD101" i="7"/>
  <c r="AD102" i="7"/>
  <c r="AD103" i="7"/>
  <c r="AD104" i="7"/>
  <c r="AD105" i="7"/>
  <c r="AD106" i="7"/>
  <c r="AD107" i="7"/>
  <c r="AD108" i="7"/>
  <c r="AD109" i="7"/>
  <c r="AD110" i="7"/>
  <c r="AD111" i="7"/>
  <c r="AD112" i="7"/>
  <c r="AD113" i="7"/>
  <c r="AD114" i="7"/>
  <c r="AD115" i="7"/>
  <c r="AD116" i="7"/>
  <c r="AD117" i="7"/>
  <c r="AD118" i="7"/>
  <c r="AD119" i="7"/>
  <c r="AD120" i="7"/>
  <c r="AD121" i="7"/>
  <c r="AD122" i="7"/>
  <c r="AD123" i="7"/>
  <c r="AD124" i="7"/>
  <c r="AD125" i="7"/>
  <c r="AD126" i="7"/>
  <c r="AD127" i="7"/>
  <c r="AD128" i="7"/>
  <c r="AD129" i="7"/>
  <c r="AD130" i="7"/>
  <c r="AD131" i="7"/>
  <c r="AD132" i="7"/>
  <c r="AD133" i="7"/>
  <c r="AD134" i="7"/>
  <c r="AD135" i="7"/>
  <c r="AD136" i="7"/>
  <c r="AD137" i="7"/>
  <c r="AD138" i="7"/>
  <c r="AD139" i="7"/>
  <c r="AD140" i="7"/>
  <c r="AD141" i="7"/>
  <c r="AD142" i="7"/>
  <c r="AD143" i="7"/>
  <c r="AD144" i="7"/>
  <c r="AD145" i="7"/>
  <c r="AD146" i="7"/>
  <c r="AD147" i="7"/>
  <c r="AD148" i="7"/>
  <c r="AD149" i="7"/>
  <c r="AD150" i="7"/>
  <c r="AD151" i="7"/>
  <c r="AD152" i="7"/>
  <c r="AD153" i="7"/>
  <c r="AD154" i="7"/>
  <c r="AD155" i="7"/>
  <c r="AD156" i="7"/>
  <c r="AD157" i="7"/>
  <c r="AD158" i="7"/>
  <c r="AD159" i="7"/>
  <c r="AD160" i="7"/>
  <c r="AD161" i="7"/>
  <c r="AD162" i="7"/>
  <c r="AD163" i="7"/>
  <c r="AD164" i="7"/>
  <c r="AD165" i="7"/>
  <c r="AD166" i="7"/>
  <c r="AD167" i="7"/>
  <c r="AD168" i="7"/>
  <c r="AD169" i="7"/>
  <c r="AD170" i="7"/>
  <c r="AD171" i="7"/>
  <c r="AD172" i="7"/>
  <c r="AD173" i="7"/>
  <c r="AD174" i="7"/>
  <c r="AD175" i="7"/>
  <c r="AD176" i="7"/>
  <c r="AD177" i="7"/>
  <c r="AD178" i="7"/>
  <c r="AD179" i="7"/>
  <c r="AD180" i="7"/>
  <c r="AD181" i="7"/>
  <c r="AD182" i="7"/>
  <c r="AD183" i="7"/>
  <c r="AD184" i="7"/>
  <c r="AD185" i="7"/>
  <c r="AD186" i="7"/>
  <c r="AD187" i="7"/>
  <c r="AD188" i="7"/>
  <c r="AD189" i="7"/>
  <c r="AD190" i="7"/>
  <c r="AD191" i="7"/>
  <c r="AD192" i="7"/>
  <c r="AD193" i="7"/>
  <c r="AD194" i="7"/>
  <c r="AD195" i="7"/>
  <c r="AD196" i="7"/>
  <c r="AD197" i="7"/>
  <c r="AD198" i="7"/>
  <c r="AD199" i="7"/>
  <c r="AD200" i="7"/>
  <c r="AD201" i="7"/>
  <c r="AD202" i="7"/>
  <c r="AD203" i="7"/>
  <c r="AD204" i="7"/>
  <c r="AD205" i="7"/>
  <c r="AD206" i="7"/>
  <c r="AD207" i="7"/>
  <c r="AD208" i="7"/>
  <c r="AD209" i="7"/>
  <c r="AD210" i="7"/>
  <c r="AD211" i="7"/>
  <c r="AD212" i="7"/>
  <c r="AD213" i="7"/>
  <c r="AD214" i="7"/>
  <c r="AD215" i="7"/>
  <c r="AD216" i="7"/>
  <c r="AD217" i="7"/>
  <c r="AD218" i="7"/>
  <c r="AD219" i="7"/>
  <c r="AD220" i="7"/>
  <c r="AD221" i="7"/>
  <c r="AD222" i="7"/>
  <c r="AD223" i="7"/>
  <c r="AD224" i="7"/>
  <c r="AD225" i="7"/>
  <c r="AD226" i="7"/>
  <c r="AD227" i="7"/>
  <c r="AD228" i="7"/>
  <c r="AD229" i="7"/>
  <c r="AD230" i="7"/>
  <c r="AD231" i="7"/>
  <c r="AD232" i="7"/>
  <c r="AD233" i="7"/>
  <c r="AD234" i="7"/>
  <c r="AD235" i="7"/>
  <c r="AD236" i="7"/>
  <c r="AD237" i="7"/>
  <c r="AD238" i="7"/>
  <c r="AD239" i="7"/>
  <c r="AD240" i="7"/>
  <c r="AD241" i="7"/>
  <c r="AD242" i="7"/>
  <c r="AD243" i="7"/>
  <c r="AD244" i="7"/>
  <c r="AD245" i="7"/>
  <c r="AD246" i="7"/>
  <c r="AD247" i="7"/>
  <c r="AD248" i="7"/>
  <c r="AD249" i="7"/>
  <c r="AD250" i="7"/>
  <c r="AD251" i="7"/>
  <c r="AD252" i="7"/>
  <c r="AD253" i="7"/>
  <c r="AD254" i="7"/>
  <c r="AD255" i="7"/>
  <c r="AD256" i="7"/>
  <c r="AD257" i="7"/>
  <c r="AD258" i="7"/>
  <c r="AD259" i="7"/>
  <c r="AD260" i="7"/>
  <c r="AD261" i="7"/>
  <c r="AD262" i="7"/>
  <c r="AD263" i="7"/>
  <c r="AD264" i="7"/>
  <c r="AD265" i="7"/>
  <c r="AD266" i="7"/>
  <c r="AD267" i="7"/>
  <c r="AD268" i="7"/>
  <c r="AD269" i="7"/>
  <c r="AD270" i="7"/>
  <c r="AD271" i="7"/>
  <c r="AD272" i="7"/>
  <c r="AD273" i="7"/>
  <c r="AD274" i="7"/>
  <c r="AD275" i="7"/>
  <c r="AD276" i="7"/>
  <c r="AD277" i="7"/>
  <c r="AD278" i="7"/>
  <c r="AD279" i="7"/>
  <c r="AD280" i="7"/>
  <c r="AD281" i="7"/>
  <c r="AD282" i="7"/>
  <c r="AD283" i="7"/>
  <c r="AD284" i="7"/>
  <c r="AD285" i="7"/>
  <c r="AD286" i="7"/>
  <c r="AD287" i="7"/>
  <c r="AD288" i="7"/>
  <c r="AD289" i="7"/>
  <c r="AD290" i="7"/>
  <c r="AD291" i="7"/>
  <c r="AD292" i="7"/>
  <c r="AD293" i="7"/>
  <c r="AD294" i="7"/>
  <c r="AD295" i="7"/>
  <c r="AD296" i="7"/>
  <c r="AD297" i="7"/>
  <c r="AD298" i="7"/>
  <c r="AD299" i="7"/>
  <c r="AD300" i="7"/>
  <c r="AD301" i="7"/>
  <c r="AD302" i="7"/>
  <c r="AD303" i="7"/>
  <c r="AD304" i="7"/>
  <c r="AD305" i="7"/>
  <c r="AD306" i="7"/>
  <c r="AD307" i="7"/>
  <c r="AD308" i="7"/>
  <c r="AD309" i="7"/>
  <c r="AD310" i="7"/>
  <c r="AD311" i="7"/>
  <c r="AD312" i="7"/>
  <c r="AD313" i="7"/>
  <c r="AD314" i="7"/>
  <c r="AD315" i="7"/>
  <c r="AD316" i="7"/>
  <c r="AD317" i="7"/>
  <c r="AD318" i="7"/>
  <c r="AD319" i="7"/>
  <c r="AD320" i="7"/>
  <c r="AD321" i="7"/>
  <c r="AD322" i="7"/>
  <c r="AD323" i="7"/>
  <c r="AD324" i="7"/>
  <c r="AD325" i="7"/>
  <c r="AD326" i="7"/>
  <c r="AD327" i="7"/>
  <c r="AD328" i="7"/>
  <c r="AD329" i="7"/>
  <c r="AD330" i="7"/>
  <c r="AD331" i="7"/>
  <c r="AD332" i="7"/>
  <c r="AD333" i="7"/>
  <c r="AD334" i="7"/>
  <c r="AD335" i="7"/>
  <c r="AD336" i="7"/>
  <c r="AD337" i="7"/>
  <c r="AD338" i="7"/>
  <c r="AD339" i="7"/>
  <c r="AD340" i="7"/>
  <c r="AD341" i="7"/>
  <c r="AD342" i="7"/>
  <c r="AD343" i="7"/>
  <c r="AD344" i="7"/>
  <c r="AD345" i="7"/>
  <c r="AD346" i="7"/>
  <c r="AD347" i="7"/>
  <c r="AD348" i="7"/>
  <c r="AD349" i="7"/>
  <c r="AD350" i="7"/>
  <c r="AD351" i="7"/>
  <c r="AD352" i="7"/>
  <c r="AD353" i="7"/>
  <c r="AD354" i="7"/>
  <c r="AD355" i="7"/>
  <c r="AD8" i="9"/>
  <c r="AD9" i="9"/>
  <c r="AD10" i="9"/>
  <c r="AD11" i="9"/>
  <c r="AD12" i="9"/>
  <c r="AD13" i="9"/>
  <c r="AD14" i="9"/>
  <c r="AD15" i="9"/>
  <c r="AD16" i="9"/>
  <c r="AD17" i="9"/>
  <c r="AD18" i="9"/>
  <c r="AD19" i="9"/>
  <c r="AD20" i="9"/>
  <c r="AD21" i="9"/>
  <c r="AD22" i="9"/>
  <c r="AD23" i="9"/>
  <c r="AD24" i="9"/>
  <c r="AD25" i="9"/>
  <c r="AD26" i="9"/>
  <c r="AD27" i="9"/>
  <c r="AD28" i="9"/>
  <c r="AD29" i="9"/>
  <c r="AD30" i="9"/>
  <c r="AD31" i="9"/>
  <c r="AD32" i="9"/>
  <c r="AE32" i="9" s="1"/>
  <c r="AD33" i="9"/>
  <c r="AD34" i="9"/>
  <c r="AD35" i="9"/>
  <c r="AD36" i="9"/>
  <c r="AD37" i="9"/>
  <c r="AD38" i="9"/>
  <c r="AD39" i="9"/>
  <c r="AD40" i="9"/>
  <c r="AD41" i="9"/>
  <c r="AD42" i="9"/>
  <c r="AD43" i="9"/>
  <c r="AD44" i="9"/>
  <c r="AD45" i="9"/>
  <c r="AD46" i="9"/>
  <c r="AD47" i="9"/>
  <c r="AD48" i="9"/>
  <c r="AD49" i="9"/>
  <c r="AD50" i="9"/>
  <c r="AD51" i="9"/>
  <c r="AD52" i="9"/>
  <c r="AD53" i="9"/>
  <c r="AD54" i="9"/>
  <c r="AD55" i="9"/>
  <c r="AD56" i="9"/>
  <c r="AD57" i="9"/>
  <c r="AD58" i="9"/>
  <c r="AD59" i="9"/>
  <c r="AD60" i="9"/>
  <c r="AD61" i="9"/>
  <c r="AD62" i="9"/>
  <c r="AD63" i="9"/>
  <c r="AD64" i="9"/>
  <c r="AD65" i="9"/>
  <c r="AD66" i="9"/>
  <c r="AD67" i="9"/>
  <c r="AD68" i="9"/>
  <c r="AD69" i="9"/>
  <c r="AD70" i="9"/>
  <c r="AD71" i="9"/>
  <c r="AD72" i="9"/>
  <c r="AD73" i="9"/>
  <c r="AD74" i="9"/>
  <c r="AD75" i="9"/>
  <c r="AD76" i="9"/>
  <c r="AD77" i="9"/>
  <c r="AD78" i="9"/>
  <c r="AD79" i="9"/>
  <c r="AD80" i="9"/>
  <c r="AD81" i="9"/>
  <c r="AD82" i="9"/>
  <c r="AD83" i="9"/>
  <c r="AD84" i="9"/>
  <c r="AD85" i="9"/>
  <c r="AD86" i="9"/>
  <c r="AD87" i="9"/>
  <c r="AD88" i="9"/>
  <c r="AD89" i="9"/>
  <c r="AD90" i="9"/>
  <c r="AD91" i="9"/>
  <c r="AD92" i="9"/>
  <c r="AD93" i="9"/>
  <c r="AD94" i="9"/>
  <c r="AD95" i="9"/>
  <c r="AD96" i="9"/>
  <c r="AE96" i="9" s="1"/>
  <c r="AD97" i="9"/>
  <c r="AD98" i="9"/>
  <c r="AD99" i="9"/>
  <c r="AD100" i="9"/>
  <c r="AD101" i="9"/>
  <c r="AD102" i="9"/>
  <c r="AD103" i="9"/>
  <c r="AD104" i="9"/>
  <c r="AD105" i="9"/>
  <c r="AD106" i="9"/>
  <c r="AD107" i="9"/>
  <c r="AD108" i="9"/>
  <c r="AD109" i="9"/>
  <c r="AD110" i="9"/>
  <c r="AD111" i="9"/>
  <c r="AD112" i="9"/>
  <c r="AD113" i="9"/>
  <c r="AD114" i="9"/>
  <c r="AD115" i="9"/>
  <c r="AD116" i="9"/>
  <c r="AD117" i="9"/>
  <c r="AD118" i="9"/>
  <c r="AD119" i="9"/>
  <c r="AD120" i="9"/>
  <c r="AD121" i="9"/>
  <c r="AD122" i="9"/>
  <c r="AD123" i="9"/>
  <c r="AD124" i="9"/>
  <c r="AD125" i="9"/>
  <c r="AD126" i="9"/>
  <c r="AD127" i="9"/>
  <c r="AD128" i="9"/>
  <c r="AD129" i="9"/>
  <c r="AD130" i="9"/>
  <c r="AD131" i="9"/>
  <c r="AD132" i="9"/>
  <c r="AD133" i="9"/>
  <c r="AD134" i="9"/>
  <c r="AD135" i="9"/>
  <c r="AD136" i="9"/>
  <c r="AD137" i="9"/>
  <c r="AD138" i="9"/>
  <c r="AD139" i="9"/>
  <c r="AD140" i="9"/>
  <c r="AD141" i="9"/>
  <c r="AD142" i="9"/>
  <c r="AD143" i="9"/>
  <c r="AD144" i="9"/>
  <c r="AD145" i="9"/>
  <c r="AD146" i="9"/>
  <c r="AD147" i="9"/>
  <c r="AD148" i="9"/>
  <c r="AD149" i="9"/>
  <c r="AD150" i="9"/>
  <c r="AD151" i="9"/>
  <c r="AD152" i="9"/>
  <c r="AD153" i="9"/>
  <c r="AD154" i="9"/>
  <c r="AD155" i="9"/>
  <c r="AD156" i="9"/>
  <c r="AD157" i="9"/>
  <c r="AD158" i="9"/>
  <c r="AD159" i="9"/>
  <c r="AD160" i="9"/>
  <c r="AD161" i="9"/>
  <c r="AD162" i="9"/>
  <c r="AD163" i="9"/>
  <c r="AD164" i="9"/>
  <c r="AD165" i="9"/>
  <c r="AD166" i="9"/>
  <c r="AD167" i="9"/>
  <c r="AD168" i="9"/>
  <c r="AD169" i="9"/>
  <c r="AD170" i="9"/>
  <c r="AD171" i="9"/>
  <c r="AD172" i="9"/>
  <c r="AD173" i="9"/>
  <c r="AD174" i="9"/>
  <c r="AD175" i="9"/>
  <c r="AD176" i="9"/>
  <c r="AD177" i="9"/>
  <c r="AD178" i="9"/>
  <c r="AD179" i="9"/>
  <c r="AD180" i="9"/>
  <c r="AD181" i="9"/>
  <c r="AD182" i="9"/>
  <c r="AD183" i="9"/>
  <c r="AD184" i="9"/>
  <c r="AD185" i="9"/>
  <c r="AD186" i="9"/>
  <c r="AD187" i="9"/>
  <c r="AD188" i="9"/>
  <c r="AD189" i="9"/>
  <c r="AD190" i="9"/>
  <c r="AD191" i="9"/>
  <c r="AD192" i="9"/>
  <c r="AD193" i="9"/>
  <c r="AD194" i="9"/>
  <c r="AD195" i="9"/>
  <c r="AD196" i="9"/>
  <c r="AD197" i="9"/>
  <c r="AD198" i="9"/>
  <c r="AD199" i="9"/>
  <c r="AD200" i="9"/>
  <c r="AD201" i="9"/>
  <c r="AD202" i="9"/>
  <c r="AD203" i="9"/>
  <c r="AD204" i="9"/>
  <c r="AD205" i="9"/>
  <c r="AD206" i="9"/>
  <c r="AD207" i="9"/>
  <c r="AD208" i="9"/>
  <c r="AD209" i="9"/>
  <c r="AD210" i="9"/>
  <c r="AD211" i="9"/>
  <c r="AD212" i="9"/>
  <c r="AD213" i="9"/>
  <c r="AD214" i="9"/>
  <c r="AD215" i="9"/>
  <c r="AD216" i="9"/>
  <c r="AD217" i="9"/>
  <c r="AD218" i="9"/>
  <c r="AD219" i="9"/>
  <c r="AD220" i="9"/>
  <c r="AD221" i="9"/>
  <c r="AD222" i="9"/>
  <c r="AD223" i="9"/>
  <c r="AD224" i="9"/>
  <c r="AD225" i="9"/>
  <c r="AD226" i="9"/>
  <c r="AD227" i="9"/>
  <c r="AD228" i="9"/>
  <c r="AD229" i="9"/>
  <c r="AD230" i="9"/>
  <c r="AD231" i="9"/>
  <c r="AD232" i="9"/>
  <c r="AD233" i="9"/>
  <c r="AD234" i="9"/>
  <c r="AD235" i="9"/>
  <c r="AD236" i="9"/>
  <c r="AD237" i="9"/>
  <c r="AD238" i="9"/>
  <c r="AD239" i="9"/>
  <c r="AD240" i="9"/>
  <c r="AD241" i="9"/>
  <c r="AD242" i="9"/>
  <c r="AD243" i="9"/>
  <c r="AD244" i="9"/>
  <c r="AD245" i="9"/>
  <c r="AD246" i="9"/>
  <c r="AD247" i="9"/>
  <c r="AD248" i="9"/>
  <c r="AD249" i="9"/>
  <c r="AD250" i="9"/>
  <c r="AD251" i="9"/>
  <c r="AD252" i="9"/>
  <c r="AD253" i="9"/>
  <c r="AD254" i="9"/>
  <c r="AD255" i="9"/>
  <c r="AD256" i="9"/>
  <c r="AD257" i="9"/>
  <c r="AD258" i="9"/>
  <c r="AD259" i="9"/>
  <c r="AD260" i="9"/>
  <c r="AD261" i="9"/>
  <c r="AD262" i="9"/>
  <c r="AD263" i="9"/>
  <c r="AD264" i="9"/>
  <c r="AD265" i="9"/>
  <c r="AD266" i="9"/>
  <c r="AD267" i="9"/>
  <c r="AD268" i="9"/>
  <c r="AD269" i="9"/>
  <c r="AD270" i="9"/>
  <c r="AD271" i="9"/>
  <c r="AD272" i="9"/>
  <c r="AD273" i="9"/>
  <c r="AD274" i="9"/>
  <c r="AD275" i="9"/>
  <c r="AD276" i="9"/>
  <c r="AD277" i="9"/>
  <c r="AD278" i="9"/>
  <c r="AD279" i="9"/>
  <c r="AD280" i="9"/>
  <c r="AD281" i="9"/>
  <c r="AD282" i="9"/>
  <c r="AD283" i="9"/>
  <c r="AD284" i="9"/>
  <c r="AD285" i="9"/>
  <c r="AD286" i="9"/>
  <c r="AD287" i="9"/>
  <c r="AD288" i="9"/>
  <c r="AD289" i="9"/>
  <c r="AD290" i="9"/>
  <c r="AD291" i="9"/>
  <c r="AD292" i="9"/>
  <c r="AD293" i="9"/>
  <c r="AD294" i="9"/>
  <c r="AD295" i="9"/>
  <c r="AD296" i="9"/>
  <c r="AD297" i="9"/>
  <c r="AD298" i="9"/>
  <c r="AD299" i="9"/>
  <c r="AD300" i="9"/>
  <c r="AD301" i="9"/>
  <c r="AD302" i="9"/>
  <c r="AD303" i="9"/>
  <c r="AD304" i="9"/>
  <c r="AD305" i="9"/>
  <c r="AD306" i="9"/>
  <c r="AD307" i="9"/>
  <c r="AD308" i="9"/>
  <c r="AD309" i="9"/>
  <c r="AD310" i="9"/>
  <c r="AD311" i="9"/>
  <c r="AD312" i="9"/>
  <c r="AD313" i="9"/>
  <c r="AD314" i="9"/>
  <c r="AD315" i="9"/>
  <c r="AD316" i="9"/>
  <c r="AD317" i="9"/>
  <c r="AD318" i="9"/>
  <c r="AD319" i="9"/>
  <c r="AD320" i="9"/>
  <c r="AD321" i="9"/>
  <c r="AD322" i="9"/>
  <c r="AD323" i="9"/>
  <c r="AD324" i="9"/>
  <c r="AD325" i="9"/>
  <c r="AD326" i="9"/>
  <c r="AD327" i="9"/>
  <c r="AD328" i="9"/>
  <c r="AD329" i="9"/>
  <c r="AD330" i="9"/>
  <c r="AD331" i="9"/>
  <c r="AD332" i="9"/>
  <c r="AD333" i="9"/>
  <c r="AD334" i="9"/>
  <c r="AD335" i="9"/>
  <c r="AD336" i="9"/>
  <c r="AD337" i="9"/>
  <c r="AD338" i="9"/>
  <c r="AD339" i="9"/>
  <c r="AD340" i="9"/>
  <c r="AD341" i="9"/>
  <c r="AD342" i="9"/>
  <c r="AD343" i="9"/>
  <c r="AD344" i="9"/>
  <c r="AD345" i="9"/>
  <c r="AD346" i="9"/>
  <c r="AD347" i="9"/>
  <c r="AD348" i="9"/>
  <c r="AD349" i="9"/>
  <c r="AD350" i="9"/>
  <c r="AD351" i="9"/>
  <c r="AD352" i="9"/>
  <c r="AD353" i="9"/>
  <c r="AD354" i="9"/>
  <c r="AD355" i="9"/>
  <c r="AD356" i="9"/>
  <c r="AD357" i="9"/>
  <c r="AD358" i="9"/>
  <c r="AD359" i="9"/>
  <c r="AD360" i="9"/>
  <c r="AD361" i="9"/>
  <c r="AD362" i="9"/>
  <c r="AD363" i="9"/>
  <c r="AD364" i="9"/>
  <c r="AD365" i="9"/>
  <c r="AD366" i="9"/>
  <c r="AD367" i="9"/>
  <c r="AD368" i="9"/>
  <c r="AD369" i="9"/>
  <c r="AD370" i="9"/>
  <c r="AD371" i="9"/>
  <c r="AD372" i="9"/>
  <c r="AD373" i="9"/>
  <c r="AD374" i="9"/>
  <c r="AD375" i="9"/>
  <c r="AD376" i="9"/>
  <c r="AD377" i="9"/>
  <c r="AD378" i="9"/>
  <c r="AD379" i="9"/>
  <c r="AD380" i="9"/>
  <c r="AD381" i="9"/>
  <c r="AD382" i="9"/>
  <c r="AD383" i="9"/>
  <c r="AD384" i="9"/>
  <c r="AD385" i="9"/>
  <c r="AD386" i="9"/>
  <c r="AD387" i="9"/>
  <c r="AD388" i="9"/>
  <c r="AD389" i="9"/>
  <c r="AD390" i="9"/>
  <c r="AD391" i="9"/>
  <c r="AD392" i="9"/>
  <c r="AD393" i="9"/>
  <c r="AD394" i="9"/>
  <c r="AD395" i="9"/>
  <c r="AD396" i="9"/>
  <c r="AD397" i="9"/>
  <c r="AD398" i="9"/>
  <c r="AD399" i="9"/>
  <c r="AD400" i="9"/>
  <c r="AD401" i="9"/>
  <c r="AD402" i="9"/>
  <c r="AD403" i="9"/>
  <c r="AD404" i="9"/>
  <c r="AD405" i="9"/>
  <c r="AD406" i="9"/>
  <c r="AD407" i="9"/>
  <c r="AD408" i="9"/>
  <c r="AD409" i="9"/>
  <c r="AD410" i="9"/>
  <c r="AD411" i="9"/>
  <c r="AD412" i="9"/>
  <c r="AD413" i="9"/>
  <c r="AD414" i="9"/>
  <c r="AD415" i="9"/>
  <c r="AD416" i="9"/>
  <c r="AD417" i="9"/>
  <c r="AD418" i="9"/>
  <c r="AD419" i="9"/>
  <c r="AD420" i="9"/>
  <c r="AD421" i="9"/>
  <c r="AD422" i="9"/>
  <c r="AD423" i="9"/>
  <c r="AD424" i="9"/>
  <c r="AD425" i="9"/>
  <c r="AD426" i="9"/>
  <c r="AD427" i="9"/>
  <c r="AD428" i="9"/>
  <c r="AD429" i="9"/>
  <c r="AD430" i="9"/>
  <c r="AD431" i="9"/>
  <c r="AD432" i="9"/>
  <c r="AD433" i="9"/>
  <c r="AD434" i="9"/>
  <c r="AD435" i="9"/>
  <c r="AD436" i="9"/>
  <c r="AD437" i="9"/>
  <c r="AD438" i="9"/>
  <c r="AD439" i="9"/>
  <c r="AD440" i="9"/>
  <c r="AD441" i="9"/>
  <c r="AD442" i="9"/>
  <c r="AD443" i="9"/>
  <c r="AD444" i="9"/>
  <c r="AD445" i="9"/>
  <c r="AD446" i="9"/>
  <c r="AD447" i="9"/>
  <c r="AD448" i="9"/>
  <c r="AD449" i="9"/>
  <c r="AD450" i="9"/>
  <c r="AD451" i="9"/>
  <c r="AD452" i="9"/>
  <c r="AD453" i="9"/>
  <c r="AD454" i="9"/>
  <c r="AD455" i="9"/>
  <c r="AD456" i="9"/>
  <c r="AD457" i="9"/>
  <c r="AD458" i="9"/>
  <c r="AD459" i="9"/>
  <c r="AD460" i="9"/>
  <c r="AD461" i="9"/>
  <c r="AD462" i="9"/>
  <c r="AD463" i="9"/>
  <c r="AD464" i="9"/>
  <c r="AD465" i="9"/>
  <c r="AD466" i="9"/>
  <c r="AD467" i="9"/>
  <c r="AD468" i="9"/>
  <c r="AD469" i="9"/>
  <c r="AD470" i="9"/>
  <c r="AD471" i="9"/>
  <c r="AD472" i="9"/>
  <c r="AD473" i="9"/>
  <c r="AD474" i="9"/>
  <c r="AD475" i="9"/>
  <c r="AD476" i="9"/>
  <c r="AD477" i="9"/>
  <c r="AD478" i="9"/>
  <c r="AD479" i="9"/>
  <c r="AD480" i="9"/>
  <c r="AD481" i="9"/>
  <c r="AD482" i="9"/>
  <c r="AD483" i="9"/>
  <c r="AD484" i="9"/>
  <c r="AD485" i="9"/>
  <c r="AD486" i="9"/>
  <c r="AD487" i="9"/>
  <c r="AD488" i="9"/>
  <c r="AD489" i="9"/>
  <c r="AD490" i="9"/>
  <c r="AD491" i="9"/>
  <c r="AD492" i="9"/>
  <c r="AD493" i="9"/>
  <c r="AD494" i="9"/>
  <c r="AD495" i="9"/>
  <c r="AD496" i="9"/>
  <c r="AD497" i="9"/>
  <c r="AD498" i="9"/>
  <c r="AD499" i="9"/>
  <c r="AD500" i="9"/>
  <c r="AD501" i="9"/>
  <c r="AD502" i="9"/>
  <c r="AD503" i="9"/>
  <c r="AD504" i="9"/>
  <c r="AD505" i="9"/>
  <c r="AD506" i="9"/>
  <c r="AD507" i="9"/>
  <c r="AD508" i="9"/>
  <c r="AD509" i="9"/>
  <c r="AD510" i="9"/>
  <c r="AD511" i="9"/>
  <c r="AD512" i="9"/>
  <c r="AD513" i="9"/>
  <c r="AD514" i="9"/>
  <c r="AD515" i="9"/>
  <c r="AD516" i="9"/>
  <c r="AD517" i="9"/>
  <c r="AD518" i="9"/>
  <c r="AD519" i="9"/>
  <c r="AD520" i="9"/>
  <c r="AD521" i="9"/>
  <c r="AD522" i="9"/>
  <c r="AD523" i="9"/>
  <c r="AD524" i="9"/>
  <c r="AD525" i="9"/>
  <c r="AD526" i="9"/>
  <c r="AD527" i="9"/>
  <c r="AD528" i="9"/>
  <c r="AD529" i="9"/>
  <c r="AD530" i="9"/>
  <c r="AD531" i="9"/>
  <c r="AD532" i="9"/>
  <c r="AD533" i="9"/>
  <c r="AD534" i="9"/>
  <c r="AD535" i="9"/>
  <c r="AD536" i="9"/>
  <c r="AD537" i="9"/>
  <c r="AD538" i="9"/>
  <c r="AD539" i="9"/>
  <c r="AD540" i="9"/>
  <c r="AD541" i="9"/>
  <c r="AD542" i="9"/>
  <c r="AD543" i="9"/>
  <c r="AD544" i="9"/>
  <c r="AD545" i="9"/>
  <c r="AD546" i="9"/>
  <c r="AD547" i="9"/>
  <c r="AD548" i="9"/>
  <c r="AD549" i="9"/>
  <c r="AD550" i="9"/>
  <c r="AD551" i="9"/>
  <c r="AD552" i="9"/>
  <c r="AD553" i="9"/>
  <c r="AD554" i="9"/>
  <c r="AD555" i="9"/>
  <c r="AD556" i="9"/>
  <c r="AD557" i="9"/>
  <c r="AD558" i="9"/>
  <c r="AD559" i="9"/>
  <c r="AD560" i="9"/>
  <c r="AE560" i="9" s="1"/>
  <c r="AD561" i="9"/>
  <c r="AD562" i="9"/>
  <c r="AD563" i="9"/>
  <c r="AD564" i="9"/>
  <c r="AD565" i="9"/>
  <c r="AD566" i="9"/>
  <c r="AD567" i="9"/>
  <c r="AD568" i="9"/>
  <c r="AD569" i="9"/>
  <c r="AD570" i="9"/>
  <c r="AD571" i="9"/>
  <c r="AD572" i="9"/>
  <c r="AD573" i="9"/>
  <c r="AD574" i="9"/>
  <c r="AD575" i="9"/>
  <c r="AD576" i="9"/>
  <c r="AD577" i="9"/>
  <c r="AD578" i="9"/>
  <c r="AD579" i="9"/>
  <c r="AD580" i="9"/>
  <c r="AD581" i="9"/>
  <c r="AD582" i="9"/>
  <c r="AD583" i="9"/>
  <c r="AD584" i="9"/>
  <c r="AD585" i="9"/>
  <c r="AD586" i="9"/>
  <c r="AD587" i="9"/>
  <c r="AD588" i="9"/>
  <c r="AD589" i="9"/>
  <c r="AD590" i="9"/>
  <c r="AD591" i="9"/>
  <c r="AD592" i="9"/>
  <c r="AD593" i="9"/>
  <c r="AD594" i="9"/>
  <c r="AD595" i="9"/>
  <c r="AD596" i="9"/>
  <c r="AD597" i="9"/>
  <c r="AD598" i="9"/>
  <c r="AD599" i="9"/>
  <c r="AD600" i="9"/>
  <c r="AD601" i="9"/>
  <c r="AD602" i="9"/>
  <c r="AD603" i="9"/>
  <c r="AD604" i="9"/>
  <c r="AD605" i="9"/>
  <c r="AD606" i="9"/>
  <c r="AD607" i="9"/>
  <c r="AD608" i="9"/>
  <c r="AD609" i="9"/>
  <c r="AD610" i="9"/>
  <c r="AD611" i="9"/>
  <c r="AD612" i="9"/>
  <c r="AD613" i="9"/>
  <c r="AD614" i="9"/>
  <c r="AD615" i="9"/>
  <c r="AD616" i="9"/>
  <c r="AD617" i="9"/>
  <c r="AD618" i="9"/>
  <c r="AD619" i="9"/>
  <c r="AD620" i="9"/>
  <c r="AD621" i="9"/>
  <c r="AD622" i="9"/>
  <c r="AD623" i="9"/>
  <c r="AD624" i="9"/>
  <c r="AD625" i="9"/>
  <c r="AD626" i="9"/>
  <c r="AD627" i="9"/>
  <c r="AD628" i="9"/>
  <c r="AD629" i="9"/>
  <c r="AD630" i="9"/>
  <c r="AD631" i="9"/>
  <c r="AD632" i="9"/>
  <c r="AD633" i="9"/>
  <c r="AD634" i="9"/>
  <c r="AD635" i="9"/>
  <c r="AD636" i="9"/>
  <c r="AD637" i="9"/>
  <c r="AD638" i="9"/>
  <c r="AD639" i="9"/>
  <c r="AD640" i="9"/>
  <c r="AD641" i="9"/>
  <c r="AD642" i="9"/>
  <c r="AD643" i="9"/>
  <c r="AD644" i="9"/>
  <c r="AD645" i="9"/>
  <c r="AD646" i="9"/>
  <c r="AD647" i="9"/>
  <c r="AD648" i="9"/>
  <c r="AD649" i="9"/>
  <c r="AD650" i="9"/>
  <c r="AD651" i="9"/>
  <c r="AD652" i="9"/>
  <c r="AD653" i="9"/>
  <c r="AD654" i="9"/>
  <c r="AD655" i="9"/>
  <c r="AD656" i="9"/>
  <c r="AD657" i="9"/>
  <c r="AD658" i="9"/>
  <c r="AD659" i="9"/>
  <c r="AD660" i="9"/>
  <c r="AD661" i="9"/>
  <c r="AD662" i="9"/>
  <c r="AD663" i="9"/>
  <c r="AD664" i="9"/>
  <c r="AD665" i="9"/>
  <c r="AD666" i="9"/>
  <c r="AD667" i="9"/>
  <c r="AD668" i="9"/>
  <c r="AD669" i="9"/>
  <c r="AD670" i="9"/>
  <c r="AD671" i="9"/>
  <c r="AD8" i="11"/>
  <c r="AD9" i="11"/>
  <c r="AD10" i="11"/>
  <c r="AD11" i="11"/>
  <c r="AD12" i="11"/>
  <c r="AD13" i="11"/>
  <c r="AD14" i="11"/>
  <c r="AD15" i="11"/>
  <c r="AD16" i="11"/>
  <c r="AD17" i="11"/>
  <c r="AD18" i="11"/>
  <c r="AD19" i="11"/>
  <c r="AD20" i="11"/>
  <c r="AD21" i="11"/>
  <c r="AD22" i="11"/>
  <c r="AD23" i="11"/>
  <c r="AD24" i="11"/>
  <c r="AD25" i="11"/>
  <c r="AD26" i="11"/>
  <c r="AD27" i="11"/>
  <c r="AD28" i="11"/>
  <c r="AD29" i="11"/>
  <c r="AD30" i="11"/>
  <c r="AD31" i="11"/>
  <c r="AD32" i="11"/>
  <c r="AD33" i="11"/>
  <c r="AD34" i="11"/>
  <c r="AD35" i="11"/>
  <c r="AD36" i="11"/>
  <c r="AD37" i="11"/>
  <c r="AD38" i="11"/>
  <c r="AD39" i="11"/>
  <c r="AD40" i="11"/>
  <c r="AD41" i="11"/>
  <c r="AD42" i="11"/>
  <c r="AD43" i="11"/>
  <c r="AD44" i="11"/>
  <c r="AD45" i="11"/>
  <c r="AD46" i="11"/>
  <c r="AD47" i="11"/>
  <c r="AD48" i="11"/>
  <c r="AD49" i="11"/>
  <c r="AD50" i="11"/>
  <c r="AD51" i="11"/>
  <c r="AD52" i="11"/>
  <c r="AD53" i="11"/>
  <c r="AD54" i="11"/>
  <c r="AD55" i="11"/>
  <c r="AD56" i="11"/>
  <c r="AD57" i="11"/>
  <c r="AD58" i="11"/>
  <c r="AD59" i="11"/>
  <c r="AD60" i="11"/>
  <c r="AD61" i="11"/>
  <c r="AD62" i="11"/>
  <c r="AD63" i="11"/>
  <c r="AD64" i="11"/>
  <c r="AD65" i="11"/>
  <c r="AD66" i="11"/>
  <c r="AD67" i="11"/>
  <c r="AD68" i="11"/>
  <c r="AD69" i="11"/>
  <c r="AD70" i="11"/>
  <c r="AD71" i="11"/>
  <c r="AD72" i="11"/>
  <c r="AD73" i="11"/>
  <c r="AD74" i="11"/>
  <c r="AD75" i="11"/>
  <c r="AD76" i="11"/>
  <c r="AD77" i="11"/>
  <c r="AD78" i="11"/>
  <c r="AD79" i="11"/>
  <c r="AD80" i="11"/>
  <c r="AD81" i="11"/>
  <c r="AD82" i="11"/>
  <c r="AD83" i="11"/>
  <c r="AD84" i="11"/>
  <c r="AD85" i="11"/>
  <c r="AD86" i="11"/>
  <c r="AD87" i="11"/>
  <c r="AD88" i="11"/>
  <c r="AD89" i="11"/>
  <c r="AD90" i="11"/>
  <c r="AD91" i="11"/>
  <c r="AD92" i="11"/>
  <c r="AD93" i="11"/>
  <c r="AD94" i="11"/>
  <c r="AD95" i="11"/>
  <c r="AD96" i="11"/>
  <c r="AD97" i="11"/>
  <c r="AD98" i="11"/>
  <c r="AD99" i="11"/>
  <c r="AD100" i="11"/>
  <c r="AD101" i="11"/>
  <c r="AD102" i="11"/>
  <c r="AD103" i="11"/>
  <c r="AD104" i="11"/>
  <c r="AD105" i="11"/>
  <c r="AD106" i="11"/>
  <c r="AD107" i="11"/>
  <c r="AD108" i="11"/>
  <c r="AD109" i="11"/>
  <c r="AD110" i="11"/>
  <c r="AD111" i="11"/>
  <c r="AD112" i="11"/>
  <c r="AD113" i="11"/>
  <c r="AD114" i="11"/>
  <c r="AD115" i="11"/>
  <c r="AD116" i="11"/>
  <c r="AD117" i="11"/>
  <c r="AD118" i="11"/>
  <c r="AD119" i="11"/>
  <c r="AD120" i="11"/>
  <c r="AD121" i="11"/>
  <c r="AD122" i="11"/>
  <c r="AD123" i="11"/>
  <c r="AD124" i="11"/>
  <c r="AD125" i="11"/>
  <c r="AD126" i="11"/>
  <c r="AD127" i="11"/>
  <c r="AD128" i="11"/>
  <c r="AD129" i="11"/>
  <c r="AD130" i="11"/>
  <c r="AD131" i="11"/>
  <c r="AD132" i="11"/>
  <c r="AD133" i="11"/>
  <c r="AD134" i="11"/>
  <c r="AD7" i="11"/>
  <c r="AD8" i="18"/>
  <c r="AD9" i="18"/>
  <c r="AD10" i="18"/>
  <c r="AD11" i="18"/>
  <c r="AD12" i="18"/>
  <c r="AD13" i="18"/>
  <c r="AD14" i="18"/>
  <c r="AD15" i="18"/>
  <c r="AD16" i="18"/>
  <c r="AD17" i="18"/>
  <c r="AD18" i="18"/>
  <c r="AD19" i="18"/>
  <c r="AD20" i="18"/>
  <c r="AD21" i="18"/>
  <c r="AD22" i="18"/>
  <c r="AD23" i="18"/>
  <c r="AD24" i="18"/>
  <c r="AD25" i="18"/>
  <c r="AD26" i="18"/>
  <c r="AD27" i="18"/>
  <c r="AD28" i="18"/>
  <c r="AD29" i="18"/>
  <c r="AD30" i="18"/>
  <c r="AD31" i="18"/>
  <c r="AD32" i="18"/>
  <c r="AD33" i="18"/>
  <c r="AD34" i="18"/>
  <c r="AD35" i="18"/>
  <c r="AD36" i="18"/>
  <c r="AD37" i="18"/>
  <c r="AD38" i="18"/>
  <c r="AD39" i="18"/>
  <c r="AD40" i="18"/>
  <c r="AD41" i="18"/>
  <c r="AD42" i="18"/>
  <c r="AD43" i="18"/>
  <c r="AD44" i="18"/>
  <c r="AD45" i="18"/>
  <c r="AD46" i="18"/>
  <c r="AD47" i="18"/>
  <c r="AD48" i="18"/>
  <c r="AD49" i="18"/>
  <c r="AD50" i="18"/>
  <c r="AD51" i="18"/>
  <c r="AD52" i="18"/>
  <c r="AD53" i="18"/>
  <c r="AD54" i="18"/>
  <c r="AD55" i="18"/>
  <c r="AD56" i="18"/>
  <c r="AD57" i="18"/>
  <c r="AD58" i="18"/>
  <c r="AD59" i="18"/>
  <c r="AD60" i="18"/>
  <c r="AD61" i="18"/>
  <c r="AD62" i="18"/>
  <c r="AD63" i="18"/>
  <c r="AD64" i="18"/>
  <c r="AD65" i="18"/>
  <c r="AD66" i="18"/>
  <c r="AD67" i="18"/>
  <c r="AD68" i="18"/>
  <c r="AD69" i="18"/>
  <c r="AD70" i="18"/>
  <c r="AD71" i="18"/>
  <c r="AD72" i="18"/>
  <c r="AD73" i="18"/>
  <c r="AD74" i="18"/>
  <c r="AD75" i="18"/>
  <c r="AD76" i="18"/>
  <c r="AD77" i="18"/>
  <c r="AD78" i="18"/>
  <c r="AD79" i="18"/>
  <c r="AD80" i="18"/>
  <c r="AD81" i="18"/>
  <c r="AD82" i="18"/>
  <c r="AD83" i="18"/>
  <c r="AD84" i="18"/>
  <c r="AD85" i="18"/>
  <c r="AD86" i="18"/>
  <c r="AD87" i="18"/>
  <c r="AD88" i="18"/>
  <c r="AD89" i="18"/>
  <c r="AD90" i="18"/>
  <c r="AD91" i="18"/>
  <c r="AD92" i="18"/>
  <c r="AD93" i="18"/>
  <c r="AD94" i="18"/>
  <c r="AD95" i="18"/>
  <c r="AD96" i="18"/>
  <c r="AD97" i="18"/>
  <c r="AD98" i="18"/>
  <c r="AD99" i="18"/>
  <c r="AD101" i="18"/>
  <c r="AD103" i="18"/>
  <c r="AD106" i="18"/>
  <c r="AD108" i="18"/>
  <c r="AD109" i="18"/>
  <c r="AD110" i="18"/>
  <c r="AD111" i="18"/>
  <c r="AD112" i="18"/>
  <c r="AD113" i="18"/>
  <c r="AD114" i="18"/>
  <c r="AD115" i="18"/>
  <c r="AD116" i="18"/>
  <c r="AD117" i="18"/>
  <c r="AD118" i="18"/>
  <c r="AD119" i="18"/>
  <c r="AD120" i="18"/>
  <c r="AD121" i="18"/>
  <c r="AD122" i="18"/>
  <c r="AD123" i="18"/>
  <c r="AD124" i="18"/>
  <c r="AD125" i="18"/>
  <c r="AD126" i="18"/>
  <c r="AD127" i="18"/>
  <c r="AD128" i="18"/>
  <c r="AD129" i="18"/>
  <c r="AD130" i="18"/>
  <c r="AD131" i="18"/>
  <c r="AD132" i="18"/>
  <c r="AD133" i="18"/>
  <c r="AD134" i="18"/>
  <c r="AD135" i="18"/>
  <c r="AD136" i="18"/>
  <c r="AD137" i="18"/>
  <c r="AD138" i="18"/>
  <c r="AD139" i="18"/>
  <c r="AD140" i="18"/>
  <c r="AD141" i="18"/>
  <c r="AD142" i="18"/>
  <c r="AD143" i="18"/>
  <c r="AD144" i="18"/>
  <c r="AD145" i="18"/>
  <c r="AD146" i="18"/>
  <c r="AD147" i="18"/>
  <c r="AD148" i="18"/>
  <c r="AD149" i="18"/>
  <c r="AD150" i="18"/>
  <c r="AD151" i="18"/>
  <c r="AD152" i="18"/>
  <c r="AD153" i="18"/>
  <c r="AD154" i="18"/>
  <c r="AD155" i="18"/>
  <c r="AD156" i="18"/>
  <c r="AD157" i="18"/>
  <c r="AD158" i="18"/>
  <c r="AD159" i="18"/>
  <c r="AD160" i="18"/>
  <c r="AD161" i="18"/>
  <c r="AD162" i="18"/>
  <c r="AD163" i="18"/>
  <c r="AD164" i="18"/>
  <c r="AD165" i="18"/>
  <c r="AD166" i="18"/>
  <c r="AD167" i="18"/>
  <c r="AD168" i="18"/>
  <c r="AD169" i="18"/>
  <c r="AD170" i="18"/>
  <c r="AD171" i="18"/>
  <c r="AD172" i="18"/>
  <c r="AD173" i="18"/>
  <c r="AD174" i="18"/>
  <c r="AD175" i="18"/>
  <c r="AD176" i="18"/>
  <c r="AD177" i="18"/>
  <c r="AD178" i="18"/>
  <c r="AD179" i="18"/>
  <c r="AD180" i="18"/>
  <c r="AD181" i="18"/>
  <c r="AD182" i="18"/>
  <c r="AD183" i="18"/>
  <c r="AD184" i="18"/>
  <c r="AD185" i="18"/>
  <c r="AD186" i="18"/>
  <c r="AD187" i="18"/>
  <c r="AD188" i="18"/>
  <c r="AD189" i="18"/>
  <c r="AD190" i="18"/>
  <c r="AD191" i="18"/>
  <c r="AD192" i="18"/>
  <c r="AD193" i="18"/>
  <c r="AD194" i="18"/>
  <c r="AD195" i="18"/>
  <c r="AD196" i="18"/>
  <c r="AD197" i="18"/>
  <c r="AD198" i="18"/>
  <c r="AD199" i="18"/>
  <c r="AD200" i="18"/>
  <c r="AD201" i="18"/>
  <c r="AD202" i="18"/>
  <c r="AD203" i="18"/>
  <c r="AD204" i="18"/>
  <c r="AD205" i="18"/>
  <c r="AD206" i="18"/>
  <c r="AD207" i="18"/>
  <c r="AD208" i="18"/>
  <c r="AD209" i="18"/>
  <c r="AD210" i="18"/>
  <c r="AD211" i="18"/>
  <c r="AD212" i="18"/>
  <c r="AD213" i="18"/>
  <c r="AD214" i="18"/>
  <c r="AD215" i="18"/>
  <c r="AD216" i="18"/>
  <c r="AD217" i="18"/>
  <c r="AD218" i="18"/>
  <c r="AD219" i="18"/>
  <c r="AD220" i="18"/>
  <c r="AD221" i="18"/>
  <c r="AD222" i="18"/>
  <c r="AD223" i="18"/>
  <c r="AD224" i="18"/>
  <c r="AD225" i="18"/>
  <c r="AD226" i="18"/>
  <c r="AD227" i="18"/>
  <c r="AD228" i="18"/>
  <c r="AD229" i="18"/>
  <c r="AD230" i="18"/>
  <c r="AD231" i="18"/>
  <c r="AD232" i="18"/>
  <c r="AD233" i="18"/>
  <c r="AD234" i="18"/>
  <c r="AD235" i="18"/>
  <c r="AD236" i="18"/>
  <c r="AD237" i="18"/>
  <c r="AD238" i="18"/>
  <c r="AD239" i="18"/>
  <c r="AD240" i="18"/>
  <c r="AD241" i="18"/>
  <c r="AD242" i="18"/>
  <c r="AD243" i="18"/>
  <c r="AD244" i="18"/>
  <c r="AD245" i="18"/>
  <c r="AD246" i="18"/>
  <c r="AD247" i="18"/>
  <c r="AD248" i="18"/>
  <c r="AD249" i="18"/>
  <c r="AD250" i="18"/>
  <c r="AD251" i="18"/>
  <c r="AD252" i="18"/>
  <c r="AD253" i="18"/>
  <c r="AD254" i="18"/>
  <c r="AD255" i="18"/>
  <c r="AD256" i="18"/>
  <c r="AD257" i="18"/>
  <c r="AD258" i="18"/>
  <c r="AD259" i="18"/>
  <c r="AD260" i="18"/>
  <c r="AD261" i="18"/>
  <c r="AD262" i="18"/>
  <c r="AD263" i="18"/>
  <c r="AD264" i="18"/>
  <c r="AD265" i="18"/>
  <c r="AD266" i="18"/>
  <c r="AD267" i="18"/>
  <c r="AD268" i="18"/>
  <c r="AD269" i="18"/>
  <c r="AD270" i="18"/>
  <c r="AD271" i="18"/>
  <c r="AD272" i="18"/>
  <c r="AD273" i="18"/>
  <c r="AD274" i="18"/>
  <c r="AD275" i="18"/>
  <c r="AD276" i="18"/>
  <c r="AD277" i="18"/>
  <c r="AD278" i="18"/>
  <c r="AD279" i="18"/>
  <c r="AD280" i="18"/>
  <c r="AD281" i="18"/>
  <c r="AD282" i="18"/>
  <c r="AD283" i="18"/>
  <c r="AD284" i="18"/>
  <c r="AD285" i="18"/>
  <c r="AD286" i="18"/>
  <c r="AD287" i="18"/>
  <c r="AD288" i="18"/>
  <c r="AD289" i="18"/>
  <c r="AD290" i="18"/>
  <c r="AD291" i="18"/>
  <c r="AD292" i="18"/>
  <c r="AD293" i="18"/>
  <c r="AD294" i="18"/>
  <c r="AD295" i="18"/>
  <c r="AD296" i="18"/>
  <c r="AD297" i="18"/>
  <c r="AD298" i="18"/>
  <c r="AD299" i="18"/>
  <c r="AD300" i="18"/>
  <c r="AD301" i="18"/>
  <c r="AD302" i="18"/>
  <c r="AD303" i="18"/>
  <c r="AD304" i="18"/>
  <c r="AD305" i="18"/>
  <c r="AD306" i="18"/>
  <c r="AD307" i="18"/>
  <c r="AD308" i="18"/>
  <c r="AD309" i="18"/>
  <c r="AD310" i="18"/>
  <c r="AD311" i="18"/>
  <c r="AD312" i="18"/>
  <c r="AD313" i="18"/>
  <c r="AD314" i="18"/>
  <c r="AD315" i="18"/>
  <c r="AD316" i="18"/>
  <c r="AD317" i="18"/>
  <c r="AD318" i="18"/>
  <c r="AD319" i="18"/>
  <c r="AD320" i="18"/>
  <c r="AD321" i="18"/>
  <c r="AD322" i="18"/>
  <c r="AD323" i="18"/>
  <c r="AD324" i="18"/>
  <c r="AD325" i="18"/>
  <c r="AD326" i="18"/>
  <c r="AD327" i="18"/>
  <c r="AD328" i="18"/>
  <c r="AD329" i="18"/>
  <c r="AD330" i="18"/>
  <c r="AD331" i="18"/>
  <c r="AD332" i="18"/>
  <c r="AD333" i="18"/>
  <c r="AD334" i="18"/>
  <c r="AD335" i="18"/>
  <c r="AD336" i="18"/>
  <c r="AD337" i="18"/>
  <c r="AD338" i="18"/>
  <c r="AD339" i="18"/>
  <c r="AD340" i="18"/>
  <c r="AD341" i="18"/>
  <c r="AD342" i="18"/>
  <c r="AD343" i="18"/>
  <c r="AD344" i="18"/>
  <c r="AD345" i="18"/>
  <c r="AD346" i="18"/>
  <c r="AD347" i="18"/>
  <c r="AD348" i="18"/>
  <c r="AD349" i="18"/>
  <c r="AD350" i="18"/>
  <c r="AD351" i="18"/>
  <c r="AD352" i="18"/>
  <c r="AD353" i="18"/>
  <c r="AD354" i="18"/>
  <c r="AD355" i="18"/>
  <c r="AD356" i="18"/>
  <c r="AD357" i="18"/>
  <c r="AD358" i="18"/>
  <c r="AD359" i="18"/>
  <c r="AD360" i="18"/>
  <c r="AD361" i="18"/>
  <c r="AD362" i="18"/>
  <c r="AD363" i="18"/>
  <c r="AD364" i="18"/>
  <c r="AD365" i="18"/>
  <c r="AD366" i="18"/>
  <c r="AD367" i="18"/>
  <c r="AD368" i="18"/>
  <c r="AD369" i="18"/>
  <c r="AD370" i="18"/>
  <c r="AD371" i="18"/>
  <c r="AD372" i="18"/>
  <c r="AD373" i="18"/>
  <c r="AD374" i="18"/>
  <c r="AD375" i="18"/>
  <c r="AD376" i="18"/>
  <c r="AD377" i="18"/>
  <c r="AD378" i="18"/>
  <c r="AD379" i="18"/>
  <c r="AD380" i="18"/>
  <c r="AD381" i="18"/>
  <c r="AD382" i="18"/>
  <c r="AD383" i="18"/>
  <c r="AD384" i="18"/>
  <c r="AD385" i="18"/>
  <c r="AD386" i="18"/>
  <c r="AD387" i="18"/>
  <c r="AD388" i="18"/>
  <c r="AD389" i="18"/>
  <c r="AD390" i="18"/>
  <c r="AD391" i="18"/>
  <c r="AD392" i="18"/>
  <c r="AD393" i="18"/>
  <c r="AD394" i="18"/>
  <c r="AD395" i="18"/>
  <c r="AD396" i="18"/>
  <c r="AD397" i="18"/>
  <c r="AD398" i="18"/>
  <c r="AD399" i="18"/>
  <c r="AD400" i="18"/>
  <c r="AD401" i="18"/>
  <c r="AD402" i="18"/>
  <c r="AD403" i="18"/>
  <c r="AD404" i="18"/>
  <c r="AD405" i="18"/>
  <c r="AD406" i="18"/>
  <c r="AD407" i="18"/>
  <c r="AD408" i="18"/>
  <c r="AD409" i="18"/>
  <c r="AD410" i="18"/>
  <c r="AD411" i="18"/>
  <c r="AD412" i="18"/>
  <c r="AD413" i="18"/>
  <c r="AD414" i="18"/>
  <c r="AD415" i="18"/>
  <c r="AD416" i="18"/>
  <c r="AD417" i="18"/>
  <c r="AD418" i="18"/>
  <c r="AD419" i="18"/>
  <c r="AD420" i="18"/>
  <c r="AD421" i="18"/>
  <c r="AD422" i="18"/>
  <c r="AD423" i="18"/>
  <c r="AD424" i="18"/>
  <c r="AD425" i="18"/>
  <c r="AD426" i="18"/>
  <c r="AD427" i="18"/>
  <c r="AD428" i="18"/>
  <c r="AD429" i="18"/>
  <c r="AD430" i="18"/>
  <c r="AD431" i="18"/>
  <c r="AD432" i="18"/>
  <c r="AD433" i="18"/>
  <c r="AD434" i="18"/>
  <c r="AD435" i="18"/>
  <c r="AD436" i="18"/>
  <c r="AD437" i="18"/>
  <c r="AD438" i="18"/>
  <c r="AD439" i="18"/>
  <c r="AD440" i="18"/>
  <c r="AD441" i="18"/>
  <c r="AD442" i="18"/>
  <c r="AD443" i="18"/>
  <c r="AD444" i="18"/>
  <c r="AD445" i="18"/>
  <c r="AD446" i="18"/>
  <c r="AD447" i="18"/>
  <c r="AD448" i="18"/>
  <c r="AD449" i="18"/>
  <c r="AD450" i="18"/>
  <c r="AD451" i="18"/>
  <c r="AD452" i="18"/>
  <c r="AD453" i="18"/>
  <c r="AD454" i="18"/>
  <c r="AD455" i="18"/>
  <c r="AD456" i="18"/>
  <c r="AD457" i="18"/>
  <c r="AD458" i="18"/>
  <c r="AD459" i="18"/>
  <c r="AD460" i="18"/>
  <c r="AD461" i="18"/>
  <c r="AD462" i="18"/>
  <c r="AD463" i="18"/>
  <c r="AD464" i="18"/>
  <c r="AD465" i="18"/>
  <c r="AD466" i="18"/>
  <c r="AD467" i="18"/>
  <c r="AD468" i="18"/>
  <c r="AD469" i="18"/>
  <c r="AD470" i="18"/>
  <c r="AD471" i="18"/>
  <c r="AD472" i="18"/>
  <c r="AD473" i="18"/>
  <c r="AD474" i="18"/>
  <c r="AD475" i="18"/>
  <c r="AD476" i="18"/>
  <c r="AD477" i="18"/>
  <c r="AD478" i="18"/>
  <c r="AD479" i="18"/>
  <c r="AD480" i="18"/>
  <c r="AD481" i="18"/>
  <c r="AD482" i="18"/>
  <c r="AD483" i="18"/>
  <c r="AD484" i="18"/>
  <c r="AD485" i="18"/>
  <c r="AD486" i="18"/>
  <c r="AD487" i="18"/>
  <c r="AD488" i="18"/>
  <c r="AD489" i="18"/>
  <c r="AD490" i="18"/>
  <c r="AD491" i="18"/>
  <c r="AD492" i="18"/>
  <c r="AD493" i="18"/>
  <c r="AD494" i="18"/>
  <c r="AD495" i="18"/>
  <c r="AD496" i="18"/>
  <c r="AD497" i="18"/>
  <c r="AD498" i="18"/>
  <c r="AD499" i="18"/>
  <c r="AD500" i="18"/>
  <c r="AD501" i="18"/>
  <c r="AD502" i="18"/>
  <c r="AD503" i="18"/>
  <c r="AD504" i="18"/>
  <c r="AD505" i="18"/>
  <c r="AD506" i="18"/>
  <c r="AD507" i="18"/>
  <c r="AD508" i="18"/>
  <c r="AD509" i="18"/>
  <c r="AD510" i="18"/>
  <c r="AD511" i="18"/>
  <c r="AD512" i="18"/>
  <c r="AD513" i="18"/>
  <c r="AD514" i="18"/>
  <c r="AD515" i="18"/>
  <c r="AD516" i="18"/>
  <c r="AD517" i="18"/>
  <c r="AD518" i="18"/>
  <c r="AD519" i="18"/>
  <c r="AD520" i="18"/>
  <c r="AD521" i="18"/>
  <c r="AD522" i="18"/>
  <c r="AD523" i="18"/>
  <c r="AD524" i="18"/>
  <c r="AD525" i="18"/>
  <c r="AD526" i="18"/>
  <c r="AD527" i="18"/>
  <c r="AD528" i="18"/>
  <c r="AD529" i="18"/>
  <c r="AD530" i="18"/>
  <c r="AD531" i="18"/>
  <c r="AD532" i="18"/>
  <c r="AD533" i="18"/>
  <c r="AD534" i="18"/>
  <c r="AD535" i="18"/>
  <c r="AD536" i="18"/>
  <c r="AD537" i="18"/>
  <c r="AD538" i="18"/>
  <c r="AD539" i="18"/>
  <c r="AD540" i="18"/>
  <c r="AD541" i="18"/>
  <c r="AD542" i="18"/>
  <c r="AD543" i="18"/>
  <c r="AD544" i="18"/>
  <c r="AD545" i="18"/>
  <c r="AD546" i="18"/>
  <c r="AD547" i="18"/>
  <c r="AD548" i="18"/>
  <c r="AD549" i="18"/>
  <c r="AD550" i="18"/>
  <c r="AD551" i="18"/>
  <c r="AD552" i="18"/>
  <c r="AD553" i="18"/>
  <c r="AD554" i="18"/>
  <c r="AD555" i="18"/>
  <c r="AD556" i="18"/>
  <c r="AD557" i="18"/>
  <c r="AD558" i="18"/>
  <c r="AD559" i="18"/>
  <c r="AD560" i="18"/>
  <c r="AD561" i="18"/>
  <c r="AD562" i="18"/>
  <c r="AD563" i="18"/>
  <c r="AD564" i="18"/>
  <c r="AD565" i="18"/>
  <c r="AD566" i="18"/>
  <c r="AD567" i="18"/>
  <c r="AD568" i="18"/>
  <c r="AD569" i="18"/>
  <c r="AD570" i="18"/>
  <c r="AD571" i="18"/>
  <c r="AD572" i="18"/>
  <c r="AD573" i="18"/>
  <c r="AD574" i="18"/>
  <c r="AD575" i="18"/>
  <c r="AD576" i="18"/>
  <c r="AD577" i="18"/>
  <c r="AD578" i="18"/>
  <c r="AD579" i="18"/>
  <c r="AD580" i="18"/>
  <c r="AD581" i="18"/>
  <c r="AD582" i="18"/>
  <c r="AD583" i="18"/>
  <c r="AD584" i="18"/>
  <c r="AD585" i="18"/>
  <c r="AD586" i="18"/>
  <c r="AD587" i="18"/>
  <c r="AD588" i="18"/>
  <c r="AD589" i="18"/>
  <c r="AD590" i="18"/>
  <c r="AD591" i="18"/>
  <c r="AD592" i="18"/>
  <c r="AD593" i="18"/>
  <c r="AD594" i="18"/>
  <c r="AD595" i="18"/>
  <c r="AD596" i="18"/>
  <c r="AD597" i="18"/>
  <c r="AD598" i="18"/>
  <c r="AD599" i="18"/>
  <c r="AD600" i="18"/>
  <c r="AD601" i="18"/>
  <c r="AD602" i="18"/>
  <c r="AD603" i="18"/>
  <c r="AD604" i="18"/>
  <c r="AD605" i="18"/>
  <c r="AD606" i="18"/>
  <c r="AD607" i="18"/>
  <c r="AD608" i="18"/>
  <c r="AD609" i="18"/>
  <c r="AD610" i="18"/>
  <c r="AD611" i="18"/>
  <c r="AD612" i="18"/>
  <c r="AD613" i="18"/>
  <c r="AD614" i="18"/>
  <c r="AD615" i="18"/>
  <c r="AD616" i="18"/>
  <c r="AD617" i="18"/>
  <c r="AD618" i="18"/>
  <c r="AD619" i="18"/>
  <c r="AD620" i="18"/>
  <c r="AD621" i="18"/>
  <c r="AD622" i="18"/>
  <c r="AD623" i="18"/>
  <c r="AD624" i="18"/>
  <c r="AD625" i="18"/>
  <c r="AD626" i="18"/>
  <c r="AD627" i="18"/>
  <c r="AD628" i="18"/>
  <c r="AD629" i="18"/>
  <c r="AD630" i="18"/>
  <c r="AD631" i="18"/>
  <c r="AD632" i="18"/>
  <c r="AD633" i="18"/>
  <c r="AD634" i="18"/>
  <c r="AD635" i="18"/>
  <c r="AD636" i="18"/>
  <c r="AD637" i="18"/>
  <c r="AD638" i="18"/>
  <c r="AD639" i="18"/>
  <c r="AD640" i="18"/>
  <c r="AD641" i="18"/>
  <c r="AD642" i="18"/>
  <c r="AD643" i="18"/>
  <c r="AD644" i="18"/>
  <c r="AD645" i="18"/>
  <c r="AD646" i="18"/>
  <c r="AD647" i="18"/>
  <c r="AD648" i="18"/>
  <c r="AD649" i="18"/>
  <c r="AD650" i="18"/>
  <c r="AD651" i="18"/>
  <c r="AD652" i="18"/>
  <c r="AD653" i="18"/>
  <c r="AD654" i="18"/>
  <c r="AD655" i="18"/>
  <c r="AD656" i="18"/>
  <c r="AD657" i="18"/>
  <c r="AD658" i="18"/>
  <c r="AD659" i="18"/>
  <c r="AD660" i="18"/>
  <c r="AD661" i="18"/>
  <c r="AD662" i="18"/>
  <c r="AD663" i="18"/>
  <c r="AD664" i="18"/>
  <c r="AD665" i="18"/>
  <c r="AD666" i="18"/>
  <c r="AD667" i="18"/>
  <c r="AD668" i="18"/>
  <c r="AD669" i="18"/>
  <c r="AD670" i="18"/>
  <c r="AD671" i="18"/>
  <c r="AD672" i="18"/>
  <c r="AD673" i="18"/>
  <c r="AD674" i="18"/>
  <c r="AD675" i="18"/>
  <c r="AD676" i="18"/>
  <c r="AD677" i="18"/>
  <c r="AD678" i="18"/>
  <c r="AD679" i="18"/>
  <c r="AD680" i="18"/>
  <c r="AD681" i="18"/>
  <c r="AD682" i="18"/>
  <c r="AD683" i="18"/>
  <c r="AD684" i="18"/>
  <c r="AD685" i="18"/>
  <c r="AD686" i="18"/>
  <c r="AD687" i="18"/>
  <c r="AD688" i="18"/>
  <c r="AD689" i="18"/>
  <c r="AD690" i="18"/>
  <c r="AD691" i="18"/>
  <c r="AD692" i="18"/>
  <c r="AD693" i="18"/>
  <c r="AD694" i="18"/>
  <c r="AD695" i="18"/>
  <c r="AD696" i="18"/>
  <c r="AD697" i="18"/>
  <c r="AD698" i="18"/>
  <c r="AD699" i="18"/>
  <c r="AD700" i="18"/>
  <c r="AD701" i="18"/>
  <c r="AD702" i="18"/>
  <c r="AD703" i="18"/>
  <c r="AD704" i="18"/>
  <c r="AD705" i="18"/>
  <c r="AD706" i="18"/>
  <c r="AD707" i="18"/>
  <c r="AD708" i="18"/>
  <c r="AD709" i="18"/>
  <c r="AD710" i="18"/>
  <c r="AD711" i="18"/>
  <c r="AD712" i="18"/>
  <c r="AD713" i="18"/>
  <c r="AD714" i="18"/>
  <c r="AD715" i="18"/>
  <c r="AD716" i="18"/>
  <c r="AD717" i="18"/>
  <c r="AD718" i="18"/>
  <c r="AD719" i="18"/>
  <c r="AD720" i="18"/>
  <c r="AD721" i="18"/>
  <c r="AD722" i="18"/>
  <c r="AD723" i="18"/>
  <c r="AD724" i="18"/>
  <c r="AD725" i="18"/>
  <c r="AD726" i="18"/>
  <c r="AD727" i="18"/>
  <c r="AD728" i="18"/>
  <c r="AD729" i="18"/>
  <c r="AD730" i="18"/>
  <c r="AD731" i="18"/>
  <c r="AD732" i="18"/>
  <c r="AD733" i="18"/>
  <c r="AD734" i="18"/>
  <c r="AD735" i="18"/>
  <c r="AD736" i="18"/>
  <c r="AD737" i="18"/>
  <c r="AD738" i="18"/>
  <c r="AD739" i="18"/>
  <c r="AD740" i="18"/>
  <c r="AD741" i="18"/>
  <c r="AD742" i="18"/>
  <c r="AD743" i="18"/>
  <c r="AD744" i="18"/>
  <c r="AD745" i="18"/>
  <c r="AD746" i="18"/>
  <c r="AD747" i="18"/>
  <c r="AD748" i="18"/>
  <c r="AD749" i="18"/>
  <c r="AD750" i="18"/>
  <c r="AD751" i="18"/>
  <c r="AD752" i="18"/>
  <c r="AD753" i="18"/>
  <c r="AD754" i="18"/>
  <c r="AD755" i="18"/>
  <c r="AD756" i="18"/>
  <c r="AD757" i="18"/>
  <c r="AD758" i="18"/>
  <c r="AD759" i="18"/>
  <c r="AD760" i="18"/>
  <c r="AD761" i="18"/>
  <c r="AD762" i="18"/>
  <c r="AD763" i="18"/>
  <c r="AD764" i="18"/>
  <c r="AD765" i="18"/>
  <c r="AD766" i="18"/>
  <c r="AD767" i="18"/>
  <c r="AD768" i="18"/>
  <c r="AD769" i="18"/>
  <c r="AD770" i="18"/>
  <c r="AD771" i="18"/>
  <c r="AD772" i="18"/>
  <c r="AD773" i="18"/>
  <c r="AD774" i="18"/>
  <c r="AD775" i="18"/>
  <c r="AD776" i="18"/>
  <c r="AD777" i="18"/>
  <c r="AD778" i="18"/>
  <c r="AD779" i="18"/>
  <c r="AD780" i="18"/>
  <c r="AD781" i="18"/>
  <c r="AD782" i="18"/>
  <c r="AD783" i="18"/>
  <c r="AD784" i="18"/>
  <c r="AD785" i="18"/>
  <c r="AD786" i="18"/>
  <c r="AD787" i="18"/>
  <c r="AD788" i="18"/>
  <c r="AD789" i="18"/>
  <c r="AD790" i="18"/>
  <c r="AD791" i="18"/>
  <c r="AD792" i="18"/>
  <c r="AD793" i="18"/>
  <c r="AD794" i="18"/>
  <c r="AD795" i="18"/>
  <c r="AD796" i="18"/>
  <c r="AD797" i="18"/>
  <c r="AD798" i="18"/>
  <c r="AD799" i="18"/>
  <c r="AD800" i="18"/>
  <c r="AD801" i="18"/>
  <c r="AD802" i="18"/>
  <c r="AD803" i="18"/>
  <c r="AD804" i="18"/>
  <c r="AD805" i="18"/>
  <c r="AD806" i="18"/>
  <c r="AD807" i="18"/>
  <c r="AD808" i="18"/>
  <c r="AD809" i="18"/>
  <c r="AD810" i="18"/>
  <c r="AD811" i="18"/>
  <c r="AD812" i="18"/>
  <c r="AD813" i="18"/>
  <c r="AD814" i="18"/>
  <c r="AD815" i="18"/>
  <c r="AD816" i="18"/>
  <c r="AD817" i="18"/>
  <c r="AD818" i="18"/>
  <c r="AD819" i="18"/>
  <c r="AD820" i="18"/>
  <c r="AD821" i="18"/>
  <c r="AD822" i="18"/>
  <c r="AD823" i="18"/>
  <c r="AD824" i="18"/>
  <c r="AD825" i="18"/>
  <c r="AD826" i="18"/>
  <c r="AD827" i="18"/>
  <c r="AD828" i="18"/>
  <c r="AD829" i="18"/>
  <c r="AD830" i="18"/>
  <c r="AD831" i="18"/>
  <c r="AD832" i="18"/>
  <c r="AD833" i="18"/>
  <c r="AD834" i="18"/>
  <c r="AD835" i="18"/>
  <c r="AD836" i="18"/>
  <c r="AD837" i="18"/>
  <c r="AD838" i="18"/>
  <c r="AD839" i="18"/>
  <c r="AD840" i="18"/>
  <c r="AD841" i="18"/>
  <c r="AD842" i="18"/>
  <c r="AD843" i="18"/>
  <c r="AD844" i="18"/>
  <c r="AD845" i="18"/>
  <c r="AD846" i="18"/>
  <c r="AD847" i="18"/>
  <c r="AD848" i="18"/>
  <c r="AD849" i="18"/>
  <c r="AD850" i="18"/>
  <c r="AD851" i="18"/>
  <c r="AD852" i="18"/>
  <c r="AD853" i="18"/>
  <c r="AD854" i="18"/>
  <c r="AD855" i="18"/>
  <c r="AD856" i="18"/>
  <c r="AD857" i="18"/>
  <c r="AD858" i="18"/>
  <c r="AD859" i="18"/>
  <c r="AD860" i="18"/>
  <c r="AD861" i="18"/>
  <c r="AD862" i="18"/>
  <c r="AD863" i="18"/>
  <c r="AD864" i="18"/>
  <c r="AD865" i="18"/>
  <c r="AD866" i="18"/>
  <c r="AD867" i="18"/>
  <c r="AD868" i="18"/>
  <c r="AD869" i="18"/>
  <c r="AD870" i="18"/>
  <c r="AD871" i="18"/>
  <c r="AD872" i="18"/>
  <c r="AD873" i="18"/>
  <c r="AD874" i="18"/>
  <c r="AD875" i="18"/>
  <c r="AD876" i="18"/>
  <c r="AD877" i="18"/>
  <c r="AD878" i="18"/>
  <c r="AD879" i="18"/>
  <c r="AD880" i="18"/>
  <c r="AD881" i="18"/>
  <c r="AD882" i="18"/>
  <c r="AD883" i="18"/>
  <c r="AD884" i="18"/>
  <c r="AD885" i="18"/>
  <c r="AD886" i="18"/>
  <c r="AD887" i="18"/>
  <c r="AD888" i="18"/>
  <c r="AD889" i="18"/>
  <c r="AD890" i="18"/>
  <c r="AD891" i="18"/>
  <c r="AD892" i="18"/>
  <c r="AD893" i="18"/>
  <c r="AD894" i="18"/>
  <c r="AD895" i="18"/>
  <c r="AD896" i="18"/>
  <c r="AD897" i="18"/>
  <c r="AD898" i="18"/>
  <c r="AD899" i="18"/>
  <c r="AD900" i="18"/>
  <c r="AD901" i="18"/>
  <c r="AD902" i="18"/>
  <c r="AD903" i="18"/>
  <c r="AD904" i="18"/>
  <c r="AD905" i="18"/>
  <c r="AD906" i="18"/>
  <c r="AD907" i="18"/>
  <c r="AD908" i="18"/>
  <c r="AD909" i="18"/>
  <c r="AD910" i="18"/>
  <c r="AD911" i="18"/>
  <c r="AD912" i="18"/>
  <c r="AD913" i="18"/>
  <c r="AD914" i="18"/>
  <c r="AD915" i="18"/>
  <c r="AD916" i="18"/>
  <c r="AD917" i="18"/>
  <c r="AD918" i="18"/>
  <c r="AD919" i="18"/>
  <c r="AD920" i="18"/>
  <c r="AD921" i="18"/>
  <c r="AD922" i="18"/>
  <c r="AD923" i="18"/>
  <c r="AD924" i="18"/>
  <c r="AD925" i="18"/>
  <c r="AD926" i="18"/>
  <c r="AD927" i="18"/>
  <c r="AD928" i="18"/>
  <c r="AD929" i="18"/>
  <c r="AD930" i="18"/>
  <c r="AD931" i="18"/>
  <c r="AD932" i="18"/>
  <c r="AD933" i="18"/>
  <c r="AD934" i="18"/>
  <c r="AD935" i="18"/>
  <c r="AD936" i="18"/>
  <c r="AD937" i="18"/>
  <c r="AD938" i="18"/>
  <c r="AD939" i="18"/>
  <c r="AD940" i="18"/>
  <c r="AD941" i="18"/>
  <c r="AD942" i="18"/>
  <c r="AD943" i="18"/>
  <c r="AD944" i="18"/>
  <c r="AD945" i="18"/>
  <c r="AD946" i="18"/>
  <c r="AD947" i="18"/>
  <c r="AD948" i="18"/>
  <c r="AD949" i="18"/>
  <c r="AD950" i="18"/>
  <c r="AD951" i="18"/>
  <c r="AD952" i="18"/>
  <c r="AD953" i="18"/>
  <c r="AD954" i="18"/>
  <c r="AD955" i="18"/>
  <c r="AD956" i="18"/>
  <c r="AD957" i="18"/>
  <c r="AD958" i="18"/>
  <c r="AD959" i="18"/>
  <c r="AD960" i="18"/>
  <c r="AD961" i="18"/>
  <c r="AD962" i="18"/>
  <c r="AD963" i="18"/>
  <c r="AD964" i="18"/>
  <c r="AD965" i="18"/>
  <c r="AD966" i="18"/>
  <c r="AD967" i="18"/>
  <c r="AD968" i="18"/>
  <c r="AD969" i="18"/>
  <c r="AD970" i="18"/>
  <c r="AD971" i="18"/>
  <c r="AD972" i="18"/>
  <c r="AD973" i="18"/>
  <c r="AD974" i="18"/>
  <c r="AD975" i="18"/>
  <c r="AD976" i="18"/>
  <c r="AD977" i="18"/>
  <c r="AD978" i="18"/>
  <c r="AD979" i="18"/>
  <c r="AD980" i="18"/>
  <c r="AD981" i="18"/>
  <c r="AD982" i="18"/>
  <c r="AD983" i="18"/>
  <c r="AD984" i="18"/>
  <c r="AD985" i="18"/>
  <c r="AD986" i="18"/>
  <c r="AD987" i="18"/>
  <c r="AD988" i="18"/>
  <c r="AD989" i="18"/>
  <c r="AD990" i="18"/>
  <c r="AD991" i="18"/>
  <c r="AD992" i="18"/>
  <c r="AD993" i="18"/>
  <c r="AD994" i="18"/>
  <c r="AD995" i="18"/>
  <c r="AD996" i="18"/>
  <c r="AD997" i="18"/>
  <c r="AD998" i="18"/>
  <c r="AD999" i="18"/>
  <c r="AD1000" i="18"/>
  <c r="AD1001" i="18"/>
  <c r="AD1002" i="18"/>
  <c r="AD1003" i="18"/>
  <c r="AD1004" i="18"/>
  <c r="AD1005" i="18"/>
  <c r="AD1006" i="18"/>
  <c r="AD1007" i="18"/>
  <c r="AD1008" i="18"/>
  <c r="AD1009" i="18"/>
  <c r="AD1010" i="18"/>
  <c r="AD1011" i="18"/>
  <c r="AD1012" i="18"/>
  <c r="AD1013" i="18"/>
  <c r="AD1014" i="18"/>
  <c r="AD1015" i="18"/>
  <c r="AD1016" i="18"/>
  <c r="AD1017" i="18"/>
  <c r="AD1018" i="18"/>
  <c r="AD1019" i="18"/>
  <c r="AD1020" i="18"/>
  <c r="AD1021" i="18"/>
  <c r="AD1022" i="18"/>
  <c r="AD1023" i="18"/>
  <c r="AD1024" i="18"/>
  <c r="AD1025" i="18"/>
  <c r="AD1026" i="18"/>
  <c r="AD1027" i="18"/>
  <c r="AD1028" i="18"/>
  <c r="AD1029" i="18"/>
  <c r="AD1030" i="18"/>
  <c r="AD1031" i="18"/>
  <c r="AD1032" i="18"/>
  <c r="AD1033" i="18"/>
  <c r="AD1034" i="18"/>
  <c r="AD1035" i="18"/>
  <c r="AD1036" i="18"/>
  <c r="AD1037" i="18"/>
  <c r="AD1038" i="18"/>
  <c r="AD1039" i="18"/>
  <c r="AD1040" i="18"/>
  <c r="AD1041" i="18"/>
  <c r="AD1042" i="18"/>
  <c r="AD1043" i="18"/>
  <c r="AD1044" i="18"/>
  <c r="AD1045" i="18"/>
  <c r="AD1046" i="18"/>
  <c r="AD1047" i="18"/>
  <c r="AD1048" i="18"/>
  <c r="AD1049" i="18"/>
  <c r="AD1050" i="18"/>
  <c r="AD1051" i="18"/>
  <c r="AD1052" i="18"/>
  <c r="AD1053" i="18"/>
  <c r="AD1054" i="18"/>
  <c r="AD1055" i="18"/>
  <c r="AD1056" i="18"/>
  <c r="AD1057" i="18"/>
  <c r="AD1058" i="18"/>
  <c r="AD1059" i="18"/>
  <c r="AD1060" i="18"/>
  <c r="AD1061" i="18"/>
  <c r="AD1062" i="18"/>
  <c r="AD1063" i="18"/>
  <c r="AD1064" i="18"/>
  <c r="AD1065" i="18"/>
  <c r="AD1066" i="18"/>
  <c r="AD1067" i="18"/>
  <c r="AD1068" i="18"/>
  <c r="AD1069" i="18"/>
  <c r="AD1070" i="18"/>
  <c r="AD1071" i="18"/>
  <c r="AD1072" i="18"/>
  <c r="AD1073" i="18"/>
  <c r="AD1074" i="18"/>
  <c r="AD1075" i="18"/>
  <c r="AD1076" i="18"/>
  <c r="AD1077" i="18"/>
  <c r="AD1078" i="18"/>
  <c r="AD1079" i="18"/>
  <c r="AD1080" i="18"/>
  <c r="AD1081" i="18"/>
  <c r="AD1082" i="18"/>
  <c r="AD1083" i="18"/>
  <c r="AD1084" i="18"/>
  <c r="AD1085" i="18"/>
  <c r="AD1086" i="18"/>
  <c r="AD1087" i="18"/>
  <c r="AD1088" i="18"/>
  <c r="AD1089" i="18"/>
  <c r="AD1090" i="18"/>
  <c r="AD1091" i="18"/>
  <c r="AD1092" i="18"/>
  <c r="AD1093" i="18"/>
  <c r="AD1094" i="18"/>
  <c r="AD1095" i="18"/>
  <c r="AD1096" i="18"/>
  <c r="AD1097" i="18"/>
  <c r="AD1098" i="18"/>
  <c r="AD1099" i="18"/>
  <c r="AD1100" i="18"/>
  <c r="AD1101" i="18"/>
  <c r="AD1102" i="18"/>
  <c r="AD1103" i="18"/>
  <c r="AD1104" i="18"/>
  <c r="AD1105" i="18"/>
  <c r="AD1106" i="18"/>
  <c r="AD1107" i="18"/>
  <c r="AD1108" i="18"/>
  <c r="AD1109" i="18"/>
  <c r="AD1110" i="18"/>
  <c r="AD1111" i="18"/>
  <c r="AD1112" i="18"/>
  <c r="AD1113" i="18"/>
  <c r="AD1114" i="18"/>
  <c r="AD1115" i="18"/>
  <c r="AD1116" i="18"/>
  <c r="AD1117" i="18"/>
  <c r="AD1118" i="18"/>
  <c r="AD1119" i="18"/>
  <c r="AD1120" i="18"/>
  <c r="AD1121" i="18"/>
  <c r="AD1122" i="18"/>
  <c r="AD1123" i="18"/>
  <c r="AD1124" i="18"/>
  <c r="AD1125" i="18"/>
  <c r="AD1126" i="18"/>
  <c r="AD1127" i="18"/>
  <c r="AD1128" i="18"/>
  <c r="AD1129" i="18"/>
  <c r="AD1130" i="18"/>
  <c r="AD1131" i="18"/>
  <c r="AD1132" i="18"/>
  <c r="AD1133" i="18"/>
  <c r="AD1134" i="18"/>
  <c r="AD1135" i="18"/>
  <c r="AD1136" i="18"/>
  <c r="AD1137" i="18"/>
  <c r="AD1138" i="18"/>
  <c r="AD1139" i="18"/>
  <c r="AD1140" i="18"/>
  <c r="AD1141" i="18"/>
  <c r="AD1142" i="18"/>
  <c r="AD1143" i="18"/>
  <c r="AD1144" i="18"/>
  <c r="AD1145" i="18"/>
  <c r="AD1146" i="18"/>
  <c r="AD1147" i="18"/>
  <c r="AD1148" i="18"/>
  <c r="AC8" i="20"/>
  <c r="AD8" i="20"/>
  <c r="AC9" i="20"/>
  <c r="AD9" i="20"/>
  <c r="AC10" i="20"/>
  <c r="AD10" i="20"/>
  <c r="AC11" i="20"/>
  <c r="AD11" i="20"/>
  <c r="AE11" i="20" s="1"/>
  <c r="AC12" i="20"/>
  <c r="AD12" i="20"/>
  <c r="AC13" i="20"/>
  <c r="AD13" i="20"/>
  <c r="AC14" i="20"/>
  <c r="AD14" i="20"/>
  <c r="AC15" i="20"/>
  <c r="AD15" i="20"/>
  <c r="AC16" i="20"/>
  <c r="AD16" i="20"/>
  <c r="AC17" i="20"/>
  <c r="AD17" i="20"/>
  <c r="AC18" i="20"/>
  <c r="AD18" i="20"/>
  <c r="AC19" i="20"/>
  <c r="AD19" i="20"/>
  <c r="AC20" i="20"/>
  <c r="AD20" i="20"/>
  <c r="AC21" i="20"/>
  <c r="AD21" i="20"/>
  <c r="AC22" i="20"/>
  <c r="AD22" i="20"/>
  <c r="AC23" i="20"/>
  <c r="AD23" i="20"/>
  <c r="AC24" i="20"/>
  <c r="AD24" i="20"/>
  <c r="AC25" i="20"/>
  <c r="AD25" i="20"/>
  <c r="AC26" i="20"/>
  <c r="AD26" i="20"/>
  <c r="AC27" i="20"/>
  <c r="AD27" i="20"/>
  <c r="AC28" i="20"/>
  <c r="AD28" i="20"/>
  <c r="AC29" i="20"/>
  <c r="AD29" i="20"/>
  <c r="AC30" i="20"/>
  <c r="AD30" i="20"/>
  <c r="AC31" i="20"/>
  <c r="AD31" i="20"/>
  <c r="AC32" i="20"/>
  <c r="AD32" i="20"/>
  <c r="AC33" i="20"/>
  <c r="AD33" i="20"/>
  <c r="AC34" i="20"/>
  <c r="AD34" i="20"/>
  <c r="AC35" i="20"/>
  <c r="AD35" i="20"/>
  <c r="AC36" i="20"/>
  <c r="AD36" i="20"/>
  <c r="AC37" i="20"/>
  <c r="AD37" i="20"/>
  <c r="AC38" i="20"/>
  <c r="AD38" i="20"/>
  <c r="AC39" i="20"/>
  <c r="AD39" i="20"/>
  <c r="AC40" i="20"/>
  <c r="AD40" i="20"/>
  <c r="AC41" i="20"/>
  <c r="AD41" i="20"/>
  <c r="AC42" i="20"/>
  <c r="AD42" i="20"/>
  <c r="AC43" i="20"/>
  <c r="AD43" i="20"/>
  <c r="AC44" i="20"/>
  <c r="AD44" i="20"/>
  <c r="AC45" i="20"/>
  <c r="AD45" i="20"/>
  <c r="AC46" i="20"/>
  <c r="AD46" i="20"/>
  <c r="AC47" i="20"/>
  <c r="AD47" i="20"/>
  <c r="AC48" i="20"/>
  <c r="AD48" i="20"/>
  <c r="AC49" i="20"/>
  <c r="AD49" i="20"/>
  <c r="AC50" i="20"/>
  <c r="AD50" i="20"/>
  <c r="AC51" i="20"/>
  <c r="AD51" i="20"/>
  <c r="AC52" i="20"/>
  <c r="AD52" i="20"/>
  <c r="AC53" i="20"/>
  <c r="AD53" i="20"/>
  <c r="AC54" i="20"/>
  <c r="AD54" i="20"/>
  <c r="AC55" i="20"/>
  <c r="AD55" i="20"/>
  <c r="AC56" i="20"/>
  <c r="AD56" i="20"/>
  <c r="AC57" i="20"/>
  <c r="AD57" i="20"/>
  <c r="AC58" i="20"/>
  <c r="AD58" i="20"/>
  <c r="AC59" i="20"/>
  <c r="AD59" i="20"/>
  <c r="AC60" i="20"/>
  <c r="AD60" i="20"/>
  <c r="AC61" i="20"/>
  <c r="AD61" i="20"/>
  <c r="AC62" i="20"/>
  <c r="AD62" i="20"/>
  <c r="AC63" i="20"/>
  <c r="AD63" i="20"/>
  <c r="AC64" i="20"/>
  <c r="AD64" i="20"/>
  <c r="AC65" i="20"/>
  <c r="AD65" i="20"/>
  <c r="AC66" i="20"/>
  <c r="AD66" i="20"/>
  <c r="AC67" i="20"/>
  <c r="AD67" i="20"/>
  <c r="AC68" i="20"/>
  <c r="AD68" i="20"/>
  <c r="AC69" i="20"/>
  <c r="AD69" i="20"/>
  <c r="AC70" i="20"/>
  <c r="AD70" i="20"/>
  <c r="AC71" i="20"/>
  <c r="AD71" i="20"/>
  <c r="AC72" i="20"/>
  <c r="AD72" i="20"/>
  <c r="AC73" i="20"/>
  <c r="AD73" i="20"/>
  <c r="AC74" i="20"/>
  <c r="AD74" i="20"/>
  <c r="AC75" i="20"/>
  <c r="AD75" i="20"/>
  <c r="AC76" i="20"/>
  <c r="AD76" i="20"/>
  <c r="AC77" i="20"/>
  <c r="AD77" i="20"/>
  <c r="AC78" i="20"/>
  <c r="AD78" i="20"/>
  <c r="AC79" i="20"/>
  <c r="AD79" i="20"/>
  <c r="AC80" i="20"/>
  <c r="AD80" i="20"/>
  <c r="AC81" i="20"/>
  <c r="AD81" i="20"/>
  <c r="AC82" i="20"/>
  <c r="AD82" i="20"/>
  <c r="AC83" i="20"/>
  <c r="AD83" i="20"/>
  <c r="AC84" i="20"/>
  <c r="AD84" i="20"/>
  <c r="AC85" i="20"/>
  <c r="AD85" i="20"/>
  <c r="AC86" i="20"/>
  <c r="AD86" i="20"/>
  <c r="AC87" i="20"/>
  <c r="AD87" i="20"/>
  <c r="AC88" i="20"/>
  <c r="AD88" i="20"/>
  <c r="AC89" i="20"/>
  <c r="AD89" i="20"/>
  <c r="AC90" i="20"/>
  <c r="AD90" i="20"/>
  <c r="AC91" i="20"/>
  <c r="AD91" i="20"/>
  <c r="AC92" i="20"/>
  <c r="AD92" i="20"/>
  <c r="AC93" i="20"/>
  <c r="AD93" i="20"/>
  <c r="AC94" i="20"/>
  <c r="AD94" i="20"/>
  <c r="AC95" i="20"/>
  <c r="AD95" i="20"/>
  <c r="AC96" i="20"/>
  <c r="AD96" i="20"/>
  <c r="AC97" i="20"/>
  <c r="AD97" i="20"/>
  <c r="AC98" i="20"/>
  <c r="AD98" i="20"/>
  <c r="AC99" i="20"/>
  <c r="AD99" i="20"/>
  <c r="AC100" i="20"/>
  <c r="AD100" i="20"/>
  <c r="AC101" i="20"/>
  <c r="AD101" i="20"/>
  <c r="AC102" i="20"/>
  <c r="AD102" i="20"/>
  <c r="AC103" i="20"/>
  <c r="AD103" i="20"/>
  <c r="AC104" i="20"/>
  <c r="AD104" i="20"/>
  <c r="AC105" i="20"/>
  <c r="AD105" i="20"/>
  <c r="AC106" i="20"/>
  <c r="AD106" i="20"/>
  <c r="AC107" i="20"/>
  <c r="AD107" i="20"/>
  <c r="AC108" i="20"/>
  <c r="AD108" i="20"/>
  <c r="AC109" i="20"/>
  <c r="AD109" i="20"/>
  <c r="AC110" i="20"/>
  <c r="AD110" i="20"/>
  <c r="AC111" i="20"/>
  <c r="AD111" i="20"/>
  <c r="AC112" i="20"/>
  <c r="AD112" i="20"/>
  <c r="AC113" i="20"/>
  <c r="AD113" i="20"/>
  <c r="AC114" i="20"/>
  <c r="AD114" i="20"/>
  <c r="AC115" i="20"/>
  <c r="AD115" i="20"/>
  <c r="AC116" i="20"/>
  <c r="AD116" i="20"/>
  <c r="AC117" i="20"/>
  <c r="AD117" i="20"/>
  <c r="AC118" i="20"/>
  <c r="AD118" i="20"/>
  <c r="AC119" i="20"/>
  <c r="AD119" i="20"/>
  <c r="AC120" i="20"/>
  <c r="AD120" i="20"/>
  <c r="AC121" i="20"/>
  <c r="AD121" i="20"/>
  <c r="AC122" i="20"/>
  <c r="AD122" i="20"/>
  <c r="AC123" i="20"/>
  <c r="AD123" i="20"/>
  <c r="AC124" i="20"/>
  <c r="AD124" i="20"/>
  <c r="AC125" i="20"/>
  <c r="AD125" i="20"/>
  <c r="AC126" i="20"/>
  <c r="AD126" i="20"/>
  <c r="AC127" i="20"/>
  <c r="AD127" i="20"/>
  <c r="AC128" i="20"/>
  <c r="AD128" i="20"/>
  <c r="AC129" i="20"/>
  <c r="AD129" i="20"/>
  <c r="AC130" i="20"/>
  <c r="AD130" i="20"/>
  <c r="AC131" i="20"/>
  <c r="AD131" i="20"/>
  <c r="AC132" i="20"/>
  <c r="AD132" i="20"/>
  <c r="AC133" i="20"/>
  <c r="AD133" i="20"/>
  <c r="AC134" i="20"/>
  <c r="AD134" i="20"/>
  <c r="AC135" i="20"/>
  <c r="AD135" i="20"/>
  <c r="AC136" i="20"/>
  <c r="AD136" i="20"/>
  <c r="AC137" i="20"/>
  <c r="AD137" i="20"/>
  <c r="AC138" i="20"/>
  <c r="AD138" i="20"/>
  <c r="AC139" i="20"/>
  <c r="AD139" i="20"/>
  <c r="AC140" i="20"/>
  <c r="AD140" i="20"/>
  <c r="AC141" i="20"/>
  <c r="AD141" i="20"/>
  <c r="AC142" i="20"/>
  <c r="AD142" i="20"/>
  <c r="AC143" i="20"/>
  <c r="AD143" i="20"/>
  <c r="AC144" i="20"/>
  <c r="AD144" i="20"/>
  <c r="AC145" i="20"/>
  <c r="AD145" i="20"/>
  <c r="AC146" i="20"/>
  <c r="AD146" i="20"/>
  <c r="AC147" i="20"/>
  <c r="AD147" i="20"/>
  <c r="AC148" i="20"/>
  <c r="AD148" i="20"/>
  <c r="AC149" i="20"/>
  <c r="AD149" i="20"/>
  <c r="AC150" i="20"/>
  <c r="AD150" i="20"/>
  <c r="AC151" i="20"/>
  <c r="AD151" i="20"/>
  <c r="AC152" i="20"/>
  <c r="AD152" i="20"/>
  <c r="AC153" i="20"/>
  <c r="AD153" i="20"/>
  <c r="AC154" i="20"/>
  <c r="AD154" i="20"/>
  <c r="AC155" i="20"/>
  <c r="AD155" i="20"/>
  <c r="AC156" i="20"/>
  <c r="AD156" i="20"/>
  <c r="AC157" i="20"/>
  <c r="AD157" i="20"/>
  <c r="AC158" i="20"/>
  <c r="AD158" i="20"/>
  <c r="AC159" i="20"/>
  <c r="AD159" i="20"/>
  <c r="AC160" i="20"/>
  <c r="AD160" i="20"/>
  <c r="AC161" i="20"/>
  <c r="AD161" i="20"/>
  <c r="AC162" i="20"/>
  <c r="AD162" i="20"/>
  <c r="AC163" i="20"/>
  <c r="AD163" i="20"/>
  <c r="AC164" i="20"/>
  <c r="AD164" i="20"/>
  <c r="AC165" i="20"/>
  <c r="AD165" i="20"/>
  <c r="AC166" i="20"/>
  <c r="AD166" i="20"/>
  <c r="AC167" i="20"/>
  <c r="AD167" i="20"/>
  <c r="AC168" i="20"/>
  <c r="AD168" i="20"/>
  <c r="AC169" i="20"/>
  <c r="AD169" i="20"/>
  <c r="AC170" i="20"/>
  <c r="AD170" i="20"/>
  <c r="AC171" i="20"/>
  <c r="AD171" i="20"/>
  <c r="AC172" i="20"/>
  <c r="AD172" i="20"/>
  <c r="AC173" i="20"/>
  <c r="AD173" i="20"/>
  <c r="AC174" i="20"/>
  <c r="AD174" i="20"/>
  <c r="AC175" i="20"/>
  <c r="AD175" i="20"/>
  <c r="AC176" i="20"/>
  <c r="AD176" i="20"/>
  <c r="AC177" i="20"/>
  <c r="AD177" i="20"/>
  <c r="AC178" i="20"/>
  <c r="AD178" i="20"/>
  <c r="AC179" i="20"/>
  <c r="AD179" i="20"/>
  <c r="AC180" i="20"/>
  <c r="AD180" i="20"/>
  <c r="AC181" i="20"/>
  <c r="AD181" i="20"/>
  <c r="AC182" i="20"/>
  <c r="AD182" i="20"/>
  <c r="AC183" i="20"/>
  <c r="AD183" i="20"/>
  <c r="AC184" i="20"/>
  <c r="AD184" i="20"/>
  <c r="AC185" i="20"/>
  <c r="AD185" i="20"/>
  <c r="AC186" i="20"/>
  <c r="AD186" i="20"/>
  <c r="AC187" i="20"/>
  <c r="AD187" i="20"/>
  <c r="AC188" i="20"/>
  <c r="AD188" i="20"/>
  <c r="AC189" i="20"/>
  <c r="AD189" i="20"/>
  <c r="AC190" i="20"/>
  <c r="AD190" i="20"/>
  <c r="AC191" i="20"/>
  <c r="AD191" i="20"/>
  <c r="AC192" i="20"/>
  <c r="AD192" i="20"/>
  <c r="AC193" i="20"/>
  <c r="AD193" i="20"/>
  <c r="AC194" i="20"/>
  <c r="AD194" i="20"/>
  <c r="AC195" i="20"/>
  <c r="AD195" i="20"/>
  <c r="AC196" i="20"/>
  <c r="AD196" i="20"/>
  <c r="AC197" i="20"/>
  <c r="AD197" i="20"/>
  <c r="AC198" i="20"/>
  <c r="AD198" i="20"/>
  <c r="AC199" i="20"/>
  <c r="AD199" i="20"/>
  <c r="AC200" i="20"/>
  <c r="AD200" i="20"/>
  <c r="AC201" i="20"/>
  <c r="AD201" i="20"/>
  <c r="AC202" i="20"/>
  <c r="AD202" i="20"/>
  <c r="AC203" i="20"/>
  <c r="AD203" i="20"/>
  <c r="AC204" i="20"/>
  <c r="AD204" i="20"/>
  <c r="AC205" i="20"/>
  <c r="AD205" i="20"/>
  <c r="AC206" i="20"/>
  <c r="AD206" i="20"/>
  <c r="AC207" i="20"/>
  <c r="AD207" i="20"/>
  <c r="AC208" i="20"/>
  <c r="AD208" i="20"/>
  <c r="AC209" i="20"/>
  <c r="AD209" i="20"/>
  <c r="AC210" i="20"/>
  <c r="AD210" i="20"/>
  <c r="AC211" i="20"/>
  <c r="AD211" i="20"/>
  <c r="AC212" i="20"/>
  <c r="AD212" i="20"/>
  <c r="AC213" i="20"/>
  <c r="AD213" i="20"/>
  <c r="AC214" i="20"/>
  <c r="AD214" i="20"/>
  <c r="AC215" i="20"/>
  <c r="AD215" i="20"/>
  <c r="AC216" i="20"/>
  <c r="AD216" i="20"/>
  <c r="AC217" i="20"/>
  <c r="AD217" i="20"/>
  <c r="AC218" i="20"/>
  <c r="AD218" i="20"/>
  <c r="AC219" i="20"/>
  <c r="AD219" i="20"/>
  <c r="AC220" i="20"/>
  <c r="AD220" i="20"/>
  <c r="AC221" i="20"/>
  <c r="AD221" i="20"/>
  <c r="AC222" i="20"/>
  <c r="AD222" i="20"/>
  <c r="AC223" i="20"/>
  <c r="AD223" i="20"/>
  <c r="AC224" i="20"/>
  <c r="AD224" i="20"/>
  <c r="AC225" i="20"/>
  <c r="AD225" i="20"/>
  <c r="AC226" i="20"/>
  <c r="AD226" i="20"/>
  <c r="AC227" i="20"/>
  <c r="AD227" i="20"/>
  <c r="AC228" i="20"/>
  <c r="AD228" i="20"/>
  <c r="AC229" i="20"/>
  <c r="AD229" i="20"/>
  <c r="AC230" i="20"/>
  <c r="AD230" i="20"/>
  <c r="AC231" i="20"/>
  <c r="AD231" i="20"/>
  <c r="AC232" i="20"/>
  <c r="AD232" i="20"/>
  <c r="AC233" i="20"/>
  <c r="AD233" i="20"/>
  <c r="AC234" i="20"/>
  <c r="AD234" i="20"/>
  <c r="AC235" i="20"/>
  <c r="AD235" i="20"/>
  <c r="AC236" i="20"/>
  <c r="AD236" i="20"/>
  <c r="AC237" i="20"/>
  <c r="AD237" i="20"/>
  <c r="AC238" i="20"/>
  <c r="AD238" i="20"/>
  <c r="AC239" i="20"/>
  <c r="AD239" i="20"/>
  <c r="AC240" i="20"/>
  <c r="AD240" i="20"/>
  <c r="AC241" i="20"/>
  <c r="AD241" i="20"/>
  <c r="AC242" i="20"/>
  <c r="AD242" i="20"/>
  <c r="AC243" i="20"/>
  <c r="AD243" i="20"/>
  <c r="AC244" i="20"/>
  <c r="AD244" i="20"/>
  <c r="AC245" i="20"/>
  <c r="AD245" i="20"/>
  <c r="AC246" i="20"/>
  <c r="AD246" i="20"/>
  <c r="AC247" i="20"/>
  <c r="AD247" i="20"/>
  <c r="AC248" i="20"/>
  <c r="AD248" i="20"/>
  <c r="AC249" i="20"/>
  <c r="AD249" i="20"/>
  <c r="AC250" i="20"/>
  <c r="AD250" i="20"/>
  <c r="AC251" i="20"/>
  <c r="AD251" i="20"/>
  <c r="AC252" i="20"/>
  <c r="AD252" i="20"/>
  <c r="AC253" i="20"/>
  <c r="AD253" i="20"/>
  <c r="AC254" i="20"/>
  <c r="AD254" i="20"/>
  <c r="AC255" i="20"/>
  <c r="AD255" i="20"/>
  <c r="AC256" i="20"/>
  <c r="AD256" i="20"/>
  <c r="AC257" i="20"/>
  <c r="AD257" i="20"/>
  <c r="AC258" i="20"/>
  <c r="AD258" i="20"/>
  <c r="AC259" i="20"/>
  <c r="AD259" i="20"/>
  <c r="AC260" i="20"/>
  <c r="AD260" i="20"/>
  <c r="AC261" i="20"/>
  <c r="AD261" i="20"/>
  <c r="AC262" i="20"/>
  <c r="AD262" i="20"/>
  <c r="AC263" i="20"/>
  <c r="AD263" i="20"/>
  <c r="AC264" i="20"/>
  <c r="AD264" i="20"/>
  <c r="AC265" i="20"/>
  <c r="AD265" i="20"/>
  <c r="AC266" i="20"/>
  <c r="AD266" i="20"/>
  <c r="AC267" i="20"/>
  <c r="AD267" i="20"/>
  <c r="AC7" i="20"/>
  <c r="AC7" i="18"/>
  <c r="AC8" i="18"/>
  <c r="AC9" i="18"/>
  <c r="AC10" i="18"/>
  <c r="AC11" i="18"/>
  <c r="AC12" i="18"/>
  <c r="AC13" i="18"/>
  <c r="AC14" i="18"/>
  <c r="AC15" i="18"/>
  <c r="AC16" i="18"/>
  <c r="AC17" i="18"/>
  <c r="AC18" i="18"/>
  <c r="AC19" i="18"/>
  <c r="AC20" i="18"/>
  <c r="AC21" i="18"/>
  <c r="AC22" i="18"/>
  <c r="AC23" i="18"/>
  <c r="AC24" i="18"/>
  <c r="AC25" i="18"/>
  <c r="AC26" i="18"/>
  <c r="AC27" i="18"/>
  <c r="AC28" i="18"/>
  <c r="AC29" i="18"/>
  <c r="AC30" i="18"/>
  <c r="AC31" i="18"/>
  <c r="AC32" i="18"/>
  <c r="AC33" i="18"/>
  <c r="AC34" i="18"/>
  <c r="AC35" i="18"/>
  <c r="AC36" i="18"/>
  <c r="AC37" i="18"/>
  <c r="AC38" i="18"/>
  <c r="AC39" i="18"/>
  <c r="AC40" i="18"/>
  <c r="AC41" i="18"/>
  <c r="AC42" i="18"/>
  <c r="AC43" i="18"/>
  <c r="AC44" i="18"/>
  <c r="AC45" i="18"/>
  <c r="AC46" i="18"/>
  <c r="AC47" i="18"/>
  <c r="AC48" i="18"/>
  <c r="AC49" i="18"/>
  <c r="AC50" i="18"/>
  <c r="AC51" i="18"/>
  <c r="AC52" i="18"/>
  <c r="AC53" i="18"/>
  <c r="AC54" i="18"/>
  <c r="AC55" i="18"/>
  <c r="AC56" i="18"/>
  <c r="AC57" i="18"/>
  <c r="AC58" i="18"/>
  <c r="AC59" i="18"/>
  <c r="AC60" i="18"/>
  <c r="AC61" i="18"/>
  <c r="AC62" i="18"/>
  <c r="AC63" i="18"/>
  <c r="AC64" i="18"/>
  <c r="AC65" i="18"/>
  <c r="AC66" i="18"/>
  <c r="AC67" i="18"/>
  <c r="AC68" i="18"/>
  <c r="AC69" i="18"/>
  <c r="AC70" i="18"/>
  <c r="AC71" i="18"/>
  <c r="AC72" i="18"/>
  <c r="AC73" i="18"/>
  <c r="AC74" i="18"/>
  <c r="AC75" i="18"/>
  <c r="AC76" i="18"/>
  <c r="AC77" i="18"/>
  <c r="AC78" i="18"/>
  <c r="AC79" i="18"/>
  <c r="AC80" i="18"/>
  <c r="AC81" i="18"/>
  <c r="AC82" i="18"/>
  <c r="AC83" i="18"/>
  <c r="AC84" i="18"/>
  <c r="AC85" i="18"/>
  <c r="AC86" i="18"/>
  <c r="AC87" i="18"/>
  <c r="AC88" i="18"/>
  <c r="AC89" i="18"/>
  <c r="AC90" i="18"/>
  <c r="AC91" i="18"/>
  <c r="AC92" i="18"/>
  <c r="AC93" i="18"/>
  <c r="AC94" i="18"/>
  <c r="AC95" i="18"/>
  <c r="AC96" i="18"/>
  <c r="AC97" i="18"/>
  <c r="AC98" i="18"/>
  <c r="AC99" i="18"/>
  <c r="AC101" i="18"/>
  <c r="AC103" i="18"/>
  <c r="AC106" i="18"/>
  <c r="AC108" i="18"/>
  <c r="AC109" i="18"/>
  <c r="AC110" i="18"/>
  <c r="AC111" i="18"/>
  <c r="AC112" i="18"/>
  <c r="AC113" i="18"/>
  <c r="AC114" i="18"/>
  <c r="AC115" i="18"/>
  <c r="AC116" i="18"/>
  <c r="AC117" i="18"/>
  <c r="AC118" i="18"/>
  <c r="AC119" i="18"/>
  <c r="AC120" i="18"/>
  <c r="AC121" i="18"/>
  <c r="AC122" i="18"/>
  <c r="AC123" i="18"/>
  <c r="AC124" i="18"/>
  <c r="AC125" i="18"/>
  <c r="AC126" i="18"/>
  <c r="AC127" i="18"/>
  <c r="AC128" i="18"/>
  <c r="AC129" i="18"/>
  <c r="AC130" i="18"/>
  <c r="AC131" i="18"/>
  <c r="AC132" i="18"/>
  <c r="AC133" i="18"/>
  <c r="AC134" i="18"/>
  <c r="AC135" i="18"/>
  <c r="AC136" i="18"/>
  <c r="AC137" i="18"/>
  <c r="AC138" i="18"/>
  <c r="AC139" i="18"/>
  <c r="AC140" i="18"/>
  <c r="AC141" i="18"/>
  <c r="AC142" i="18"/>
  <c r="AC143" i="18"/>
  <c r="AC144" i="18"/>
  <c r="AC145" i="18"/>
  <c r="AC146" i="18"/>
  <c r="AC147" i="18"/>
  <c r="AC148" i="18"/>
  <c r="AC149" i="18"/>
  <c r="AC150" i="18"/>
  <c r="AC151" i="18"/>
  <c r="AC152" i="18"/>
  <c r="AC153" i="18"/>
  <c r="AC154" i="18"/>
  <c r="AC155" i="18"/>
  <c r="AC156" i="18"/>
  <c r="AC157" i="18"/>
  <c r="AC158" i="18"/>
  <c r="AC159" i="18"/>
  <c r="AC160" i="18"/>
  <c r="AC161" i="18"/>
  <c r="AC162" i="18"/>
  <c r="AC163" i="18"/>
  <c r="AC164" i="18"/>
  <c r="AC165" i="18"/>
  <c r="AC166" i="18"/>
  <c r="AC167" i="18"/>
  <c r="AC168" i="18"/>
  <c r="AC169" i="18"/>
  <c r="AC170" i="18"/>
  <c r="AC171" i="18"/>
  <c r="AC172" i="18"/>
  <c r="AC173" i="18"/>
  <c r="AC174" i="18"/>
  <c r="AC175" i="18"/>
  <c r="AC176" i="18"/>
  <c r="AC177" i="18"/>
  <c r="AC178" i="18"/>
  <c r="AC179" i="18"/>
  <c r="AC180" i="18"/>
  <c r="AC181" i="18"/>
  <c r="AC182" i="18"/>
  <c r="AC183" i="18"/>
  <c r="AC184" i="18"/>
  <c r="AC185" i="18"/>
  <c r="AC186" i="18"/>
  <c r="AC187" i="18"/>
  <c r="AC188" i="18"/>
  <c r="AC189" i="18"/>
  <c r="AC190" i="18"/>
  <c r="AC191" i="18"/>
  <c r="AC192" i="18"/>
  <c r="AC193" i="18"/>
  <c r="AC194" i="18"/>
  <c r="AC195" i="18"/>
  <c r="AC196" i="18"/>
  <c r="AC197" i="18"/>
  <c r="AC198" i="18"/>
  <c r="AC199" i="18"/>
  <c r="AC200" i="18"/>
  <c r="AC201" i="18"/>
  <c r="AC202" i="18"/>
  <c r="AC203" i="18"/>
  <c r="AC204" i="18"/>
  <c r="AC205" i="18"/>
  <c r="AC206" i="18"/>
  <c r="AC207" i="18"/>
  <c r="AC208" i="18"/>
  <c r="AC209" i="18"/>
  <c r="AC210" i="18"/>
  <c r="AC211" i="18"/>
  <c r="AC212" i="18"/>
  <c r="AC213" i="18"/>
  <c r="AC214" i="18"/>
  <c r="AC215" i="18"/>
  <c r="AC216" i="18"/>
  <c r="AC217" i="18"/>
  <c r="AC218" i="18"/>
  <c r="AC219" i="18"/>
  <c r="AC220" i="18"/>
  <c r="AC221" i="18"/>
  <c r="AC222" i="18"/>
  <c r="AC223" i="18"/>
  <c r="AC224" i="18"/>
  <c r="AC225" i="18"/>
  <c r="AC226" i="18"/>
  <c r="AC227" i="18"/>
  <c r="AC228" i="18"/>
  <c r="AC229" i="18"/>
  <c r="AC230" i="18"/>
  <c r="AC231" i="18"/>
  <c r="AC232" i="18"/>
  <c r="AC233" i="18"/>
  <c r="AC234" i="18"/>
  <c r="AC235" i="18"/>
  <c r="AC236" i="18"/>
  <c r="AC237" i="18"/>
  <c r="AC238" i="18"/>
  <c r="AC239" i="18"/>
  <c r="AC240" i="18"/>
  <c r="AC241" i="18"/>
  <c r="AC242" i="18"/>
  <c r="AC243" i="18"/>
  <c r="AC244" i="18"/>
  <c r="AC245" i="18"/>
  <c r="AC246" i="18"/>
  <c r="AC247" i="18"/>
  <c r="AC248" i="18"/>
  <c r="AC249" i="18"/>
  <c r="AC250" i="18"/>
  <c r="AC251" i="18"/>
  <c r="AC252" i="18"/>
  <c r="AC253" i="18"/>
  <c r="AC254" i="18"/>
  <c r="AC255" i="18"/>
  <c r="AC256" i="18"/>
  <c r="AC257" i="18"/>
  <c r="AC258" i="18"/>
  <c r="AC259" i="18"/>
  <c r="AC260" i="18"/>
  <c r="AC261" i="18"/>
  <c r="AC262" i="18"/>
  <c r="AC263" i="18"/>
  <c r="AC264" i="18"/>
  <c r="AC265" i="18"/>
  <c r="AC266" i="18"/>
  <c r="AC267" i="18"/>
  <c r="AC268" i="18"/>
  <c r="AC269" i="18"/>
  <c r="AC270" i="18"/>
  <c r="AC271" i="18"/>
  <c r="AC272" i="18"/>
  <c r="AC273" i="18"/>
  <c r="AC274" i="18"/>
  <c r="AC275" i="18"/>
  <c r="AC276" i="18"/>
  <c r="AC277" i="18"/>
  <c r="AC278" i="18"/>
  <c r="AC279" i="18"/>
  <c r="AC280" i="18"/>
  <c r="AC281" i="18"/>
  <c r="AC282" i="18"/>
  <c r="AC283" i="18"/>
  <c r="AC284" i="18"/>
  <c r="AC285" i="18"/>
  <c r="AC286" i="18"/>
  <c r="AC287" i="18"/>
  <c r="AC288" i="18"/>
  <c r="AC289" i="18"/>
  <c r="AC290" i="18"/>
  <c r="AC291" i="18"/>
  <c r="AC292" i="18"/>
  <c r="AC293" i="18"/>
  <c r="AC294" i="18"/>
  <c r="AC295" i="18"/>
  <c r="AC296" i="18"/>
  <c r="AC297" i="18"/>
  <c r="AC298" i="18"/>
  <c r="AC299" i="18"/>
  <c r="AC300" i="18"/>
  <c r="AC301" i="18"/>
  <c r="AC302" i="18"/>
  <c r="AC303" i="18"/>
  <c r="AC304" i="18"/>
  <c r="AC305" i="18"/>
  <c r="AC306" i="18"/>
  <c r="AC307" i="18"/>
  <c r="AC308" i="18"/>
  <c r="AC309" i="18"/>
  <c r="AC310" i="18"/>
  <c r="AC311" i="18"/>
  <c r="AC312" i="18"/>
  <c r="AC313" i="18"/>
  <c r="AC314" i="18"/>
  <c r="AC315" i="18"/>
  <c r="AC316" i="18"/>
  <c r="AC317" i="18"/>
  <c r="AC318" i="18"/>
  <c r="AC319" i="18"/>
  <c r="AC320" i="18"/>
  <c r="AC321" i="18"/>
  <c r="AC322" i="18"/>
  <c r="AC323" i="18"/>
  <c r="AC324" i="18"/>
  <c r="AC325" i="18"/>
  <c r="AC326" i="18"/>
  <c r="AC327" i="18"/>
  <c r="AC328" i="18"/>
  <c r="AC329" i="18"/>
  <c r="AC330" i="18"/>
  <c r="AC331" i="18"/>
  <c r="AC332" i="18"/>
  <c r="AC333" i="18"/>
  <c r="AC334" i="18"/>
  <c r="AC335" i="18"/>
  <c r="AC336" i="18"/>
  <c r="AC337" i="18"/>
  <c r="AC338" i="18"/>
  <c r="AC339" i="18"/>
  <c r="AC340" i="18"/>
  <c r="AC341" i="18"/>
  <c r="AC342" i="18"/>
  <c r="AC343" i="18"/>
  <c r="AC344" i="18"/>
  <c r="AC345" i="18"/>
  <c r="AC346" i="18"/>
  <c r="AC347" i="18"/>
  <c r="AC348" i="18"/>
  <c r="AC349" i="18"/>
  <c r="AC350" i="18"/>
  <c r="AC351" i="18"/>
  <c r="AC352" i="18"/>
  <c r="AC353" i="18"/>
  <c r="AC354" i="18"/>
  <c r="AC355" i="18"/>
  <c r="AC356" i="18"/>
  <c r="AC357" i="18"/>
  <c r="AC358" i="18"/>
  <c r="AC359" i="18"/>
  <c r="AC360" i="18"/>
  <c r="AC361" i="18"/>
  <c r="AC362" i="18"/>
  <c r="AC363" i="18"/>
  <c r="AC364" i="18"/>
  <c r="AC365" i="18"/>
  <c r="AC366" i="18"/>
  <c r="AC367" i="18"/>
  <c r="AC368" i="18"/>
  <c r="AC369" i="18"/>
  <c r="AC370" i="18"/>
  <c r="AC371" i="18"/>
  <c r="AC372" i="18"/>
  <c r="AC373" i="18"/>
  <c r="AC374" i="18"/>
  <c r="AC375" i="18"/>
  <c r="AC376" i="18"/>
  <c r="AC377" i="18"/>
  <c r="AC378" i="18"/>
  <c r="AC379" i="18"/>
  <c r="AC380" i="18"/>
  <c r="AC381" i="18"/>
  <c r="AC382" i="18"/>
  <c r="AC383" i="18"/>
  <c r="AC384" i="18"/>
  <c r="AC385" i="18"/>
  <c r="AC386" i="18"/>
  <c r="AC387" i="18"/>
  <c r="AC388" i="18"/>
  <c r="AC389" i="18"/>
  <c r="AC390" i="18"/>
  <c r="AC391" i="18"/>
  <c r="AC392" i="18"/>
  <c r="AC393" i="18"/>
  <c r="AC394" i="18"/>
  <c r="AC395" i="18"/>
  <c r="AC396" i="18"/>
  <c r="AC397" i="18"/>
  <c r="AC398" i="18"/>
  <c r="AC399" i="18"/>
  <c r="AC400" i="18"/>
  <c r="AC401" i="18"/>
  <c r="AC402" i="18"/>
  <c r="AC403" i="18"/>
  <c r="AC404" i="18"/>
  <c r="AC405" i="18"/>
  <c r="AC406" i="18"/>
  <c r="AC407" i="18"/>
  <c r="AC408" i="18"/>
  <c r="AC409" i="18"/>
  <c r="AC410" i="18"/>
  <c r="AC411" i="18"/>
  <c r="AC412" i="18"/>
  <c r="AC413" i="18"/>
  <c r="AC414" i="18"/>
  <c r="AC415" i="18"/>
  <c r="AC416" i="18"/>
  <c r="AC417" i="18"/>
  <c r="AC418" i="18"/>
  <c r="AC419" i="18"/>
  <c r="AC420" i="18"/>
  <c r="AC421" i="18"/>
  <c r="AC422" i="18"/>
  <c r="AC423" i="18"/>
  <c r="AC424" i="18"/>
  <c r="AC425" i="18"/>
  <c r="AC426" i="18"/>
  <c r="AC427" i="18"/>
  <c r="AC428" i="18"/>
  <c r="AC429" i="18"/>
  <c r="AC430" i="18"/>
  <c r="AC431" i="18"/>
  <c r="AC432" i="18"/>
  <c r="AC433" i="18"/>
  <c r="AC434" i="18"/>
  <c r="AC435" i="18"/>
  <c r="AC436" i="18"/>
  <c r="AC437" i="18"/>
  <c r="AC438" i="18"/>
  <c r="AC439" i="18"/>
  <c r="AC440" i="18"/>
  <c r="AC441" i="18"/>
  <c r="AC442" i="18"/>
  <c r="AC443" i="18"/>
  <c r="AC444" i="18"/>
  <c r="AC445" i="18"/>
  <c r="AC446" i="18"/>
  <c r="AC447" i="18"/>
  <c r="AC448" i="18"/>
  <c r="AC449" i="18"/>
  <c r="AC450" i="18"/>
  <c r="AC451" i="18"/>
  <c r="AC452" i="18"/>
  <c r="AC453" i="18"/>
  <c r="AC454" i="18"/>
  <c r="AC455" i="18"/>
  <c r="AC456" i="18"/>
  <c r="AC457" i="18"/>
  <c r="AC458" i="18"/>
  <c r="AC459" i="18"/>
  <c r="AC460" i="18"/>
  <c r="AC461" i="18"/>
  <c r="AC462" i="18"/>
  <c r="AC463" i="18"/>
  <c r="AC464" i="18"/>
  <c r="AC465" i="18"/>
  <c r="AC466" i="18"/>
  <c r="AC467" i="18"/>
  <c r="AC468" i="18"/>
  <c r="AC469" i="18"/>
  <c r="AC470" i="18"/>
  <c r="AC471" i="18"/>
  <c r="AC472" i="18"/>
  <c r="AC473" i="18"/>
  <c r="AC474" i="18"/>
  <c r="AC475" i="18"/>
  <c r="AC476" i="18"/>
  <c r="AC477" i="18"/>
  <c r="AC478" i="18"/>
  <c r="AC479" i="18"/>
  <c r="AC480" i="18"/>
  <c r="AC481" i="18"/>
  <c r="AC482" i="18"/>
  <c r="AC483" i="18"/>
  <c r="AC484" i="18"/>
  <c r="AC485" i="18"/>
  <c r="AC486" i="18"/>
  <c r="AC487" i="18"/>
  <c r="AC488" i="18"/>
  <c r="AC489" i="18"/>
  <c r="AC490" i="18"/>
  <c r="AC491" i="18"/>
  <c r="AC492" i="18"/>
  <c r="AC493" i="18"/>
  <c r="AC494" i="18"/>
  <c r="AC495" i="18"/>
  <c r="AC496" i="18"/>
  <c r="AC497" i="18"/>
  <c r="AC498" i="18"/>
  <c r="AC499" i="18"/>
  <c r="AC500" i="18"/>
  <c r="AC501" i="18"/>
  <c r="AC502" i="18"/>
  <c r="AC503" i="18"/>
  <c r="AC504" i="18"/>
  <c r="AC505" i="18"/>
  <c r="AC506" i="18"/>
  <c r="AC507" i="18"/>
  <c r="AC508" i="18"/>
  <c r="AC509" i="18"/>
  <c r="AC510" i="18"/>
  <c r="AC511" i="18"/>
  <c r="AC512" i="18"/>
  <c r="AC513" i="18"/>
  <c r="AC514" i="18"/>
  <c r="AC515" i="18"/>
  <c r="AC516" i="18"/>
  <c r="AC517" i="18"/>
  <c r="AC518" i="18"/>
  <c r="AC519" i="18"/>
  <c r="AC520" i="18"/>
  <c r="AC521" i="18"/>
  <c r="AC522" i="18"/>
  <c r="AC523" i="18"/>
  <c r="AC524" i="18"/>
  <c r="AC525" i="18"/>
  <c r="AC526" i="18"/>
  <c r="AC527" i="18"/>
  <c r="AC528" i="18"/>
  <c r="AC529" i="18"/>
  <c r="AC530" i="18"/>
  <c r="AC531" i="18"/>
  <c r="AC532" i="18"/>
  <c r="AC533" i="18"/>
  <c r="AC534" i="18"/>
  <c r="AC535" i="18"/>
  <c r="AC536" i="18"/>
  <c r="AC537" i="18"/>
  <c r="AC538" i="18"/>
  <c r="AC539" i="18"/>
  <c r="AC540" i="18"/>
  <c r="AC541" i="18"/>
  <c r="AC542" i="18"/>
  <c r="AC543" i="18"/>
  <c r="AC544" i="18"/>
  <c r="AC545" i="18"/>
  <c r="AC546" i="18"/>
  <c r="AC547" i="18"/>
  <c r="AC548" i="18"/>
  <c r="AC549" i="18"/>
  <c r="AC550" i="18"/>
  <c r="AC551" i="18"/>
  <c r="AC552" i="18"/>
  <c r="AC553" i="18"/>
  <c r="AC554" i="18"/>
  <c r="AC555" i="18"/>
  <c r="AC556" i="18"/>
  <c r="AC557" i="18"/>
  <c r="AC558" i="18"/>
  <c r="AC559" i="18"/>
  <c r="AC560" i="18"/>
  <c r="AC561" i="18"/>
  <c r="AC562" i="18"/>
  <c r="AC563" i="18"/>
  <c r="AC564" i="18"/>
  <c r="AC565" i="18"/>
  <c r="AC566" i="18"/>
  <c r="AC567" i="18"/>
  <c r="AC568" i="18"/>
  <c r="AC569" i="18"/>
  <c r="AC570" i="18"/>
  <c r="AC571" i="18"/>
  <c r="AC572" i="18"/>
  <c r="AC573" i="18"/>
  <c r="AC574" i="18"/>
  <c r="AC575" i="18"/>
  <c r="AC576" i="18"/>
  <c r="AC577" i="18"/>
  <c r="AC578" i="18"/>
  <c r="AC579" i="18"/>
  <c r="AC580" i="18"/>
  <c r="AC581" i="18"/>
  <c r="AC582" i="18"/>
  <c r="AC583" i="18"/>
  <c r="AC584" i="18"/>
  <c r="AC585" i="18"/>
  <c r="AC586" i="18"/>
  <c r="AC587" i="18"/>
  <c r="AC588" i="18"/>
  <c r="AC589" i="18"/>
  <c r="AC590" i="18"/>
  <c r="AC591" i="18"/>
  <c r="AC592" i="18"/>
  <c r="AC593" i="18"/>
  <c r="AC594" i="18"/>
  <c r="AC595" i="18"/>
  <c r="AC596" i="18"/>
  <c r="AC597" i="18"/>
  <c r="AC598" i="18"/>
  <c r="AC599" i="18"/>
  <c r="AC600" i="18"/>
  <c r="AC601" i="18"/>
  <c r="AC602" i="18"/>
  <c r="AC603" i="18"/>
  <c r="AC604" i="18"/>
  <c r="AC605" i="18"/>
  <c r="AC606" i="18"/>
  <c r="AC607" i="18"/>
  <c r="AC608" i="18"/>
  <c r="AC609" i="18"/>
  <c r="AC610" i="18"/>
  <c r="AC611" i="18"/>
  <c r="AC612" i="18"/>
  <c r="AC613" i="18"/>
  <c r="AC614" i="18"/>
  <c r="AC615" i="18"/>
  <c r="AC616" i="18"/>
  <c r="AC617" i="18"/>
  <c r="AC618" i="18"/>
  <c r="AC619" i="18"/>
  <c r="AC620" i="18"/>
  <c r="AC621" i="18"/>
  <c r="AC622" i="18"/>
  <c r="AC623" i="18"/>
  <c r="AC624" i="18"/>
  <c r="AC625" i="18"/>
  <c r="AC626" i="18"/>
  <c r="AC627" i="18"/>
  <c r="AC628" i="18"/>
  <c r="AC629" i="18"/>
  <c r="AC630" i="18"/>
  <c r="AC631" i="18"/>
  <c r="AC632" i="18"/>
  <c r="AC633" i="18"/>
  <c r="AC634" i="18"/>
  <c r="AC635" i="18"/>
  <c r="AC636" i="18"/>
  <c r="AC637" i="18"/>
  <c r="AC638" i="18"/>
  <c r="AC639" i="18"/>
  <c r="AC640" i="18"/>
  <c r="AC641" i="18"/>
  <c r="AC642" i="18"/>
  <c r="AC643" i="18"/>
  <c r="AC644" i="18"/>
  <c r="AC645" i="18"/>
  <c r="AC646" i="18"/>
  <c r="AC647" i="18"/>
  <c r="AC648" i="18"/>
  <c r="AC649" i="18"/>
  <c r="AC650" i="18"/>
  <c r="AC651" i="18"/>
  <c r="AC652" i="18"/>
  <c r="AC653" i="18"/>
  <c r="AC654" i="18"/>
  <c r="AC655" i="18"/>
  <c r="AC656" i="18"/>
  <c r="AC657" i="18"/>
  <c r="AC658" i="18"/>
  <c r="AC659" i="18"/>
  <c r="AC660" i="18"/>
  <c r="AC661" i="18"/>
  <c r="AC662" i="18"/>
  <c r="AC663" i="18"/>
  <c r="AC664" i="18"/>
  <c r="AC665" i="18"/>
  <c r="AC666" i="18"/>
  <c r="AC667" i="18"/>
  <c r="AC668" i="18"/>
  <c r="AC669" i="18"/>
  <c r="AC670" i="18"/>
  <c r="AC671" i="18"/>
  <c r="AC672" i="18"/>
  <c r="AC673" i="18"/>
  <c r="AC674" i="18"/>
  <c r="AC675" i="18"/>
  <c r="AC676" i="18"/>
  <c r="AC677" i="18"/>
  <c r="AC678" i="18"/>
  <c r="AC679" i="18"/>
  <c r="AC680" i="18"/>
  <c r="AC681" i="18"/>
  <c r="AC682" i="18"/>
  <c r="AC683" i="18"/>
  <c r="AC684" i="18"/>
  <c r="AC685" i="18"/>
  <c r="AC686" i="18"/>
  <c r="AC687" i="18"/>
  <c r="AC688" i="18"/>
  <c r="AC689" i="18"/>
  <c r="AC690" i="18"/>
  <c r="AC691" i="18"/>
  <c r="AC692" i="18"/>
  <c r="AC693" i="18"/>
  <c r="AC694" i="18"/>
  <c r="AC695" i="18"/>
  <c r="AC696" i="18"/>
  <c r="AC697" i="18"/>
  <c r="AC698" i="18"/>
  <c r="AC699" i="18"/>
  <c r="AC700" i="18"/>
  <c r="AC701" i="18"/>
  <c r="AC702" i="18"/>
  <c r="AC703" i="18"/>
  <c r="AC704" i="18"/>
  <c r="AC705" i="18"/>
  <c r="AC706" i="18"/>
  <c r="AC707" i="18"/>
  <c r="AC708" i="18"/>
  <c r="AC709" i="18"/>
  <c r="AC710" i="18"/>
  <c r="AC711" i="18"/>
  <c r="AC712" i="18"/>
  <c r="AC713" i="18"/>
  <c r="AC714" i="18"/>
  <c r="AC715" i="18"/>
  <c r="AC716" i="18"/>
  <c r="AC717" i="18"/>
  <c r="AC718" i="18"/>
  <c r="AC719" i="18"/>
  <c r="AC720" i="18"/>
  <c r="AC721" i="18"/>
  <c r="AC722" i="18"/>
  <c r="AC723" i="18"/>
  <c r="AC724" i="18"/>
  <c r="AC725" i="18"/>
  <c r="AC726" i="18"/>
  <c r="AC727" i="18"/>
  <c r="AC728" i="18"/>
  <c r="AC729" i="18"/>
  <c r="AC730" i="18"/>
  <c r="AC731" i="18"/>
  <c r="AC732" i="18"/>
  <c r="AC733" i="18"/>
  <c r="AC734" i="18"/>
  <c r="AC735" i="18"/>
  <c r="AC736" i="18"/>
  <c r="AC737" i="18"/>
  <c r="AC738" i="18"/>
  <c r="AC739" i="18"/>
  <c r="AC740" i="18"/>
  <c r="AC741" i="18"/>
  <c r="AC742" i="18"/>
  <c r="AC743" i="18"/>
  <c r="AC744" i="18"/>
  <c r="AC745" i="18"/>
  <c r="AC746" i="18"/>
  <c r="AC747" i="18"/>
  <c r="AC748" i="18"/>
  <c r="AC749" i="18"/>
  <c r="AC750" i="18"/>
  <c r="AC751" i="18"/>
  <c r="AC752" i="18"/>
  <c r="AC753" i="18"/>
  <c r="AC754" i="18"/>
  <c r="AC755" i="18"/>
  <c r="AC756" i="18"/>
  <c r="AC757" i="18"/>
  <c r="AC758" i="18"/>
  <c r="AC759" i="18"/>
  <c r="AC760" i="18"/>
  <c r="AC761" i="18"/>
  <c r="AC762" i="18"/>
  <c r="AC763" i="18"/>
  <c r="AC764" i="18"/>
  <c r="AC765" i="18"/>
  <c r="AC766" i="18"/>
  <c r="AC767" i="18"/>
  <c r="AC768" i="18"/>
  <c r="AC769" i="18"/>
  <c r="AC770" i="18"/>
  <c r="AC771" i="18"/>
  <c r="AC772" i="18"/>
  <c r="AC773" i="18"/>
  <c r="AC774" i="18"/>
  <c r="AC775" i="18"/>
  <c r="AC776" i="18"/>
  <c r="AC777" i="18"/>
  <c r="AC778" i="18"/>
  <c r="AC779" i="18"/>
  <c r="AC780" i="18"/>
  <c r="AC781" i="18"/>
  <c r="AC782" i="18"/>
  <c r="AC783" i="18"/>
  <c r="AC784" i="18"/>
  <c r="AC785" i="18"/>
  <c r="AC786" i="18"/>
  <c r="AC787" i="18"/>
  <c r="AC788" i="18"/>
  <c r="AC789" i="18"/>
  <c r="AC790" i="18"/>
  <c r="AC791" i="18"/>
  <c r="AC792" i="18"/>
  <c r="AC793" i="18"/>
  <c r="AC794" i="18"/>
  <c r="AC795" i="18"/>
  <c r="AC796" i="18"/>
  <c r="AC797" i="18"/>
  <c r="AC798" i="18"/>
  <c r="AC799" i="18"/>
  <c r="AC800" i="18"/>
  <c r="AC801" i="18"/>
  <c r="AC802" i="18"/>
  <c r="AC803" i="18"/>
  <c r="AC804" i="18"/>
  <c r="AC805" i="18"/>
  <c r="AC806" i="18"/>
  <c r="AC807" i="18"/>
  <c r="AC808" i="18"/>
  <c r="AC809" i="18"/>
  <c r="AC810" i="18"/>
  <c r="AC811" i="18"/>
  <c r="AC812" i="18"/>
  <c r="AC813" i="18"/>
  <c r="AC814" i="18"/>
  <c r="AC815" i="18"/>
  <c r="AC816" i="18"/>
  <c r="AC817" i="18"/>
  <c r="AC818" i="18"/>
  <c r="AC819" i="18"/>
  <c r="AC820" i="18"/>
  <c r="AC821" i="18"/>
  <c r="AC822" i="18"/>
  <c r="AC823" i="18"/>
  <c r="AC824" i="18"/>
  <c r="AC825" i="18"/>
  <c r="AC826" i="18"/>
  <c r="AC827" i="18"/>
  <c r="AC828" i="18"/>
  <c r="AC829" i="18"/>
  <c r="AC830" i="18"/>
  <c r="AC831" i="18"/>
  <c r="AC832" i="18"/>
  <c r="AC833" i="18"/>
  <c r="AC834" i="18"/>
  <c r="AC835" i="18"/>
  <c r="AC836" i="18"/>
  <c r="AC837" i="18"/>
  <c r="AC838" i="18"/>
  <c r="AC839" i="18"/>
  <c r="AC840" i="18"/>
  <c r="AC841" i="18"/>
  <c r="AC842" i="18"/>
  <c r="AC843" i="18"/>
  <c r="AC844" i="18"/>
  <c r="AC845" i="18"/>
  <c r="AC846" i="18"/>
  <c r="AC847" i="18"/>
  <c r="AC848" i="18"/>
  <c r="AC849" i="18"/>
  <c r="AC850" i="18"/>
  <c r="AC851" i="18"/>
  <c r="AC852" i="18"/>
  <c r="AC853" i="18"/>
  <c r="AC854" i="18"/>
  <c r="AC855" i="18"/>
  <c r="AC856" i="18"/>
  <c r="AC857" i="18"/>
  <c r="AC858" i="18"/>
  <c r="AC859" i="18"/>
  <c r="AC860" i="18"/>
  <c r="AC861" i="18"/>
  <c r="AC862" i="18"/>
  <c r="AC863" i="18"/>
  <c r="AC864" i="18"/>
  <c r="AC865" i="18"/>
  <c r="AC866" i="18"/>
  <c r="AC867" i="18"/>
  <c r="AC868" i="18"/>
  <c r="AC869" i="18"/>
  <c r="AC870" i="18"/>
  <c r="AC871" i="18"/>
  <c r="AC872" i="18"/>
  <c r="AC873" i="18"/>
  <c r="AC874" i="18"/>
  <c r="AC875" i="18"/>
  <c r="AC876" i="18"/>
  <c r="AC877" i="18"/>
  <c r="AC878" i="18"/>
  <c r="AC879" i="18"/>
  <c r="AC880" i="18"/>
  <c r="AC881" i="18"/>
  <c r="AC882" i="18"/>
  <c r="AC883" i="18"/>
  <c r="AC884" i="18"/>
  <c r="AC885" i="18"/>
  <c r="AC886" i="18"/>
  <c r="AC887" i="18"/>
  <c r="AC888" i="18"/>
  <c r="AC889" i="18"/>
  <c r="AC890" i="18"/>
  <c r="AC891" i="18"/>
  <c r="AC892" i="18"/>
  <c r="AC893" i="18"/>
  <c r="AC894" i="18"/>
  <c r="AC895" i="18"/>
  <c r="AC896" i="18"/>
  <c r="AC897" i="18"/>
  <c r="AC898" i="18"/>
  <c r="AC899" i="18"/>
  <c r="AC900" i="18"/>
  <c r="AC901" i="18"/>
  <c r="AC902" i="18"/>
  <c r="AC903" i="18"/>
  <c r="AC904" i="18"/>
  <c r="AC905" i="18"/>
  <c r="AC906" i="18"/>
  <c r="AC907" i="18"/>
  <c r="AC908" i="18"/>
  <c r="AC909" i="18"/>
  <c r="AC910" i="18"/>
  <c r="AC911" i="18"/>
  <c r="AC912" i="18"/>
  <c r="AC913" i="18"/>
  <c r="AC914" i="18"/>
  <c r="AC915" i="18"/>
  <c r="AC916" i="18"/>
  <c r="AC917" i="18"/>
  <c r="AC918" i="18"/>
  <c r="AC919" i="18"/>
  <c r="AC920" i="18"/>
  <c r="AC921" i="18"/>
  <c r="AC922" i="18"/>
  <c r="AC923" i="18"/>
  <c r="AC924" i="18"/>
  <c r="AC925" i="18"/>
  <c r="AC926" i="18"/>
  <c r="AC927" i="18"/>
  <c r="AC928" i="18"/>
  <c r="AC929" i="18"/>
  <c r="AC930" i="18"/>
  <c r="AC931" i="18"/>
  <c r="AC932" i="18"/>
  <c r="AC933" i="18"/>
  <c r="AC934" i="18"/>
  <c r="AC935" i="18"/>
  <c r="AC936" i="18"/>
  <c r="AC937" i="18"/>
  <c r="AC938" i="18"/>
  <c r="AC939" i="18"/>
  <c r="AC940" i="18"/>
  <c r="AC941" i="18"/>
  <c r="AC942" i="18"/>
  <c r="AC943" i="18"/>
  <c r="AC944" i="18"/>
  <c r="AC945" i="18"/>
  <c r="AC946" i="18"/>
  <c r="AC947" i="18"/>
  <c r="AC948" i="18"/>
  <c r="AC949" i="18"/>
  <c r="AC950" i="18"/>
  <c r="AC951" i="18"/>
  <c r="AC952" i="18"/>
  <c r="AC953" i="18"/>
  <c r="AC954" i="18"/>
  <c r="AC955" i="18"/>
  <c r="AC956" i="18"/>
  <c r="AC957" i="18"/>
  <c r="AC958" i="18"/>
  <c r="AC959" i="18"/>
  <c r="AC960" i="18"/>
  <c r="AC961" i="18"/>
  <c r="AC962" i="18"/>
  <c r="AC963" i="18"/>
  <c r="AC964" i="18"/>
  <c r="AC965" i="18"/>
  <c r="AC966" i="18"/>
  <c r="AC967" i="18"/>
  <c r="AC968" i="18"/>
  <c r="AC969" i="18"/>
  <c r="AC970" i="18"/>
  <c r="AC971" i="18"/>
  <c r="AC972" i="18"/>
  <c r="AC973" i="18"/>
  <c r="AC974" i="18"/>
  <c r="AC975" i="18"/>
  <c r="AC976" i="18"/>
  <c r="AC977" i="18"/>
  <c r="AC978" i="18"/>
  <c r="AC979" i="18"/>
  <c r="AC980" i="18"/>
  <c r="AC981" i="18"/>
  <c r="AC982" i="18"/>
  <c r="AC983" i="18"/>
  <c r="AC984" i="18"/>
  <c r="AC985" i="18"/>
  <c r="AC986" i="18"/>
  <c r="AC987" i="18"/>
  <c r="AC988" i="18"/>
  <c r="AC989" i="18"/>
  <c r="AC990" i="18"/>
  <c r="AC991" i="18"/>
  <c r="AC992" i="18"/>
  <c r="AC993" i="18"/>
  <c r="AC994" i="18"/>
  <c r="AC995" i="18"/>
  <c r="AC996" i="18"/>
  <c r="AC997" i="18"/>
  <c r="AC998" i="18"/>
  <c r="AC999" i="18"/>
  <c r="AC1000" i="18"/>
  <c r="AC1001" i="18"/>
  <c r="AC1002" i="18"/>
  <c r="AC1003" i="18"/>
  <c r="AC1004" i="18"/>
  <c r="AC1005" i="18"/>
  <c r="AC1006" i="18"/>
  <c r="AC1007" i="18"/>
  <c r="AC1008" i="18"/>
  <c r="AC1009" i="18"/>
  <c r="AC1010" i="18"/>
  <c r="AC1011" i="18"/>
  <c r="AC1012" i="18"/>
  <c r="AC1013" i="18"/>
  <c r="AC1014" i="18"/>
  <c r="AC1015" i="18"/>
  <c r="AC1016" i="18"/>
  <c r="AC1017" i="18"/>
  <c r="AC1018" i="18"/>
  <c r="AC1019" i="18"/>
  <c r="AC1020" i="18"/>
  <c r="AC1021" i="18"/>
  <c r="AC1022" i="18"/>
  <c r="AC1023" i="18"/>
  <c r="AC1024" i="18"/>
  <c r="AC1025" i="18"/>
  <c r="AC1026" i="18"/>
  <c r="AC1027" i="18"/>
  <c r="AC1028" i="18"/>
  <c r="AC1029" i="18"/>
  <c r="AC1030" i="18"/>
  <c r="AC1031" i="18"/>
  <c r="AC1032" i="18"/>
  <c r="AC1033" i="18"/>
  <c r="AC1034" i="18"/>
  <c r="AC1035" i="18"/>
  <c r="AC1036" i="18"/>
  <c r="AC1037" i="18"/>
  <c r="AC1038" i="18"/>
  <c r="AC1039" i="18"/>
  <c r="AC1040" i="18"/>
  <c r="AC1041" i="18"/>
  <c r="AC1042" i="18"/>
  <c r="AC1043" i="18"/>
  <c r="AC1044" i="18"/>
  <c r="AC1045" i="18"/>
  <c r="AC1046" i="18"/>
  <c r="AC1047" i="18"/>
  <c r="AC1048" i="18"/>
  <c r="AC1049" i="18"/>
  <c r="AC1050" i="18"/>
  <c r="AC1051" i="18"/>
  <c r="AC1052" i="18"/>
  <c r="AC1053" i="18"/>
  <c r="AC1054" i="18"/>
  <c r="AC1055" i="18"/>
  <c r="AC1056" i="18"/>
  <c r="AC1057" i="18"/>
  <c r="AC1058" i="18"/>
  <c r="AC1059" i="18"/>
  <c r="AC1060" i="18"/>
  <c r="AC1061" i="18"/>
  <c r="AC1062" i="18"/>
  <c r="AC1063" i="18"/>
  <c r="AC1064" i="18"/>
  <c r="AC1065" i="18"/>
  <c r="AC1066" i="18"/>
  <c r="AC1067" i="18"/>
  <c r="AC1068" i="18"/>
  <c r="AC1069" i="18"/>
  <c r="AC1070" i="18"/>
  <c r="AC1071" i="18"/>
  <c r="AC1072" i="18"/>
  <c r="AC1073" i="18"/>
  <c r="AC1074" i="18"/>
  <c r="AC1075" i="18"/>
  <c r="AC1076" i="18"/>
  <c r="AC1077" i="18"/>
  <c r="AC1078" i="18"/>
  <c r="AC1079" i="18"/>
  <c r="AC1080" i="18"/>
  <c r="AC1081" i="18"/>
  <c r="AC1082" i="18"/>
  <c r="AC1083" i="18"/>
  <c r="AC1084" i="18"/>
  <c r="AC1085" i="18"/>
  <c r="AC1086" i="18"/>
  <c r="AC1087" i="18"/>
  <c r="AC1088" i="18"/>
  <c r="AC1089" i="18"/>
  <c r="AC1090" i="18"/>
  <c r="AC1091" i="18"/>
  <c r="AC1092" i="18"/>
  <c r="AC1093" i="18"/>
  <c r="AC1094" i="18"/>
  <c r="AC1095" i="18"/>
  <c r="AC1096" i="18"/>
  <c r="AC1097" i="18"/>
  <c r="AC1098" i="18"/>
  <c r="AC1099" i="18"/>
  <c r="AC1100" i="18"/>
  <c r="AC1101" i="18"/>
  <c r="AC1102" i="18"/>
  <c r="AC1103" i="18"/>
  <c r="AC1104" i="18"/>
  <c r="AC1105" i="18"/>
  <c r="AC1106" i="18"/>
  <c r="AC1107" i="18"/>
  <c r="AC1108" i="18"/>
  <c r="AC1109" i="18"/>
  <c r="AC1110" i="18"/>
  <c r="AC1111" i="18"/>
  <c r="AC1112" i="18"/>
  <c r="AC1113" i="18"/>
  <c r="AC1114" i="18"/>
  <c r="AC1115" i="18"/>
  <c r="AC1116" i="18"/>
  <c r="AC1117" i="18"/>
  <c r="AC1118" i="18"/>
  <c r="AC1119" i="18"/>
  <c r="AC1120" i="18"/>
  <c r="AC1121" i="18"/>
  <c r="AC1122" i="18"/>
  <c r="AC1123" i="18"/>
  <c r="AC1124" i="18"/>
  <c r="AC1125" i="18"/>
  <c r="AC1126" i="18"/>
  <c r="AC1127" i="18"/>
  <c r="AC1128" i="18"/>
  <c r="AC1129" i="18"/>
  <c r="AC1130" i="18"/>
  <c r="AC1131" i="18"/>
  <c r="AC1132" i="18"/>
  <c r="AC1133" i="18"/>
  <c r="AC1134" i="18"/>
  <c r="AC1135" i="18"/>
  <c r="AC1136" i="18"/>
  <c r="AC1137" i="18"/>
  <c r="AC1138" i="18"/>
  <c r="AC1139" i="18"/>
  <c r="AC1140" i="18"/>
  <c r="AC1141" i="18"/>
  <c r="AC1142" i="18"/>
  <c r="AC1143" i="18"/>
  <c r="AC1144" i="18"/>
  <c r="AC1145" i="18"/>
  <c r="AC1146" i="18"/>
  <c r="AC1147" i="18"/>
  <c r="AC1148" i="18"/>
  <c r="AC8" i="11"/>
  <c r="AC9" i="11"/>
  <c r="AC10" i="11"/>
  <c r="AC11" i="11"/>
  <c r="AC12" i="11"/>
  <c r="AC13" i="11"/>
  <c r="AC14" i="11"/>
  <c r="AC15" i="11"/>
  <c r="AC16" i="11"/>
  <c r="AC17" i="11"/>
  <c r="AE17" i="11" s="1"/>
  <c r="AC18" i="11"/>
  <c r="AE18" i="11" s="1"/>
  <c r="AC19" i="11"/>
  <c r="AC20" i="11"/>
  <c r="AE20" i="11"/>
  <c r="AC21" i="11"/>
  <c r="AE21" i="11" s="1"/>
  <c r="AC22" i="11"/>
  <c r="AC23" i="11"/>
  <c r="AC24" i="11"/>
  <c r="AE24" i="11" s="1"/>
  <c r="AC25" i="11"/>
  <c r="AC26" i="11"/>
  <c r="AC27" i="11"/>
  <c r="AC28" i="11"/>
  <c r="AC29" i="11"/>
  <c r="AC30" i="11"/>
  <c r="AC31" i="11"/>
  <c r="AC32" i="11"/>
  <c r="AC33" i="11"/>
  <c r="AC34" i="11"/>
  <c r="AC35" i="11"/>
  <c r="AC36" i="11"/>
  <c r="AE36" i="11" s="1"/>
  <c r="AC37" i="11"/>
  <c r="AE37" i="11" s="1"/>
  <c r="AC38" i="11"/>
  <c r="AC39" i="11"/>
  <c r="AC40" i="11"/>
  <c r="AC41" i="11"/>
  <c r="AE41" i="11" s="1"/>
  <c r="AC42" i="11"/>
  <c r="AC43" i="11"/>
  <c r="AC44" i="11"/>
  <c r="AE44" i="11" s="1"/>
  <c r="AC45" i="11"/>
  <c r="AE45" i="11" s="1"/>
  <c r="AC46" i="11"/>
  <c r="AC47" i="11"/>
  <c r="AC48" i="11"/>
  <c r="AE48" i="11" s="1"/>
  <c r="AC49" i="11"/>
  <c r="AC50" i="11"/>
  <c r="AC51" i="11"/>
  <c r="AC52" i="11"/>
  <c r="AE52" i="11" s="1"/>
  <c r="AC53" i="11"/>
  <c r="AC54" i="11"/>
  <c r="AE54" i="11" s="1"/>
  <c r="AC55" i="11"/>
  <c r="AC56" i="11"/>
  <c r="AE56" i="11" s="1"/>
  <c r="AC57" i="11"/>
  <c r="AC58" i="11"/>
  <c r="AC59" i="11"/>
  <c r="AC60" i="11"/>
  <c r="AE60" i="11" s="1"/>
  <c r="AC61" i="11"/>
  <c r="AC62" i="11"/>
  <c r="AC63" i="11"/>
  <c r="AC64" i="11"/>
  <c r="AE64" i="11" s="1"/>
  <c r="AC65" i="11"/>
  <c r="AC66" i="11"/>
  <c r="AC67" i="11"/>
  <c r="AC68" i="11"/>
  <c r="AE68" i="11" s="1"/>
  <c r="AC69" i="11"/>
  <c r="AC70" i="11"/>
  <c r="AC71" i="11"/>
  <c r="AC72" i="11"/>
  <c r="AE72" i="11" s="1"/>
  <c r="AC73" i="11"/>
  <c r="AC74" i="11"/>
  <c r="AC75" i="11"/>
  <c r="AC76" i="11"/>
  <c r="AE76" i="11" s="1"/>
  <c r="AC77" i="11"/>
  <c r="AC78" i="11"/>
  <c r="AC79" i="11"/>
  <c r="AC80" i="11"/>
  <c r="AE80" i="11" s="1"/>
  <c r="AC81" i="11"/>
  <c r="AC82" i="11"/>
  <c r="AC83" i="11"/>
  <c r="AC84" i="11"/>
  <c r="AE84" i="11" s="1"/>
  <c r="AC85" i="11"/>
  <c r="AC86" i="11"/>
  <c r="AE86" i="11" s="1"/>
  <c r="AC87" i="11"/>
  <c r="AC88" i="11"/>
  <c r="AC89" i="11"/>
  <c r="AE89" i="11" s="1"/>
  <c r="AC90" i="11"/>
  <c r="AE90" i="11" s="1"/>
  <c r="AC91" i="11"/>
  <c r="AC92" i="11"/>
  <c r="AC93" i="11"/>
  <c r="AE93" i="11" s="1"/>
  <c r="AC94" i="11"/>
  <c r="AC95" i="11"/>
  <c r="AC96" i="11"/>
  <c r="AC97" i="11"/>
  <c r="AC98" i="11"/>
  <c r="AC99" i="11"/>
  <c r="AC100" i="11"/>
  <c r="AC101" i="11"/>
  <c r="AC102" i="11"/>
  <c r="AE102" i="11" s="1"/>
  <c r="AC103" i="11"/>
  <c r="AC104" i="11"/>
  <c r="AC105" i="11"/>
  <c r="AE105" i="11" s="1"/>
  <c r="AC106" i="11"/>
  <c r="AC107" i="11"/>
  <c r="AC108" i="11"/>
  <c r="AC109" i="11"/>
  <c r="AE109" i="11" s="1"/>
  <c r="AC110" i="11"/>
  <c r="AC111" i="11"/>
  <c r="AC112" i="11"/>
  <c r="AC113" i="11"/>
  <c r="AC114" i="11"/>
  <c r="AC115" i="11"/>
  <c r="AC116" i="11"/>
  <c r="AC117" i="11"/>
  <c r="AC118" i="11"/>
  <c r="AE118" i="11" s="1"/>
  <c r="AC119" i="11"/>
  <c r="AC120" i="11"/>
  <c r="AC121" i="11"/>
  <c r="AC122" i="11"/>
  <c r="AC123" i="11"/>
  <c r="AC124" i="11"/>
  <c r="AC125" i="11"/>
  <c r="AC126" i="11"/>
  <c r="AC127" i="11"/>
  <c r="AC128" i="11"/>
  <c r="AC129" i="11"/>
  <c r="AC130" i="11"/>
  <c r="AC131" i="11"/>
  <c r="AC132" i="11"/>
  <c r="AC133" i="11"/>
  <c r="AC134" i="11"/>
  <c r="AC7" i="11"/>
  <c r="AC8" i="9"/>
  <c r="AC9" i="9"/>
  <c r="AC10" i="9"/>
  <c r="AC11" i="9"/>
  <c r="AC12" i="9"/>
  <c r="AC13" i="9"/>
  <c r="AC14" i="9"/>
  <c r="AC15" i="9"/>
  <c r="AC16" i="9"/>
  <c r="AC17" i="9"/>
  <c r="AC18" i="9"/>
  <c r="AC19" i="9"/>
  <c r="AC20" i="9"/>
  <c r="AC21" i="9"/>
  <c r="AC22" i="9"/>
  <c r="AC23" i="9"/>
  <c r="AC24" i="9"/>
  <c r="AC25" i="9"/>
  <c r="AC26" i="9"/>
  <c r="AC27" i="9"/>
  <c r="AC28" i="9"/>
  <c r="AC29" i="9"/>
  <c r="AE29" i="9" s="1"/>
  <c r="AC30" i="9"/>
  <c r="AC31" i="9"/>
  <c r="AC32" i="9"/>
  <c r="AC33" i="9"/>
  <c r="AE33" i="9" s="1"/>
  <c r="AC34" i="9"/>
  <c r="AC35" i="9"/>
  <c r="AC36" i="9"/>
  <c r="AC37" i="9"/>
  <c r="AC38" i="9"/>
  <c r="AC39" i="9"/>
  <c r="AC40" i="9"/>
  <c r="AC41" i="9"/>
  <c r="AC42" i="9"/>
  <c r="AC43" i="9"/>
  <c r="AC44" i="9"/>
  <c r="AC45" i="9"/>
  <c r="AC46" i="9"/>
  <c r="AC47" i="9"/>
  <c r="AC48" i="9"/>
  <c r="AC49" i="9"/>
  <c r="AC50" i="9"/>
  <c r="AC51" i="9"/>
  <c r="AC52" i="9"/>
  <c r="AC53" i="9"/>
  <c r="AC54" i="9"/>
  <c r="AC55" i="9"/>
  <c r="AC56" i="9"/>
  <c r="AC57" i="9"/>
  <c r="AC58" i="9"/>
  <c r="AC59" i="9"/>
  <c r="AC60" i="9"/>
  <c r="AC61" i="9"/>
  <c r="AE61" i="9" s="1"/>
  <c r="AC62" i="9"/>
  <c r="AC63" i="9"/>
  <c r="AC64" i="9"/>
  <c r="AC65" i="9"/>
  <c r="AE65" i="9" s="1"/>
  <c r="AC66" i="9"/>
  <c r="AC67" i="9"/>
  <c r="AC68" i="9"/>
  <c r="AC69" i="9"/>
  <c r="AC70" i="9"/>
  <c r="AC71" i="9"/>
  <c r="AC72" i="9"/>
  <c r="AC73" i="9"/>
  <c r="AC74" i="9"/>
  <c r="AC75" i="9"/>
  <c r="AC76" i="9"/>
  <c r="AC77" i="9"/>
  <c r="AC78" i="9"/>
  <c r="AC79" i="9"/>
  <c r="AC80" i="9"/>
  <c r="AC81" i="9"/>
  <c r="AC82" i="9"/>
  <c r="AC83" i="9"/>
  <c r="AC84" i="9"/>
  <c r="AC85" i="9"/>
  <c r="AC86" i="9"/>
  <c r="AC87" i="9"/>
  <c r="AC88" i="9"/>
  <c r="AC89" i="9"/>
  <c r="AC90" i="9"/>
  <c r="AC91" i="9"/>
  <c r="AC92" i="9"/>
  <c r="AC93" i="9"/>
  <c r="AE93" i="9" s="1"/>
  <c r="AC94" i="9"/>
  <c r="AC95" i="9"/>
  <c r="AC96" i="9"/>
  <c r="AC97" i="9"/>
  <c r="AE97" i="9" s="1"/>
  <c r="AC98" i="9"/>
  <c r="AC99" i="9"/>
  <c r="AC100" i="9"/>
  <c r="AC101" i="9"/>
  <c r="AC102" i="9"/>
  <c r="AC103" i="9"/>
  <c r="AC104" i="9"/>
  <c r="AC105" i="9"/>
  <c r="AE105" i="9" s="1"/>
  <c r="AC106" i="9"/>
  <c r="AC107" i="9"/>
  <c r="AC108" i="9"/>
  <c r="AC109" i="9"/>
  <c r="AC110" i="9"/>
  <c r="AC111" i="9"/>
  <c r="AC112" i="9"/>
  <c r="AC113" i="9"/>
  <c r="AC114" i="9"/>
  <c r="AC115" i="9"/>
  <c r="AC116" i="9"/>
  <c r="AC117" i="9"/>
  <c r="AC118" i="9"/>
  <c r="AC119" i="9"/>
  <c r="AC120" i="9"/>
  <c r="AC121" i="9"/>
  <c r="AC122" i="9"/>
  <c r="AC123" i="9"/>
  <c r="AC124" i="9"/>
  <c r="AC125" i="9"/>
  <c r="AC126" i="9"/>
  <c r="AC127" i="9"/>
  <c r="AC128" i="9"/>
  <c r="AC129" i="9"/>
  <c r="AC130" i="9"/>
  <c r="AC131" i="9"/>
  <c r="AC132" i="9"/>
  <c r="AC133" i="9"/>
  <c r="AC134" i="9"/>
  <c r="AC135" i="9"/>
  <c r="AC136" i="9"/>
  <c r="AC137" i="9"/>
  <c r="AE137" i="9" s="1"/>
  <c r="AC138" i="9"/>
  <c r="AC139" i="9"/>
  <c r="AC140" i="9"/>
  <c r="AC141" i="9"/>
  <c r="AE141" i="9" s="1"/>
  <c r="AC142" i="9"/>
  <c r="AC143" i="9"/>
  <c r="AC144" i="9"/>
  <c r="AC145" i="9"/>
  <c r="AE145" i="9" s="1"/>
  <c r="AC146" i="9"/>
  <c r="AC147" i="9"/>
  <c r="AC148" i="9"/>
  <c r="AC149" i="9"/>
  <c r="AE149" i="9" s="1"/>
  <c r="AC150" i="9"/>
  <c r="AC151" i="9"/>
  <c r="AC152" i="9"/>
  <c r="AC153" i="9"/>
  <c r="AE153" i="9" s="1"/>
  <c r="AC154" i="9"/>
  <c r="AC155" i="9"/>
  <c r="AC156" i="9"/>
  <c r="AC157" i="9"/>
  <c r="AE157" i="9" s="1"/>
  <c r="AC158" i="9"/>
  <c r="AC159" i="9"/>
  <c r="AC160" i="9"/>
  <c r="AC161" i="9"/>
  <c r="AC162" i="9"/>
  <c r="AC163" i="9"/>
  <c r="AC164" i="9"/>
  <c r="AC165" i="9"/>
  <c r="AC166" i="9"/>
  <c r="AC167" i="9"/>
  <c r="AC168" i="9"/>
  <c r="AC169" i="9"/>
  <c r="AE169" i="9" s="1"/>
  <c r="AC170" i="9"/>
  <c r="AC171" i="9"/>
  <c r="AC172" i="9"/>
  <c r="AC173" i="9"/>
  <c r="AC174" i="9"/>
  <c r="AC175" i="9"/>
  <c r="AC176" i="9"/>
  <c r="AC177" i="9"/>
  <c r="AC178" i="9"/>
  <c r="AC179" i="9"/>
  <c r="AC180" i="9"/>
  <c r="AC181" i="9"/>
  <c r="AC182" i="9"/>
  <c r="AC183" i="9"/>
  <c r="AC184" i="9"/>
  <c r="AC185" i="9"/>
  <c r="AC186" i="9"/>
  <c r="AC187" i="9"/>
  <c r="AC188" i="9"/>
  <c r="AC189" i="9"/>
  <c r="AC190" i="9"/>
  <c r="AC191" i="9"/>
  <c r="AC192" i="9"/>
  <c r="AC193" i="9"/>
  <c r="AC194" i="9"/>
  <c r="AC195" i="9"/>
  <c r="AC196" i="9"/>
  <c r="AC197" i="9"/>
  <c r="AC198" i="9"/>
  <c r="AC199" i="9"/>
  <c r="AC200" i="9"/>
  <c r="AC201" i="9"/>
  <c r="AE201" i="9" s="1"/>
  <c r="AC202" i="9"/>
  <c r="AE202" i="9" s="1"/>
  <c r="AC203" i="9"/>
  <c r="AC204" i="9"/>
  <c r="AC205" i="9"/>
  <c r="AE205" i="9" s="1"/>
  <c r="AC206" i="9"/>
  <c r="AC207" i="9"/>
  <c r="AC208" i="9"/>
  <c r="AC209" i="9"/>
  <c r="AE209" i="9" s="1"/>
  <c r="AC210" i="9"/>
  <c r="AC211" i="9"/>
  <c r="AC212" i="9"/>
  <c r="AC213" i="9"/>
  <c r="AE213" i="9" s="1"/>
  <c r="AC214" i="9"/>
  <c r="AC215" i="9"/>
  <c r="AC216" i="9"/>
  <c r="AC217" i="9"/>
  <c r="AE217" i="9" s="1"/>
  <c r="AC218" i="9"/>
  <c r="AC219" i="9"/>
  <c r="AC220" i="9"/>
  <c r="AC221" i="9"/>
  <c r="AE221" i="9" s="1"/>
  <c r="AC222" i="9"/>
  <c r="AC223" i="9"/>
  <c r="AC224" i="9"/>
  <c r="AC225" i="9"/>
  <c r="AC226" i="9"/>
  <c r="AC227" i="9"/>
  <c r="AC228" i="9"/>
  <c r="AC229" i="9"/>
  <c r="AC230" i="9"/>
  <c r="AE230" i="9" s="1"/>
  <c r="AC231" i="9"/>
  <c r="AC232" i="9"/>
  <c r="AC233" i="9"/>
  <c r="AE233" i="9" s="1"/>
  <c r="AC234" i="9"/>
  <c r="AE234" i="9" s="1"/>
  <c r="AC235" i="9"/>
  <c r="AC236" i="9"/>
  <c r="AC237" i="9"/>
  <c r="AC238" i="9"/>
  <c r="AC239" i="9"/>
  <c r="AC240" i="9"/>
  <c r="AC241" i="9"/>
  <c r="AC242" i="9"/>
  <c r="AC243" i="9"/>
  <c r="AC244" i="9"/>
  <c r="AC245" i="9"/>
  <c r="AC246" i="9"/>
  <c r="AC247" i="9"/>
  <c r="AC248" i="9"/>
  <c r="AC249" i="9"/>
  <c r="AC250" i="9"/>
  <c r="AC251" i="9"/>
  <c r="AC252" i="9"/>
  <c r="AC253" i="9"/>
  <c r="AC254" i="9"/>
  <c r="AC255" i="9"/>
  <c r="AC256" i="9"/>
  <c r="AC257" i="9"/>
  <c r="AC258" i="9"/>
  <c r="AC259" i="9"/>
  <c r="AC260" i="9"/>
  <c r="AC261" i="9"/>
  <c r="AC262" i="9"/>
  <c r="AE262" i="9" s="1"/>
  <c r="AC263" i="9"/>
  <c r="AC264" i="9"/>
  <c r="AC265" i="9"/>
  <c r="AE265" i="9"/>
  <c r="AC266" i="9"/>
  <c r="AE266" i="9" s="1"/>
  <c r="AC267" i="9"/>
  <c r="AC268" i="9"/>
  <c r="AC269" i="9"/>
  <c r="AE269" i="9" s="1"/>
  <c r="AC270" i="9"/>
  <c r="AC271" i="9"/>
  <c r="AC272" i="9"/>
  <c r="AC273" i="9"/>
  <c r="AE273" i="9" s="1"/>
  <c r="AC274" i="9"/>
  <c r="AC275" i="9"/>
  <c r="AC276" i="9"/>
  <c r="AC277" i="9"/>
  <c r="AE277" i="9" s="1"/>
  <c r="AC278" i="9"/>
  <c r="AC279" i="9"/>
  <c r="AC280" i="9"/>
  <c r="AC281" i="9"/>
  <c r="AE281" i="9" s="1"/>
  <c r="AC282" i="9"/>
  <c r="AC283" i="9"/>
  <c r="AC284" i="9"/>
  <c r="AC285" i="9"/>
  <c r="AE285" i="9" s="1"/>
  <c r="AC286" i="9"/>
  <c r="AC287" i="9"/>
  <c r="AC288" i="9"/>
  <c r="AC289" i="9"/>
  <c r="AC290" i="9"/>
  <c r="AC291" i="9"/>
  <c r="AC292" i="9"/>
  <c r="AC293" i="9"/>
  <c r="AC294" i="9"/>
  <c r="AE294" i="9" s="1"/>
  <c r="AC295" i="9"/>
  <c r="AC296" i="9"/>
  <c r="AC297" i="9"/>
  <c r="AE297" i="9" s="1"/>
  <c r="AC298" i="9"/>
  <c r="AE298" i="9" s="1"/>
  <c r="AC299" i="9"/>
  <c r="AC300" i="9"/>
  <c r="AC301" i="9"/>
  <c r="AC302" i="9"/>
  <c r="AC303" i="9"/>
  <c r="AC304" i="9"/>
  <c r="AC305" i="9"/>
  <c r="AC306" i="9"/>
  <c r="AC307" i="9"/>
  <c r="AC308" i="9"/>
  <c r="AC309" i="9"/>
  <c r="AC310" i="9"/>
  <c r="AC311" i="9"/>
  <c r="AC312" i="9"/>
  <c r="AC313" i="9"/>
  <c r="AC314" i="9"/>
  <c r="AC315" i="9"/>
  <c r="AC316" i="9"/>
  <c r="AC317" i="9"/>
  <c r="AC318" i="9"/>
  <c r="AC319" i="9"/>
  <c r="AC320" i="9"/>
  <c r="AC321" i="9"/>
  <c r="AC322" i="9"/>
  <c r="AC323" i="9"/>
  <c r="AC324" i="9"/>
  <c r="AC325" i="9"/>
  <c r="AC326" i="9"/>
  <c r="AE326" i="9" s="1"/>
  <c r="AC327" i="9"/>
  <c r="AC328" i="9"/>
  <c r="AC329" i="9"/>
  <c r="AE329" i="9"/>
  <c r="AC330" i="9"/>
  <c r="AC331" i="9"/>
  <c r="AC332" i="9"/>
  <c r="AC333" i="9"/>
  <c r="AE333" i="9" s="1"/>
  <c r="AC334" i="9"/>
  <c r="AC335" i="9"/>
  <c r="AC336" i="9"/>
  <c r="AC337" i="9"/>
  <c r="AE337" i="9" s="1"/>
  <c r="AC338" i="9"/>
  <c r="AC339" i="9"/>
  <c r="AC340" i="9"/>
  <c r="AC341" i="9"/>
  <c r="AE341" i="9" s="1"/>
  <c r="AC342" i="9"/>
  <c r="AC343" i="9"/>
  <c r="AC344" i="9"/>
  <c r="AC345" i="9"/>
  <c r="AE345" i="9" s="1"/>
  <c r="AC346" i="9"/>
  <c r="AC347" i="9"/>
  <c r="AC348" i="9"/>
  <c r="AC349" i="9"/>
  <c r="AE349" i="9" s="1"/>
  <c r="AC350" i="9"/>
  <c r="AC351" i="9"/>
  <c r="AC352" i="9"/>
  <c r="AC353" i="9"/>
  <c r="AC354" i="9"/>
  <c r="AC355" i="9"/>
  <c r="AC356" i="9"/>
  <c r="AC357" i="9"/>
  <c r="AC358" i="9"/>
  <c r="AC359" i="9"/>
  <c r="AC360" i="9"/>
  <c r="AC361" i="9"/>
  <c r="AC362" i="9"/>
  <c r="AC363" i="9"/>
  <c r="AC364" i="9"/>
  <c r="AC365" i="9"/>
  <c r="AC366" i="9"/>
  <c r="AC367" i="9"/>
  <c r="AC368" i="9"/>
  <c r="AC369" i="9"/>
  <c r="AC370" i="9"/>
  <c r="AC371" i="9"/>
  <c r="AC372" i="9"/>
  <c r="AC373" i="9"/>
  <c r="AC374" i="9"/>
  <c r="AC375" i="9"/>
  <c r="AC376" i="9"/>
  <c r="AC377" i="9"/>
  <c r="AC378" i="9"/>
  <c r="AC379" i="9"/>
  <c r="AC380" i="9"/>
  <c r="AC381" i="9"/>
  <c r="AE381" i="9" s="1"/>
  <c r="AC382" i="9"/>
  <c r="AC383" i="9"/>
  <c r="AC384" i="9"/>
  <c r="AC385" i="9"/>
  <c r="AE385" i="9" s="1"/>
  <c r="AC386" i="9"/>
  <c r="AC387" i="9"/>
  <c r="AC388" i="9"/>
  <c r="AC389" i="9"/>
  <c r="AE389" i="9" s="1"/>
  <c r="AC390" i="9"/>
  <c r="AC391" i="9"/>
  <c r="AC392" i="9"/>
  <c r="AC393" i="9"/>
  <c r="AE393" i="9" s="1"/>
  <c r="AC394" i="9"/>
  <c r="AC395" i="9"/>
  <c r="AC396" i="9"/>
  <c r="AC397" i="9"/>
  <c r="AC398" i="9"/>
  <c r="AC399" i="9"/>
  <c r="AC400" i="9"/>
  <c r="AC401" i="9"/>
  <c r="AC402" i="9"/>
  <c r="AC403" i="9"/>
  <c r="AC404" i="9"/>
  <c r="AC405" i="9"/>
  <c r="AC406" i="9"/>
  <c r="AC407" i="9"/>
  <c r="AC408" i="9"/>
  <c r="AC409" i="9"/>
  <c r="AE409" i="9" s="1"/>
  <c r="AC410" i="9"/>
  <c r="AC411" i="9"/>
  <c r="AC412" i="9"/>
  <c r="AC413" i="9"/>
  <c r="AC414" i="9"/>
  <c r="AC415" i="9"/>
  <c r="AC416" i="9"/>
  <c r="AC417" i="9"/>
  <c r="AE417" i="9"/>
  <c r="AC418" i="9"/>
  <c r="AC419" i="9"/>
  <c r="AC420" i="9"/>
  <c r="AC421" i="9"/>
  <c r="AE421" i="9" s="1"/>
  <c r="AC422" i="9"/>
  <c r="AE422" i="9" s="1"/>
  <c r="AC423" i="9"/>
  <c r="AC424" i="9"/>
  <c r="AC425" i="9"/>
  <c r="AE425" i="9" s="1"/>
  <c r="AC426" i="9"/>
  <c r="AC427" i="9"/>
  <c r="AC428" i="9"/>
  <c r="AC429" i="9"/>
  <c r="AE429" i="9" s="1"/>
  <c r="AC430" i="9"/>
  <c r="AC431" i="9"/>
  <c r="AE431" i="9" s="1"/>
  <c r="AC432" i="9"/>
  <c r="AC433" i="9"/>
  <c r="AC434" i="9"/>
  <c r="AC435" i="9"/>
  <c r="AC436" i="9"/>
  <c r="AC437" i="9"/>
  <c r="AC438" i="9"/>
  <c r="AC439" i="9"/>
  <c r="AC440" i="9"/>
  <c r="AC441" i="9"/>
  <c r="AC442" i="9"/>
  <c r="AC443" i="9"/>
  <c r="AC444" i="9"/>
  <c r="AC445" i="9"/>
  <c r="AC446" i="9"/>
  <c r="AE446" i="9" s="1"/>
  <c r="AC447" i="9"/>
  <c r="AC448" i="9"/>
  <c r="AE448" i="9"/>
  <c r="AC449" i="9"/>
  <c r="AE449" i="9" s="1"/>
  <c r="AC450" i="9"/>
  <c r="AC451" i="9"/>
  <c r="AC452" i="9"/>
  <c r="AC453" i="9"/>
  <c r="AE453" i="9" s="1"/>
  <c r="AC454" i="9"/>
  <c r="AC455" i="9"/>
  <c r="AC456" i="9"/>
  <c r="AC457" i="9"/>
  <c r="AE457" i="9" s="1"/>
  <c r="AC458" i="9"/>
  <c r="AC459" i="9"/>
  <c r="AC460" i="9"/>
  <c r="AC461" i="9"/>
  <c r="AE461" i="9" s="1"/>
  <c r="AC462" i="9"/>
  <c r="AC463" i="9"/>
  <c r="AC464" i="9"/>
  <c r="AE464" i="9" s="1"/>
  <c r="AC465" i="9"/>
  <c r="AC466" i="9"/>
  <c r="AC467" i="9"/>
  <c r="AC468" i="9"/>
  <c r="AC469" i="9"/>
  <c r="AC470" i="9"/>
  <c r="AC471" i="9"/>
  <c r="AC472" i="9"/>
  <c r="AC473" i="9"/>
  <c r="AE473" i="9" s="1"/>
  <c r="AC474" i="9"/>
  <c r="AC475" i="9"/>
  <c r="AC476" i="9"/>
  <c r="AC477" i="9"/>
  <c r="AE477" i="9" s="1"/>
  <c r="AC478" i="9"/>
  <c r="AC479" i="9"/>
  <c r="AC480" i="9"/>
  <c r="AE480" i="9" s="1"/>
  <c r="AC481" i="9"/>
  <c r="AC482" i="9"/>
  <c r="AC483" i="9"/>
  <c r="AC484" i="9"/>
  <c r="AC485" i="9"/>
  <c r="AC486" i="9"/>
  <c r="AC487" i="9"/>
  <c r="AC488" i="9"/>
  <c r="AC489" i="9"/>
  <c r="AE489" i="9" s="1"/>
  <c r="AC490" i="9"/>
  <c r="AC491" i="9"/>
  <c r="AC492" i="9"/>
  <c r="AC493" i="9"/>
  <c r="AC494" i="9"/>
  <c r="AC495" i="9"/>
  <c r="AC496" i="9"/>
  <c r="AC497" i="9"/>
  <c r="AC498" i="9"/>
  <c r="AC499" i="9"/>
  <c r="AC500" i="9"/>
  <c r="AC501" i="9"/>
  <c r="AC502" i="9"/>
  <c r="AC503" i="9"/>
  <c r="AC504" i="9"/>
  <c r="AC505" i="9"/>
  <c r="AC506" i="9"/>
  <c r="AC507" i="9"/>
  <c r="AC508" i="9"/>
  <c r="AC509" i="9"/>
  <c r="AC510" i="9"/>
  <c r="AC511" i="9"/>
  <c r="AC512" i="9"/>
  <c r="AE512" i="9" s="1"/>
  <c r="AC513" i="9"/>
  <c r="AE513" i="9" s="1"/>
  <c r="AC514" i="9"/>
  <c r="AC515" i="9"/>
  <c r="AC516" i="9"/>
  <c r="AC517" i="9"/>
  <c r="AE517" i="9" s="1"/>
  <c r="AC518" i="9"/>
  <c r="AC519" i="9"/>
  <c r="AC520" i="9"/>
  <c r="AC521" i="9"/>
  <c r="AE521" i="9" s="1"/>
  <c r="AC522" i="9"/>
  <c r="AC523" i="9"/>
  <c r="AC524" i="9"/>
  <c r="AC525" i="9"/>
  <c r="AE525" i="9" s="1"/>
  <c r="AC526" i="9"/>
  <c r="AE526" i="9" s="1"/>
  <c r="AC527" i="9"/>
  <c r="AC528" i="9"/>
  <c r="AE528" i="9" s="1"/>
  <c r="AC529" i="9"/>
  <c r="AC530" i="9"/>
  <c r="AC531" i="9"/>
  <c r="AC532" i="9"/>
  <c r="AC533" i="9"/>
  <c r="AC534" i="9"/>
  <c r="AC535" i="9"/>
  <c r="AC536" i="9"/>
  <c r="AC537" i="9"/>
  <c r="AC538" i="9"/>
  <c r="AC539" i="9"/>
  <c r="AC540" i="9"/>
  <c r="AC541" i="9"/>
  <c r="AC542" i="9"/>
  <c r="AC543" i="9"/>
  <c r="AC544" i="9"/>
  <c r="AC545" i="9"/>
  <c r="AC546" i="9"/>
  <c r="AC547" i="9"/>
  <c r="AE547" i="9" s="1"/>
  <c r="AC548" i="9"/>
  <c r="AC549" i="9"/>
  <c r="AC550" i="9"/>
  <c r="AC551" i="9"/>
  <c r="AC552" i="9"/>
  <c r="AC553" i="9"/>
  <c r="AE553" i="9"/>
  <c r="AC554" i="9"/>
  <c r="AC555" i="9"/>
  <c r="AC556" i="9"/>
  <c r="AC557" i="9"/>
  <c r="AE557" i="9" s="1"/>
  <c r="AC558" i="9"/>
  <c r="AC559" i="9"/>
  <c r="AC560" i="9"/>
  <c r="AC561" i="9"/>
  <c r="AC562" i="9"/>
  <c r="AC563" i="9"/>
  <c r="AC564" i="9"/>
  <c r="AC565" i="9"/>
  <c r="AC566" i="9"/>
  <c r="AC567" i="9"/>
  <c r="AC568" i="9"/>
  <c r="AC569" i="9"/>
  <c r="AC570" i="9"/>
  <c r="AC571" i="9"/>
  <c r="AC572" i="9"/>
  <c r="AC573" i="9"/>
  <c r="AE573" i="9" s="1"/>
  <c r="AC574" i="9"/>
  <c r="AC575" i="9"/>
  <c r="AC576" i="9"/>
  <c r="AC577" i="9"/>
  <c r="AC578" i="9"/>
  <c r="AC579" i="9"/>
  <c r="AC580" i="9"/>
  <c r="AC581" i="9"/>
  <c r="AC582" i="9"/>
  <c r="AC583" i="9"/>
  <c r="AC584" i="9"/>
  <c r="AC585" i="9"/>
  <c r="AE585" i="9" s="1"/>
  <c r="AC586" i="9"/>
  <c r="AC587" i="9"/>
  <c r="AC588" i="9"/>
  <c r="AC589" i="9"/>
  <c r="AE589" i="9" s="1"/>
  <c r="AC590" i="9"/>
  <c r="AC591" i="9"/>
  <c r="AC592" i="9"/>
  <c r="AC593" i="9"/>
  <c r="AE593" i="9" s="1"/>
  <c r="AC594" i="9"/>
  <c r="AC595" i="9"/>
  <c r="AC596" i="9"/>
  <c r="AC597" i="9"/>
  <c r="AE597" i="9" s="1"/>
  <c r="AC598" i="9"/>
  <c r="AC599" i="9"/>
  <c r="AC600" i="9"/>
  <c r="AC601" i="9"/>
  <c r="AE601" i="9" s="1"/>
  <c r="AC602" i="9"/>
  <c r="AC603" i="9"/>
  <c r="AC604" i="9"/>
  <c r="AC605" i="9"/>
  <c r="AC606" i="9"/>
  <c r="AC607" i="9"/>
  <c r="AC608" i="9"/>
  <c r="AC609" i="9"/>
  <c r="AC610" i="9"/>
  <c r="AC611" i="9"/>
  <c r="AC612" i="9"/>
  <c r="AC613" i="9"/>
  <c r="AC614" i="9"/>
  <c r="AC615" i="9"/>
  <c r="AC616" i="9"/>
  <c r="AC617" i="9"/>
  <c r="AE617" i="9" s="1"/>
  <c r="AC618" i="9"/>
  <c r="AC619" i="9"/>
  <c r="AC620" i="9"/>
  <c r="AC621" i="9"/>
  <c r="AC622" i="9"/>
  <c r="AC623" i="9"/>
  <c r="AC624" i="9"/>
  <c r="AC625" i="9"/>
  <c r="AC626" i="9"/>
  <c r="AC627" i="9"/>
  <c r="AC628" i="9"/>
  <c r="AC629" i="9"/>
  <c r="AC630" i="9"/>
  <c r="AC631" i="9"/>
  <c r="AC632" i="9"/>
  <c r="AC633" i="9"/>
  <c r="AC634" i="9"/>
  <c r="AC635" i="9"/>
  <c r="AC636" i="9"/>
  <c r="AC637" i="9"/>
  <c r="AC638" i="9"/>
  <c r="AC639" i="9"/>
  <c r="AC640" i="9"/>
  <c r="AC641" i="9"/>
  <c r="AC642" i="9"/>
  <c r="AC643" i="9"/>
  <c r="AC644" i="9"/>
  <c r="AC645" i="9"/>
  <c r="AC646" i="9"/>
  <c r="AC647" i="9"/>
  <c r="AC648" i="9"/>
  <c r="AC649" i="9"/>
  <c r="AE649" i="9"/>
  <c r="AC650" i="9"/>
  <c r="AC651" i="9"/>
  <c r="AC652" i="9"/>
  <c r="AC653" i="9"/>
  <c r="AE653" i="9" s="1"/>
  <c r="AC654" i="9"/>
  <c r="AC655" i="9"/>
  <c r="AC656" i="9"/>
  <c r="AC657" i="9"/>
  <c r="AC658" i="9"/>
  <c r="AC659" i="9"/>
  <c r="AC660" i="9"/>
  <c r="AC661" i="9"/>
  <c r="AC662" i="9"/>
  <c r="AC663" i="9"/>
  <c r="AC664" i="9"/>
  <c r="AC665" i="9"/>
  <c r="AE665" i="9" s="1"/>
  <c r="AC666" i="9"/>
  <c r="AE666" i="9" s="1"/>
  <c r="AC667" i="9"/>
  <c r="AE667" i="9" s="1"/>
  <c r="AC668" i="9"/>
  <c r="AC669" i="9"/>
  <c r="AC670" i="9"/>
  <c r="AE670" i="9" s="1"/>
  <c r="AC671" i="9"/>
  <c r="AC7" i="9"/>
  <c r="AC8" i="7"/>
  <c r="AC9" i="7"/>
  <c r="AE9" i="7" s="1"/>
  <c r="AC10" i="7"/>
  <c r="AC11" i="7"/>
  <c r="AC12" i="7"/>
  <c r="AC13" i="7"/>
  <c r="AE13" i="7" s="1"/>
  <c r="AC14" i="7"/>
  <c r="AC15" i="7"/>
  <c r="AC16" i="7"/>
  <c r="AC17" i="7"/>
  <c r="AC18" i="7"/>
  <c r="AC19" i="7"/>
  <c r="AC20" i="7"/>
  <c r="AC21" i="7"/>
  <c r="AC22" i="7"/>
  <c r="AC23" i="7"/>
  <c r="AC24" i="7"/>
  <c r="AC25" i="7"/>
  <c r="AC26" i="7"/>
  <c r="AC27" i="7"/>
  <c r="AC28" i="7"/>
  <c r="AC29" i="7"/>
  <c r="AC30" i="7"/>
  <c r="AC31" i="7"/>
  <c r="AC32" i="7"/>
  <c r="AC33" i="7"/>
  <c r="AC34" i="7"/>
  <c r="AC35" i="7"/>
  <c r="AC36" i="7"/>
  <c r="AC37" i="7"/>
  <c r="AC38" i="7"/>
  <c r="AC39" i="7"/>
  <c r="AC40" i="7"/>
  <c r="AC41" i="7"/>
  <c r="AC42" i="7"/>
  <c r="AC43" i="7"/>
  <c r="AC44" i="7"/>
  <c r="AC45" i="7"/>
  <c r="AC46" i="7"/>
  <c r="AC47" i="7"/>
  <c r="AC48" i="7"/>
  <c r="AC49" i="7"/>
  <c r="AC50" i="7"/>
  <c r="AC51" i="7"/>
  <c r="AC52" i="7"/>
  <c r="AC53" i="7"/>
  <c r="AC54" i="7"/>
  <c r="AC55" i="7"/>
  <c r="AC56" i="7"/>
  <c r="AC57" i="7"/>
  <c r="AC58" i="7"/>
  <c r="AC59" i="7"/>
  <c r="AC60" i="7"/>
  <c r="AC61" i="7"/>
  <c r="AC62" i="7"/>
  <c r="AC63" i="7"/>
  <c r="AC64" i="7"/>
  <c r="AC65" i="7"/>
  <c r="AC66" i="7"/>
  <c r="AC67" i="7"/>
  <c r="AC68" i="7"/>
  <c r="AC69" i="7"/>
  <c r="AC70" i="7"/>
  <c r="AC71" i="7"/>
  <c r="AC72" i="7"/>
  <c r="AC73" i="7"/>
  <c r="AC74" i="7"/>
  <c r="AC75" i="7"/>
  <c r="AC76" i="7"/>
  <c r="AC77" i="7"/>
  <c r="AC78" i="7"/>
  <c r="AC79" i="7"/>
  <c r="AC80" i="7"/>
  <c r="AC81" i="7"/>
  <c r="AC82" i="7"/>
  <c r="AC83" i="7"/>
  <c r="AC84" i="7"/>
  <c r="AC85" i="7"/>
  <c r="AC86" i="7"/>
  <c r="AC87" i="7"/>
  <c r="AC88" i="7"/>
  <c r="AC89" i="7"/>
  <c r="AC90" i="7"/>
  <c r="AC91" i="7"/>
  <c r="AC92" i="7"/>
  <c r="AC93" i="7"/>
  <c r="AC94" i="7"/>
  <c r="AC95" i="7"/>
  <c r="AC96" i="7"/>
  <c r="AC97" i="7"/>
  <c r="AC98" i="7"/>
  <c r="AC99" i="7"/>
  <c r="AC100" i="7"/>
  <c r="AC101" i="7"/>
  <c r="AC102" i="7"/>
  <c r="AC103" i="7"/>
  <c r="AC104" i="7"/>
  <c r="AC105" i="7"/>
  <c r="AC106" i="7"/>
  <c r="AC107" i="7"/>
  <c r="AC108" i="7"/>
  <c r="AC109" i="7"/>
  <c r="AC110" i="7"/>
  <c r="AC111" i="7"/>
  <c r="AC112" i="7"/>
  <c r="AC113" i="7"/>
  <c r="AC114" i="7"/>
  <c r="AC115" i="7"/>
  <c r="AC116" i="7"/>
  <c r="AC117" i="7"/>
  <c r="AC118" i="7"/>
  <c r="AC119" i="7"/>
  <c r="AC120" i="7"/>
  <c r="AC121" i="7"/>
  <c r="AC122" i="7"/>
  <c r="AC123" i="7"/>
  <c r="AC124" i="7"/>
  <c r="AC125" i="7"/>
  <c r="AC126" i="7"/>
  <c r="AC127" i="7"/>
  <c r="AC128" i="7"/>
  <c r="AC129" i="7"/>
  <c r="AC130" i="7"/>
  <c r="AC131" i="7"/>
  <c r="AC132" i="7"/>
  <c r="AC133" i="7"/>
  <c r="AC134" i="7"/>
  <c r="AC135" i="7"/>
  <c r="AC136" i="7"/>
  <c r="AC137" i="7"/>
  <c r="AC138" i="7"/>
  <c r="AC139" i="7"/>
  <c r="AC140" i="7"/>
  <c r="AC141" i="7"/>
  <c r="AC142" i="7"/>
  <c r="AC143" i="7"/>
  <c r="AC144" i="7"/>
  <c r="AC145" i="7"/>
  <c r="AC146" i="7"/>
  <c r="AC147" i="7"/>
  <c r="AC148" i="7"/>
  <c r="AC149" i="7"/>
  <c r="AC150" i="7"/>
  <c r="AC151" i="7"/>
  <c r="AC152" i="7"/>
  <c r="AC153" i="7"/>
  <c r="AC154" i="7"/>
  <c r="AC155" i="7"/>
  <c r="AC156" i="7"/>
  <c r="AC157" i="7"/>
  <c r="AC158" i="7"/>
  <c r="AC159" i="7"/>
  <c r="AC160" i="7"/>
  <c r="AC161" i="7"/>
  <c r="AC162" i="7"/>
  <c r="AC163" i="7"/>
  <c r="AC164" i="7"/>
  <c r="AC165" i="7"/>
  <c r="AC166" i="7"/>
  <c r="AC167" i="7"/>
  <c r="AC168" i="7"/>
  <c r="AC169" i="7"/>
  <c r="AC170" i="7"/>
  <c r="AC171" i="7"/>
  <c r="AC172" i="7"/>
  <c r="AC173" i="7"/>
  <c r="AC174" i="7"/>
  <c r="AC175" i="7"/>
  <c r="AC176" i="7"/>
  <c r="AC177" i="7"/>
  <c r="AC178" i="7"/>
  <c r="AC179" i="7"/>
  <c r="AC180" i="7"/>
  <c r="AC181" i="7"/>
  <c r="AC182" i="7"/>
  <c r="AC183" i="7"/>
  <c r="AC184" i="7"/>
  <c r="AC185" i="7"/>
  <c r="AC186" i="7"/>
  <c r="AC187" i="7"/>
  <c r="AC188" i="7"/>
  <c r="AC189" i="7"/>
  <c r="AC190" i="7"/>
  <c r="AC191" i="7"/>
  <c r="AC192" i="7"/>
  <c r="AC193" i="7"/>
  <c r="AC194" i="7"/>
  <c r="AC195" i="7"/>
  <c r="AC196" i="7"/>
  <c r="AC197" i="7"/>
  <c r="AC198" i="7"/>
  <c r="AC199" i="7"/>
  <c r="AC200" i="7"/>
  <c r="AC201" i="7"/>
  <c r="AC202" i="7"/>
  <c r="AC203" i="7"/>
  <c r="AC204" i="7"/>
  <c r="AC205" i="7"/>
  <c r="AC206" i="7"/>
  <c r="AC207" i="7"/>
  <c r="AC208" i="7"/>
  <c r="AC209" i="7"/>
  <c r="AC210" i="7"/>
  <c r="AC211" i="7"/>
  <c r="AC212" i="7"/>
  <c r="AC213" i="7"/>
  <c r="AC214" i="7"/>
  <c r="AC215" i="7"/>
  <c r="AC216" i="7"/>
  <c r="AC217" i="7"/>
  <c r="AC218" i="7"/>
  <c r="AC219" i="7"/>
  <c r="AC220" i="7"/>
  <c r="AC221" i="7"/>
  <c r="AC222" i="7"/>
  <c r="AC223" i="7"/>
  <c r="AC224" i="7"/>
  <c r="AC225" i="7"/>
  <c r="AC226" i="7"/>
  <c r="AC227" i="7"/>
  <c r="AC228" i="7"/>
  <c r="AC229" i="7"/>
  <c r="AC230" i="7"/>
  <c r="AC231" i="7"/>
  <c r="AC232" i="7"/>
  <c r="AC233" i="7"/>
  <c r="AC234" i="7"/>
  <c r="AC235" i="7"/>
  <c r="AC236" i="7"/>
  <c r="AC237" i="7"/>
  <c r="AC238" i="7"/>
  <c r="AC239" i="7"/>
  <c r="AC240" i="7"/>
  <c r="AC241" i="7"/>
  <c r="AC242" i="7"/>
  <c r="AC243" i="7"/>
  <c r="AC244" i="7"/>
  <c r="AC245" i="7"/>
  <c r="AC246" i="7"/>
  <c r="AC247" i="7"/>
  <c r="AC248" i="7"/>
  <c r="AC249" i="7"/>
  <c r="AC250" i="7"/>
  <c r="AC251" i="7"/>
  <c r="AC252" i="7"/>
  <c r="AC253" i="7"/>
  <c r="AC254" i="7"/>
  <c r="AC255" i="7"/>
  <c r="AC256" i="7"/>
  <c r="AC257" i="7"/>
  <c r="AC258" i="7"/>
  <c r="AC259" i="7"/>
  <c r="AC260" i="7"/>
  <c r="AC261" i="7"/>
  <c r="AC262" i="7"/>
  <c r="AC263" i="7"/>
  <c r="AC264" i="7"/>
  <c r="AC265" i="7"/>
  <c r="AC266" i="7"/>
  <c r="AC267" i="7"/>
  <c r="AC268" i="7"/>
  <c r="AC269" i="7"/>
  <c r="AC270" i="7"/>
  <c r="AC271" i="7"/>
  <c r="AC272" i="7"/>
  <c r="AC273" i="7"/>
  <c r="AC274" i="7"/>
  <c r="AC275" i="7"/>
  <c r="AC276" i="7"/>
  <c r="AC277" i="7"/>
  <c r="AC278" i="7"/>
  <c r="AC279" i="7"/>
  <c r="AC280" i="7"/>
  <c r="AC281" i="7"/>
  <c r="AC282" i="7"/>
  <c r="AC283" i="7"/>
  <c r="AC284" i="7"/>
  <c r="AC285" i="7"/>
  <c r="AC286" i="7"/>
  <c r="AC287" i="7"/>
  <c r="AC288" i="7"/>
  <c r="AC289" i="7"/>
  <c r="AC290" i="7"/>
  <c r="AC291" i="7"/>
  <c r="AC292" i="7"/>
  <c r="AC293" i="7"/>
  <c r="AC294" i="7"/>
  <c r="AC295" i="7"/>
  <c r="AC296" i="7"/>
  <c r="AC297" i="7"/>
  <c r="AC298" i="7"/>
  <c r="AC299" i="7"/>
  <c r="AC300" i="7"/>
  <c r="AC301" i="7"/>
  <c r="AC302" i="7"/>
  <c r="AC303" i="7"/>
  <c r="AC304" i="7"/>
  <c r="AC305" i="7"/>
  <c r="AC306" i="7"/>
  <c r="AC307" i="7"/>
  <c r="AC308" i="7"/>
  <c r="AC309" i="7"/>
  <c r="AC310" i="7"/>
  <c r="AC311" i="7"/>
  <c r="AC312" i="7"/>
  <c r="AC313" i="7"/>
  <c r="AC314" i="7"/>
  <c r="AC315" i="7"/>
  <c r="AC316" i="7"/>
  <c r="AC317" i="7"/>
  <c r="AC318" i="7"/>
  <c r="AC319" i="7"/>
  <c r="AC320" i="7"/>
  <c r="AC321" i="7"/>
  <c r="AC322" i="7"/>
  <c r="AC323" i="7"/>
  <c r="AC324" i="7"/>
  <c r="AC325" i="7"/>
  <c r="AC326" i="7"/>
  <c r="AC327" i="7"/>
  <c r="AC328" i="7"/>
  <c r="AC329" i="7"/>
  <c r="AC330" i="7"/>
  <c r="AC331" i="7"/>
  <c r="AC332" i="7"/>
  <c r="AC333" i="7"/>
  <c r="AC334" i="7"/>
  <c r="AC335" i="7"/>
  <c r="AC336" i="7"/>
  <c r="AC337" i="7"/>
  <c r="AC338" i="7"/>
  <c r="AC339" i="7"/>
  <c r="AC340" i="7"/>
  <c r="AC341" i="7"/>
  <c r="AC342" i="7"/>
  <c r="AC343" i="7"/>
  <c r="AC344" i="7"/>
  <c r="AC345" i="7"/>
  <c r="AC346" i="7"/>
  <c r="AC347" i="7"/>
  <c r="AC348" i="7"/>
  <c r="AC349" i="7"/>
  <c r="AC350" i="7"/>
  <c r="AC351" i="7"/>
  <c r="AC352" i="7"/>
  <c r="AC353" i="7"/>
  <c r="AC354" i="7"/>
  <c r="AC355" i="7"/>
  <c r="AC7" i="7"/>
  <c r="AE7" i="7" s="1"/>
  <c r="AC41" i="5"/>
  <c r="AC42" i="5"/>
  <c r="AC43" i="5"/>
  <c r="AC44" i="5"/>
  <c r="AC45" i="5"/>
  <c r="AC46" i="5"/>
  <c r="AE46" i="5" s="1"/>
  <c r="AC47" i="5"/>
  <c r="AC48" i="5"/>
  <c r="AC49" i="5"/>
  <c r="AC50" i="5"/>
  <c r="AE50" i="5" s="1"/>
  <c r="AC51" i="5"/>
  <c r="AC52" i="5"/>
  <c r="AC53" i="5"/>
  <c r="AC54" i="5"/>
  <c r="AE54" i="5" s="1"/>
  <c r="AC55" i="5"/>
  <c r="AC56" i="5"/>
  <c r="AC57" i="5"/>
  <c r="AC58" i="5"/>
  <c r="AE58" i="5" s="1"/>
  <c r="AC59" i="5"/>
  <c r="AC60" i="5"/>
  <c r="AC61" i="5"/>
  <c r="AC62" i="5"/>
  <c r="AE62" i="5" s="1"/>
  <c r="AC63" i="5"/>
  <c r="AC64" i="5"/>
  <c r="AC65" i="5"/>
  <c r="AC66" i="5"/>
  <c r="AE66" i="5" s="1"/>
  <c r="AC67" i="5"/>
  <c r="AC68" i="5"/>
  <c r="AC69" i="5"/>
  <c r="AC70" i="5"/>
  <c r="AC71" i="5"/>
  <c r="AC72" i="5"/>
  <c r="AC73" i="5"/>
  <c r="AC74" i="5"/>
  <c r="AC75" i="5"/>
  <c r="AC76" i="5"/>
  <c r="AC77" i="5"/>
  <c r="AC78" i="5"/>
  <c r="AC79" i="5"/>
  <c r="AC80" i="5"/>
  <c r="AC81" i="5"/>
  <c r="AC82" i="5"/>
  <c r="AC83" i="5"/>
  <c r="AC84" i="5"/>
  <c r="AC85" i="5"/>
  <c r="AC86" i="5"/>
  <c r="AC87" i="5"/>
  <c r="AC88" i="5"/>
  <c r="AC89" i="5"/>
  <c r="AC90" i="5"/>
  <c r="AC91" i="5"/>
  <c r="AC92" i="5"/>
  <c r="AC93" i="5"/>
  <c r="AC94" i="5"/>
  <c r="AC95" i="5"/>
  <c r="AC96" i="5"/>
  <c r="AC97" i="5"/>
  <c r="AC98" i="5"/>
  <c r="AC99" i="5"/>
  <c r="AC100" i="5"/>
  <c r="AC101" i="5"/>
  <c r="AC102" i="5"/>
  <c r="AC103" i="5"/>
  <c r="AC104" i="5"/>
  <c r="AC105" i="5"/>
  <c r="AC106" i="5"/>
  <c r="AC107" i="5"/>
  <c r="AC108" i="5"/>
  <c r="AC109" i="5"/>
  <c r="AC110" i="5"/>
  <c r="AC111" i="5"/>
  <c r="AC112" i="5"/>
  <c r="AC113" i="5"/>
  <c r="AC114" i="5"/>
  <c r="AC40" i="5"/>
  <c r="AC7" i="5"/>
  <c r="AF23" i="1"/>
  <c r="AF15" i="3"/>
  <c r="AH15" i="3" s="1"/>
  <c r="AF11" i="3"/>
  <c r="AF34" i="3"/>
  <c r="AH34" i="3" s="1"/>
  <c r="AF24" i="3"/>
  <c r="AF7" i="3"/>
  <c r="AF7" i="1"/>
  <c r="AF11" i="1"/>
  <c r="AF15" i="1"/>
  <c r="AF18" i="1"/>
  <c r="AF20" i="1"/>
  <c r="AH20" i="1" s="1"/>
  <c r="AF21" i="1"/>
  <c r="AF24" i="1"/>
  <c r="AH24" i="1" s="1"/>
  <c r="AI44" i="27" l="1"/>
  <c r="AI32" i="27"/>
  <c r="AI7" i="27"/>
  <c r="AI13" i="27"/>
  <c r="AI25" i="27"/>
  <c r="AI48" i="27"/>
  <c r="AI43" i="27"/>
  <c r="AH11" i="3"/>
  <c r="AI12" i="27"/>
  <c r="AI18" i="27"/>
  <c r="AI20" i="27"/>
  <c r="AI22" i="27"/>
  <c r="AI24" i="27"/>
  <c r="AI28" i="27"/>
  <c r="AI35" i="27"/>
  <c r="AI39" i="27"/>
  <c r="AE70" i="17"/>
  <c r="AE7" i="17"/>
  <c r="AE56" i="17"/>
  <c r="AE52" i="17"/>
  <c r="AE48" i="17"/>
  <c r="AE44" i="17"/>
  <c r="AE40" i="17"/>
  <c r="AE36" i="17"/>
  <c r="AE47" i="17"/>
  <c r="AE58" i="17"/>
  <c r="AE55" i="17"/>
  <c r="AE11" i="17"/>
  <c r="AE51" i="17"/>
  <c r="AE43" i="17"/>
  <c r="AE39" i="17"/>
  <c r="AE31" i="17"/>
  <c r="AE18" i="17"/>
  <c r="AE16" i="17"/>
  <c r="AE66" i="17"/>
  <c r="AE22" i="16"/>
  <c r="AE65" i="16"/>
  <c r="AE21" i="16"/>
  <c r="AE76" i="16"/>
  <c r="AE72" i="16"/>
  <c r="AE91" i="16"/>
  <c r="AE87" i="16"/>
  <c r="AE77" i="16"/>
  <c r="AE69" i="16"/>
  <c r="AE75" i="16"/>
  <c r="AE33" i="16"/>
  <c r="AE29" i="16"/>
  <c r="AE25" i="16"/>
  <c r="AE23" i="16"/>
  <c r="AE20" i="16"/>
  <c r="AE18" i="16"/>
  <c r="AE14" i="16"/>
  <c r="AE86" i="16"/>
  <c r="AE82" i="16"/>
  <c r="AE53" i="16"/>
  <c r="AE49" i="16"/>
  <c r="AE13" i="16"/>
  <c r="AE9" i="16"/>
  <c r="AE7" i="16"/>
  <c r="AE16" i="22"/>
  <c r="AE15" i="22"/>
  <c r="AE27" i="22"/>
  <c r="AE23" i="22"/>
  <c r="AC28" i="22"/>
  <c r="AE22" i="22"/>
  <c r="AE155" i="20"/>
  <c r="AE151" i="20"/>
  <c r="AE143" i="20"/>
  <c r="AE61" i="20"/>
  <c r="AE35" i="20"/>
  <c r="AE640" i="18"/>
  <c r="AE1103" i="18"/>
  <c r="AE1081" i="18"/>
  <c r="AE1077" i="18"/>
  <c r="AE1073" i="18"/>
  <c r="AE1055" i="18"/>
  <c r="AE1019" i="18"/>
  <c r="AE968" i="18"/>
  <c r="AE946" i="18"/>
  <c r="AE938" i="18"/>
  <c r="AE934" i="18"/>
  <c r="AE930" i="18"/>
  <c r="AE926" i="18"/>
  <c r="AE847" i="18"/>
  <c r="AE839" i="18"/>
  <c r="AE835" i="18"/>
  <c r="AE815" i="18"/>
  <c r="AE807" i="18"/>
  <c r="AE803" i="18"/>
  <c r="AE799" i="18"/>
  <c r="AE744" i="18"/>
  <c r="AE688" i="18"/>
  <c r="AE668" i="18"/>
  <c r="AE664" i="18"/>
  <c r="AE660" i="18"/>
  <c r="AE644" i="18"/>
  <c r="AE639" i="18"/>
  <c r="AE620" i="18"/>
  <c r="AE612" i="18"/>
  <c r="AE607" i="18"/>
  <c r="AE597" i="18"/>
  <c r="AE570" i="18"/>
  <c r="AE562" i="18"/>
  <c r="AE554" i="18"/>
  <c r="AE546" i="18"/>
  <c r="AE530" i="18"/>
  <c r="AE273" i="18"/>
  <c r="AE625" i="18"/>
  <c r="AE591" i="18"/>
  <c r="AE583" i="18"/>
  <c r="AE538" i="18"/>
  <c r="AE522" i="18"/>
  <c r="AE685" i="18"/>
  <c r="AE1054" i="18"/>
  <c r="AE1051" i="18"/>
  <c r="AE1047" i="18"/>
  <c r="AE1045" i="18"/>
  <c r="AE1041" i="18"/>
  <c r="AE1037" i="18"/>
  <c r="AE834" i="18"/>
  <c r="AE830" i="18"/>
  <c r="AE827" i="18"/>
  <c r="AE826" i="18"/>
  <c r="AE822" i="18"/>
  <c r="AE818" i="18"/>
  <c r="AE814" i="18"/>
  <c r="AE810" i="18"/>
  <c r="AE806" i="18"/>
  <c r="AE802" i="18"/>
  <c r="AE798" i="18"/>
  <c r="AE571" i="18"/>
  <c r="AE567" i="18"/>
  <c r="AE551" i="18"/>
  <c r="AE547" i="18"/>
  <c r="AE531" i="18"/>
  <c r="AE527" i="18"/>
  <c r="AE326" i="18"/>
  <c r="AE322" i="18"/>
  <c r="AE294" i="18"/>
  <c r="AE200" i="18"/>
  <c r="AE172" i="18"/>
  <c r="AE160" i="18"/>
  <c r="AE917" i="18"/>
  <c r="AE899" i="18"/>
  <c r="AE882" i="18"/>
  <c r="AE501" i="18"/>
  <c r="AE452" i="18"/>
  <c r="AE428" i="18"/>
  <c r="AE122" i="18"/>
  <c r="AE30" i="18"/>
  <c r="AE940" i="18"/>
  <c r="AE747" i="18"/>
  <c r="AE337" i="18"/>
  <c r="AE211" i="18"/>
  <c r="AE1018" i="18"/>
  <c r="AE1016" i="18"/>
  <c r="AE1011" i="18"/>
  <c r="AE1007" i="18"/>
  <c r="AE1003" i="18"/>
  <c r="AE999" i="18"/>
  <c r="AE995" i="18"/>
  <c r="AE991" i="18"/>
  <c r="AE987" i="18"/>
  <c r="AE983" i="18"/>
  <c r="AE979" i="18"/>
  <c r="AE975" i="18"/>
  <c r="AE971" i="18"/>
  <c r="AE967" i="18"/>
  <c r="AE963" i="18"/>
  <c r="AE957" i="18"/>
  <c r="AE953" i="18"/>
  <c r="AE949" i="18"/>
  <c r="AE945" i="18"/>
  <c r="AE941" i="18"/>
  <c r="AE937" i="18"/>
  <c r="AE795" i="18"/>
  <c r="AE791" i="18"/>
  <c r="AE787" i="18"/>
  <c r="AE783" i="18"/>
  <c r="AE779" i="18"/>
  <c r="AE775" i="18"/>
  <c r="AE771" i="18"/>
  <c r="AE767" i="18"/>
  <c r="AE763" i="18"/>
  <c r="AE759" i="18"/>
  <c r="AE755" i="18"/>
  <c r="AE751" i="18"/>
  <c r="AE321" i="18"/>
  <c r="AE317" i="18"/>
  <c r="AE313" i="18"/>
  <c r="AE309" i="18"/>
  <c r="AE305" i="18"/>
  <c r="AE301" i="18"/>
  <c r="AE297" i="18"/>
  <c r="AE293" i="18"/>
  <c r="AE289" i="18"/>
  <c r="AE285" i="18"/>
  <c r="AE281" i="18"/>
  <c r="AE277" i="18"/>
  <c r="AE1122" i="18"/>
  <c r="AE1118" i="18"/>
  <c r="AE1114" i="18"/>
  <c r="AE1110" i="18"/>
  <c r="AE1106" i="18"/>
  <c r="AE1102" i="18"/>
  <c r="AE1098" i="18"/>
  <c r="AE1094" i="18"/>
  <c r="AE1090" i="18"/>
  <c r="AE1084" i="18"/>
  <c r="AE1080" i="18"/>
  <c r="AE1076" i="18"/>
  <c r="AE269" i="18"/>
  <c r="AE265" i="18"/>
  <c r="AE261" i="18"/>
  <c r="AE257" i="18"/>
  <c r="AE253" i="18"/>
  <c r="AE249" i="18"/>
  <c r="AE245" i="18"/>
  <c r="AE241" i="18"/>
  <c r="AE237" i="18"/>
  <c r="AE234" i="18"/>
  <c r="AE231" i="18"/>
  <c r="AE227" i="18"/>
  <c r="AE223" i="18"/>
  <c r="AE219" i="18"/>
  <c r="AE215" i="18"/>
  <c r="AE1072" i="18"/>
  <c r="AE1068" i="18"/>
  <c r="AE1064" i="18"/>
  <c r="AE1060" i="18"/>
  <c r="AE1057" i="18"/>
  <c r="AE933" i="18"/>
  <c r="AE929" i="18"/>
  <c r="AE925" i="18"/>
  <c r="AE921" i="18"/>
  <c r="AE413" i="18"/>
  <c r="AE409" i="18"/>
  <c r="AE407" i="18"/>
  <c r="AE403" i="18"/>
  <c r="AE399" i="18"/>
  <c r="AE395" i="18"/>
  <c r="AE391" i="18"/>
  <c r="AE387" i="18"/>
  <c r="AE383" i="18"/>
  <c r="AE379" i="18"/>
  <c r="AE375" i="18"/>
  <c r="AE371" i="18"/>
  <c r="AE367" i="18"/>
  <c r="AE363" i="18"/>
  <c r="AE359" i="18"/>
  <c r="AE355" i="18"/>
  <c r="AE353" i="18"/>
  <c r="AE349" i="18"/>
  <c r="AE345" i="18"/>
  <c r="AE341" i="18"/>
  <c r="AE207" i="18"/>
  <c r="AE203" i="18"/>
  <c r="AE199" i="18"/>
  <c r="AE195" i="18"/>
  <c r="AE191" i="18"/>
  <c r="AE187" i="18"/>
  <c r="AE183" i="18"/>
  <c r="AE179" i="18"/>
  <c r="AE1035" i="18"/>
  <c r="AE1031" i="18"/>
  <c r="AE1029" i="18"/>
  <c r="AE1027" i="18"/>
  <c r="AE1022" i="18"/>
  <c r="AE918" i="18"/>
  <c r="AE914" i="18"/>
  <c r="AE910" i="18"/>
  <c r="AE904" i="18"/>
  <c r="AE900" i="18"/>
  <c r="AE896" i="18"/>
  <c r="AE892" i="18"/>
  <c r="AE888" i="18"/>
  <c r="AE885" i="18"/>
  <c r="AE883" i="18"/>
  <c r="AE878" i="18"/>
  <c r="AE874" i="18"/>
  <c r="AE870" i="18"/>
  <c r="AE866" i="18"/>
  <c r="AE862" i="18"/>
  <c r="AE858" i="18"/>
  <c r="AE854" i="18"/>
  <c r="AE850" i="18"/>
  <c r="AE846" i="18"/>
  <c r="AE842" i="18"/>
  <c r="AE838" i="18"/>
  <c r="AE743" i="18"/>
  <c r="AE739" i="18"/>
  <c r="AE735" i="18"/>
  <c r="AE731" i="18"/>
  <c r="AE727" i="18"/>
  <c r="AE723" i="18"/>
  <c r="AE719" i="18"/>
  <c r="AE715" i="18"/>
  <c r="AE711" i="18"/>
  <c r="AE703" i="18"/>
  <c r="AE695" i="18"/>
  <c r="AE687" i="18"/>
  <c r="AE679" i="18"/>
  <c r="AE671" i="18"/>
  <c r="AE663" i="18"/>
  <c r="AE655" i="18"/>
  <c r="AE647" i="18"/>
  <c r="AE333" i="18"/>
  <c r="AE329" i="18"/>
  <c r="AE325" i="18"/>
  <c r="AE171" i="18"/>
  <c r="AE167" i="18"/>
  <c r="AE163" i="18"/>
  <c r="AE159" i="18"/>
  <c r="AE155" i="18"/>
  <c r="AE151" i="18"/>
  <c r="AE147" i="18"/>
  <c r="AE143" i="18"/>
  <c r="AE139" i="18"/>
  <c r="AE135" i="18"/>
  <c r="AE131" i="18"/>
  <c r="AE127" i="18"/>
  <c r="AE123" i="18"/>
  <c r="AE119" i="18"/>
  <c r="AE114" i="18"/>
  <c r="AE110" i="18"/>
  <c r="AE106" i="18"/>
  <c r="AE99" i="18"/>
  <c r="AE96" i="18"/>
  <c r="AE94" i="18"/>
  <c r="AE92" i="18"/>
  <c r="AE88" i="18"/>
  <c r="AE86" i="18"/>
  <c r="AE80" i="18"/>
  <c r="AE78" i="18"/>
  <c r="AE74" i="18"/>
  <c r="AE70" i="18"/>
  <c r="AE68" i="18"/>
  <c r="AE66" i="18"/>
  <c r="AE63" i="18"/>
  <c r="AE61" i="18"/>
  <c r="AE51" i="18"/>
  <c r="AE48" i="18"/>
  <c r="AE37" i="18"/>
  <c r="AE20" i="18"/>
  <c r="AE17" i="18"/>
  <c r="AE14" i="18"/>
  <c r="AE11" i="18"/>
  <c r="AE1100" i="18"/>
  <c r="AE965" i="18"/>
  <c r="AE38" i="18"/>
  <c r="AE1123" i="18"/>
  <c r="AE988" i="18"/>
  <c r="AE796" i="18"/>
  <c r="AE40" i="11"/>
  <c r="AE12" i="11"/>
  <c r="AE16" i="11"/>
  <c r="AE8" i="11"/>
  <c r="AE134" i="11"/>
  <c r="AE130" i="11"/>
  <c r="AE126" i="11"/>
  <c r="AE114" i="11"/>
  <c r="AE82" i="11"/>
  <c r="AE78" i="11"/>
  <c r="AE70" i="11"/>
  <c r="AE66" i="11"/>
  <c r="AE62" i="11"/>
  <c r="AE50" i="11"/>
  <c r="AE46" i="11"/>
  <c r="AE132" i="11"/>
  <c r="AE128" i="11"/>
  <c r="AE124" i="11"/>
  <c r="AE120" i="11"/>
  <c r="AE116" i="11"/>
  <c r="AE112" i="11"/>
  <c r="AE108" i="11"/>
  <c r="AE104" i="11"/>
  <c r="AE100" i="11"/>
  <c r="AE96" i="11"/>
  <c r="AE92" i="11"/>
  <c r="AE88" i="11"/>
  <c r="AE32" i="11"/>
  <c r="AE28" i="11"/>
  <c r="AE52" i="9"/>
  <c r="AE44" i="9"/>
  <c r="AE36" i="9"/>
  <c r="AE432" i="9"/>
  <c r="AE48" i="9"/>
  <c r="AE40" i="9"/>
  <c r="AE624" i="9"/>
  <c r="AE608" i="9"/>
  <c r="AE592" i="9"/>
  <c r="AE576" i="9"/>
  <c r="AE623" i="9"/>
  <c r="AE28" i="9"/>
  <c r="AE20" i="9"/>
  <c r="AE12" i="9"/>
  <c r="AE510" i="9"/>
  <c r="AE459" i="9"/>
  <c r="AE414" i="9"/>
  <c r="AE394" i="9"/>
  <c r="AE390" i="9"/>
  <c r="AE198" i="9"/>
  <c r="AE170" i="9"/>
  <c r="AE166" i="9"/>
  <c r="AE138" i="9"/>
  <c r="AE104" i="9"/>
  <c r="AE100" i="9"/>
  <c r="AE669" i="9"/>
  <c r="AE541" i="9"/>
  <c r="AE509" i="9"/>
  <c r="AE445" i="9"/>
  <c r="AE413" i="9"/>
  <c r="AE377" i="9"/>
  <c r="AE361" i="9"/>
  <c r="AE317" i="9"/>
  <c r="AE253" i="9"/>
  <c r="AE189" i="9"/>
  <c r="AE125" i="9"/>
  <c r="AE595" i="9"/>
  <c r="AE24" i="9"/>
  <c r="AE16" i="9"/>
  <c r="AE8" i="9"/>
  <c r="AE575" i="9"/>
  <c r="AE574" i="9"/>
  <c r="AE462" i="9"/>
  <c r="AE362" i="9"/>
  <c r="AE358" i="9"/>
  <c r="AE330" i="9"/>
  <c r="AE134" i="9"/>
  <c r="AE106" i="9"/>
  <c r="AE92" i="9"/>
  <c r="AE88" i="9"/>
  <c r="AE84" i="9"/>
  <c r="AE80" i="9"/>
  <c r="AE76" i="9"/>
  <c r="AE72" i="9"/>
  <c r="AE68" i="9"/>
  <c r="AE64" i="9"/>
  <c r="AE60" i="9"/>
  <c r="AE56" i="9"/>
  <c r="AE150" i="7"/>
  <c r="AE146" i="7"/>
  <c r="AE142" i="7"/>
  <c r="AE43" i="7"/>
  <c r="AE353" i="7"/>
  <c r="AE349" i="7"/>
  <c r="AE345" i="7"/>
  <c r="AE341" i="7"/>
  <c r="AE337" i="7"/>
  <c r="AE333" i="7"/>
  <c r="AE329" i="7"/>
  <c r="AE325" i="7"/>
  <c r="AE321" i="7"/>
  <c r="AE317" i="7"/>
  <c r="AE313" i="7"/>
  <c r="AE309" i="7"/>
  <c r="AE305" i="7"/>
  <c r="AE302" i="7"/>
  <c r="AE299" i="7"/>
  <c r="AE296" i="7"/>
  <c r="AE292" i="7"/>
  <c r="AE288" i="7"/>
  <c r="AE284" i="7"/>
  <c r="AE280" i="7"/>
  <c r="AE272" i="7"/>
  <c r="AE264" i="7"/>
  <c r="AE256" i="7"/>
  <c r="AE248" i="7"/>
  <c r="AE240" i="7"/>
  <c r="AE232" i="7"/>
  <c r="AE224" i="7"/>
  <c r="AE216" i="7"/>
  <c r="AE212" i="7"/>
  <c r="AE208" i="7"/>
  <c r="AE204" i="7"/>
  <c r="AE200" i="7"/>
  <c r="AE196" i="7"/>
  <c r="AE192" i="7"/>
  <c r="AE180" i="7"/>
  <c r="AE176" i="7"/>
  <c r="AE172" i="7"/>
  <c r="AE168" i="7"/>
  <c r="AE165" i="7"/>
  <c r="AE157" i="7"/>
  <c r="AE153" i="7"/>
  <c r="AE30" i="7"/>
  <c r="AE26" i="7"/>
  <c r="AE22" i="7"/>
  <c r="AE18" i="7"/>
  <c r="AE131" i="7"/>
  <c r="AE129" i="7"/>
  <c r="AE125" i="7"/>
  <c r="AE76" i="7"/>
  <c r="AE120" i="7"/>
  <c r="AE118" i="7"/>
  <c r="AE114" i="7"/>
  <c r="AE110" i="7"/>
  <c r="AE108" i="7"/>
  <c r="AE104" i="7"/>
  <c r="AE100" i="7"/>
  <c r="AE96" i="7"/>
  <c r="AE90" i="7"/>
  <c r="AE86" i="7"/>
  <c r="AE274" i="7"/>
  <c r="AE352" i="7"/>
  <c r="AE344" i="7"/>
  <c r="AE336" i="7"/>
  <c r="AE324" i="7"/>
  <c r="AE348" i="7"/>
  <c r="AE332" i="7"/>
  <c r="AE328" i="7"/>
  <c r="AE320" i="7"/>
  <c r="AE316" i="7"/>
  <c r="AE312" i="7"/>
  <c r="AE308" i="7"/>
  <c r="AE304" i="7"/>
  <c r="AE301" i="7"/>
  <c r="AE298" i="7"/>
  <c r="AE295" i="7"/>
  <c r="AE291" i="7"/>
  <c r="AE287" i="7"/>
  <c r="AE283" i="7"/>
  <c r="AE275" i="7"/>
  <c r="AE271" i="7"/>
  <c r="AE267" i="7"/>
  <c r="AE263" i="7"/>
  <c r="AE259" i="7"/>
  <c r="AE255" i="7"/>
  <c r="AE251" i="7"/>
  <c r="AE247" i="7"/>
  <c r="AE243" i="7"/>
  <c r="AE239" i="7"/>
  <c r="AE235" i="7"/>
  <c r="AE231" i="7"/>
  <c r="AE227" i="7"/>
  <c r="AE223" i="7"/>
  <c r="AE219" i="7"/>
  <c r="AE215" i="7"/>
  <c r="AE211" i="7"/>
  <c r="AE207" i="7"/>
  <c r="AE203" i="7"/>
  <c r="AE199" i="7"/>
  <c r="AE195" i="7"/>
  <c r="AE191" i="7"/>
  <c r="AE188" i="7"/>
  <c r="AE186" i="7"/>
  <c r="AE183" i="7"/>
  <c r="AE179" i="7"/>
  <c r="AE175" i="7"/>
  <c r="AE171" i="7"/>
  <c r="AE164" i="7"/>
  <c r="AE162" i="7"/>
  <c r="AE156" i="7"/>
  <c r="AE152" i="7"/>
  <c r="AE149" i="7"/>
  <c r="AE145" i="7"/>
  <c r="AE141" i="7"/>
  <c r="AE136" i="7"/>
  <c r="AE128" i="7"/>
  <c r="AE124" i="7"/>
  <c r="AE123" i="7"/>
  <c r="AE119" i="7"/>
  <c r="AE117" i="7"/>
  <c r="AE113" i="7"/>
  <c r="AE109" i="7"/>
  <c r="AE107" i="7"/>
  <c r="AE103" i="7"/>
  <c r="AE99" i="7"/>
  <c r="AE95" i="7"/>
  <c r="AE93" i="7"/>
  <c r="AE89" i="7"/>
  <c r="AE85" i="7"/>
  <c r="AE77" i="7"/>
  <c r="AE74" i="7"/>
  <c r="AE69" i="7"/>
  <c r="AE65" i="7"/>
  <c r="AE61" i="7"/>
  <c r="AE57" i="7"/>
  <c r="AE53" i="7"/>
  <c r="AE49" i="7"/>
  <c r="AE45" i="7"/>
  <c r="AE41" i="7"/>
  <c r="AE37" i="7"/>
  <c r="AE273" i="7"/>
  <c r="AE233" i="7"/>
  <c r="AE225" i="7"/>
  <c r="AE217" i="7"/>
  <c r="AE51" i="7"/>
  <c r="AE33" i="7"/>
  <c r="AE25" i="7"/>
  <c r="AE193" i="7"/>
  <c r="AE189" i="7"/>
  <c r="AE166" i="7"/>
  <c r="AE143" i="7"/>
  <c r="AE139" i="7"/>
  <c r="AE126" i="7"/>
  <c r="AE24" i="7"/>
  <c r="AE20" i="7"/>
  <c r="AE104" i="5"/>
  <c r="AE100" i="5"/>
  <c r="AE96" i="5"/>
  <c r="AE92" i="5"/>
  <c r="AE88" i="5"/>
  <c r="AE84" i="5"/>
  <c r="AE80" i="5"/>
  <c r="AE73" i="5"/>
  <c r="AE69" i="5"/>
  <c r="AE111" i="5"/>
  <c r="AE114" i="5"/>
  <c r="AE110" i="5"/>
  <c r="AE107" i="5"/>
  <c r="AE103" i="5"/>
  <c r="AE99" i="5"/>
  <c r="AE95" i="5"/>
  <c r="AE91" i="5"/>
  <c r="AE87" i="5"/>
  <c r="AE83" i="5"/>
  <c r="AE79" i="5"/>
  <c r="AE76" i="5"/>
  <c r="AE72" i="5"/>
  <c r="AE68" i="5"/>
  <c r="AE65" i="5"/>
  <c r="AE61" i="5"/>
  <c r="AE57" i="5"/>
  <c r="AE53" i="5"/>
  <c r="AE49" i="5"/>
  <c r="AE45" i="5"/>
  <c r="AE43" i="5"/>
  <c r="AE641" i="9"/>
  <c r="AE629" i="9"/>
  <c r="AE581" i="9"/>
  <c r="AE577" i="9"/>
  <c r="AE549" i="9"/>
  <c r="AE545" i="9"/>
  <c r="AE465" i="9"/>
  <c r="AE325" i="9"/>
  <c r="AE321" i="9"/>
  <c r="AE261" i="9"/>
  <c r="AE257" i="9"/>
  <c r="AE197" i="9"/>
  <c r="AE193" i="9"/>
  <c r="AE133" i="9"/>
  <c r="AE129" i="9"/>
  <c r="AE645" i="9"/>
  <c r="AE633" i="9"/>
  <c r="AE640" i="9"/>
  <c r="AE621" i="9"/>
  <c r="AE544" i="9"/>
  <c r="AE537" i="9"/>
  <c r="AE533" i="9"/>
  <c r="AE529" i="9"/>
  <c r="AE505" i="9"/>
  <c r="AE501" i="9"/>
  <c r="AE497" i="9"/>
  <c r="AE493" i="9"/>
  <c r="AE441" i="9"/>
  <c r="AE437" i="9"/>
  <c r="AE433" i="9"/>
  <c r="AE373" i="9"/>
  <c r="AE369" i="9"/>
  <c r="AE365" i="9"/>
  <c r="AE313" i="9"/>
  <c r="AE309" i="9"/>
  <c r="AE305" i="9"/>
  <c r="AE301" i="9"/>
  <c r="AE249" i="9"/>
  <c r="AE245" i="9"/>
  <c r="AE241" i="9"/>
  <c r="AE237" i="9"/>
  <c r="AE185" i="9"/>
  <c r="AE181" i="9"/>
  <c r="AE177" i="9"/>
  <c r="AE173" i="9"/>
  <c r="AE121" i="9"/>
  <c r="AE117" i="9"/>
  <c r="AE113" i="9"/>
  <c r="AE109" i="9"/>
  <c r="AE627" i="9"/>
  <c r="AE607" i="9"/>
  <c r="AE591" i="9"/>
  <c r="AE579" i="9"/>
  <c r="AE563" i="9"/>
  <c r="AE559" i="9"/>
  <c r="AE531" i="9"/>
  <c r="AE515" i="9"/>
  <c r="AE495" i="9"/>
  <c r="AE479" i="9"/>
  <c r="AE467" i="9"/>
  <c r="AE463" i="9"/>
  <c r="AE451" i="9"/>
  <c r="AE435" i="9"/>
  <c r="AE637" i="9"/>
  <c r="AE625" i="9"/>
  <c r="AE469" i="9"/>
  <c r="AE661" i="9"/>
  <c r="AE657" i="9"/>
  <c r="AE613" i="9"/>
  <c r="AE609" i="9"/>
  <c r="AE605" i="9"/>
  <c r="AE569" i="9"/>
  <c r="AE565" i="9"/>
  <c r="AE561" i="9"/>
  <c r="AE496" i="9"/>
  <c r="AE485" i="9"/>
  <c r="AE481" i="9"/>
  <c r="AE405" i="9"/>
  <c r="AE401" i="9"/>
  <c r="AE397" i="9"/>
  <c r="AE357" i="9"/>
  <c r="AE353" i="9"/>
  <c r="AE293" i="9"/>
  <c r="AE289" i="9"/>
  <c r="AE229" i="9"/>
  <c r="AE225" i="9"/>
  <c r="AE165" i="9"/>
  <c r="AE161" i="9"/>
  <c r="AE1070" i="18"/>
  <c r="AE1142" i="18"/>
  <c r="AE1127" i="18"/>
  <c r="AE1004" i="18"/>
  <c r="AE992" i="18"/>
  <c r="AE889" i="18"/>
  <c r="AE466" i="18"/>
  <c r="AE454" i="18"/>
  <c r="AE442" i="18"/>
  <c r="AE396" i="18"/>
  <c r="AE392" i="18"/>
  <c r="AE380" i="18"/>
  <c r="AE376" i="18"/>
  <c r="AE262" i="18"/>
  <c r="AE258" i="18"/>
  <c r="AE246" i="18"/>
  <c r="AE44" i="18"/>
  <c r="AE1138" i="18"/>
  <c r="AE1131" i="18"/>
  <c r="AE1008" i="18"/>
  <c r="AE1000" i="18"/>
  <c r="AE905" i="18"/>
  <c r="AE897" i="18"/>
  <c r="AE893" i="18"/>
  <c r="AE1145" i="18"/>
  <c r="AE1141" i="18"/>
  <c r="AE1137" i="18"/>
  <c r="AE1134" i="18"/>
  <c r="AE1130" i="18"/>
  <c r="AE1126" i="18"/>
  <c r="AE1115" i="18"/>
  <c r="AE1111" i="18"/>
  <c r="AE1107" i="18"/>
  <c r="AE1038" i="18"/>
  <c r="AE980" i="18"/>
  <c r="AE976" i="18"/>
  <c r="AE972" i="18"/>
  <c r="AE875" i="18"/>
  <c r="AE867" i="18"/>
  <c r="AE863" i="18"/>
  <c r="AE855" i="18"/>
  <c r="AE851" i="18"/>
  <c r="AE776" i="18"/>
  <c r="AE768" i="18"/>
  <c r="AE764" i="18"/>
  <c r="AE760" i="18"/>
  <c r="AE752" i="18"/>
  <c r="AE748" i="18"/>
  <c r="AE592" i="18"/>
  <c r="AE584" i="18"/>
  <c r="AE232" i="18"/>
  <c r="AE228" i="18"/>
  <c r="AE216" i="18"/>
  <c r="AE212" i="18"/>
  <c r="AE253" i="7"/>
  <c r="AE241" i="7"/>
  <c r="AE72" i="7"/>
  <c r="AE71" i="7"/>
  <c r="AE35" i="7"/>
  <c r="AE32" i="7"/>
  <c r="AE269" i="7"/>
  <c r="AE245" i="7"/>
  <c r="AE261" i="7"/>
  <c r="AE237" i="7"/>
  <c r="AE80" i="7"/>
  <c r="AE355" i="7"/>
  <c r="AE347" i="7"/>
  <c r="AE339" i="7"/>
  <c r="AE327" i="7"/>
  <c r="AE319" i="7"/>
  <c r="AE303" i="7"/>
  <c r="AE290" i="7"/>
  <c r="AE270" i="7"/>
  <c r="AE258" i="7"/>
  <c r="AE250" i="7"/>
  <c r="AE246" i="7"/>
  <c r="AE238" i="7"/>
  <c r="AE230" i="7"/>
  <c r="AE226" i="7"/>
  <c r="AE73" i="7"/>
  <c r="AE68" i="7"/>
  <c r="AE60" i="7"/>
  <c r="AE48" i="7"/>
  <c r="AE21" i="7"/>
  <c r="AE8" i="7"/>
  <c r="AF9" i="28"/>
  <c r="AF8" i="28"/>
  <c r="AE27" i="20"/>
  <c r="AE221" i="20"/>
  <c r="AE225" i="20"/>
  <c r="AE44" i="20"/>
  <c r="AE40" i="20"/>
  <c r="AE39" i="20"/>
  <c r="AE53" i="20"/>
  <c r="AE162" i="20"/>
  <c r="AE156" i="20"/>
  <c r="AE136" i="20"/>
  <c r="AE122" i="20"/>
  <c r="AE103" i="20"/>
  <c r="AE94" i="20"/>
  <c r="AE82" i="20"/>
  <c r="AE47" i="20"/>
  <c r="AE213" i="20"/>
  <c r="AE189" i="20"/>
  <c r="AE181" i="20"/>
  <c r="AE262" i="20"/>
  <c r="AE246" i="20"/>
  <c r="AE230" i="20"/>
  <c r="AE163" i="20"/>
  <c r="AE8" i="20"/>
  <c r="AE249" i="20"/>
  <c r="AE247" i="20"/>
  <c r="AE218" i="20"/>
  <c r="AE214" i="20"/>
  <c r="AE133" i="20"/>
  <c r="AE131" i="20"/>
  <c r="AE129" i="20"/>
  <c r="AE74" i="20"/>
  <c r="AE70" i="20"/>
  <c r="AE62" i="20"/>
  <c r="AE41" i="20"/>
  <c r="AE38" i="20"/>
  <c r="AE32" i="20"/>
  <c r="AE20" i="20"/>
  <c r="AE248" i="20"/>
  <c r="AE110" i="20"/>
  <c r="AE89" i="20"/>
  <c r="AE77" i="20"/>
  <c r="AE69" i="20"/>
  <c r="AE167" i="20"/>
  <c r="AE15" i="20"/>
  <c r="AE258" i="20"/>
  <c r="AE256" i="20"/>
  <c r="AE254" i="20"/>
  <c r="AE252" i="20"/>
  <c r="AE250" i="20"/>
  <c r="AE233" i="20"/>
  <c r="AE206" i="20"/>
  <c r="AE204" i="20"/>
  <c r="AE202" i="20"/>
  <c r="AE194" i="20"/>
  <c r="AE190" i="20"/>
  <c r="AE186" i="20"/>
  <c r="AE182" i="20"/>
  <c r="AE179" i="20"/>
  <c r="AE177" i="20"/>
  <c r="AE171" i="20"/>
  <c r="AE169" i="20"/>
  <c r="AE130" i="20"/>
  <c r="AE104" i="20"/>
  <c r="AE81" i="20"/>
  <c r="AE57" i="20"/>
  <c r="AE14" i="20"/>
  <c r="AE265" i="20"/>
  <c r="AE257" i="20"/>
  <c r="AE253" i="20"/>
  <c r="AE236" i="20"/>
  <c r="AE205" i="20"/>
  <c r="AE201" i="20"/>
  <c r="AE193" i="20"/>
  <c r="AE168" i="20"/>
  <c r="AE139" i="20"/>
  <c r="AE137" i="20"/>
  <c r="AE115" i="20"/>
  <c r="AE111" i="20"/>
  <c r="AE107" i="20"/>
  <c r="AE97" i="20"/>
  <c r="AE95" i="20"/>
  <c r="AE86" i="20"/>
  <c r="AE23" i="20"/>
  <c r="AE21" i="20"/>
  <c r="AE148" i="20"/>
  <c r="AE114" i="20"/>
  <c r="AE50" i="20"/>
  <c r="AE463" i="18"/>
  <c r="AE439" i="18"/>
  <c r="AE64" i="18"/>
  <c r="AE923" i="18"/>
  <c r="AE576" i="18"/>
  <c r="AE544" i="18"/>
  <c r="AE1062" i="18"/>
  <c r="AE1039" i="18"/>
  <c r="AE1013" i="18"/>
  <c r="AE623" i="18"/>
  <c r="AE504" i="18"/>
  <c r="AE1092" i="18"/>
  <c r="AE1065" i="18"/>
  <c r="AE1061" i="18"/>
  <c r="AE1052" i="18"/>
  <c r="AE1048" i="18"/>
  <c r="AE1042" i="18"/>
  <c r="AE1030" i="18"/>
  <c r="AE1017" i="18"/>
  <c r="AE959" i="18"/>
  <c r="AE915" i="18"/>
  <c r="AE907" i="18"/>
  <c r="AE879" i="18"/>
  <c r="AE831" i="18"/>
  <c r="AE823" i="18"/>
  <c r="AE819" i="18"/>
  <c r="AE788" i="18"/>
  <c r="AE784" i="18"/>
  <c r="AE780" i="18"/>
  <c r="AE736" i="18"/>
  <c r="AE732" i="18"/>
  <c r="AE728" i="18"/>
  <c r="AE720" i="18"/>
  <c r="AE716" i="18"/>
  <c r="AE692" i="18"/>
  <c r="AE626" i="18"/>
  <c r="AE613" i="18"/>
  <c r="AE519" i="18"/>
  <c r="AE511" i="18"/>
  <c r="AE507" i="18"/>
  <c r="AE491" i="18"/>
  <c r="AE339" i="18"/>
  <c r="AE275" i="18"/>
  <c r="AE184" i="18"/>
  <c r="AE144" i="18"/>
  <c r="AE108" i="18"/>
  <c r="AE90" i="18"/>
  <c r="AE876" i="18"/>
  <c r="AE618" i="18"/>
  <c r="AE1124" i="18"/>
  <c r="AE1095" i="18"/>
  <c r="AE1091" i="18"/>
  <c r="AE1085" i="18"/>
  <c r="AE1056" i="18"/>
  <c r="AE1032" i="18"/>
  <c r="AE1025" i="18"/>
  <c r="AE997" i="18"/>
  <c r="AE989" i="18"/>
  <c r="AE958" i="18"/>
  <c r="AE950" i="18"/>
  <c r="AE598" i="18"/>
  <c r="AE594" i="18"/>
  <c r="AE487" i="18"/>
  <c r="AE483" i="18"/>
  <c r="AE480" i="18"/>
  <c r="AE393" i="18"/>
  <c r="AE342" i="18"/>
  <c r="AE338" i="18"/>
  <c r="AE278" i="18"/>
  <c r="AE274" i="18"/>
  <c r="AE229" i="18"/>
  <c r="AE173" i="18"/>
  <c r="AE116" i="18"/>
  <c r="AE115" i="18"/>
  <c r="AE111" i="18"/>
  <c r="AE76" i="18"/>
  <c r="AE65" i="18"/>
  <c r="AC135" i="11"/>
  <c r="AE98" i="11"/>
  <c r="AE94" i="11"/>
  <c r="AD135" i="11"/>
  <c r="AE122" i="11"/>
  <c r="AE77" i="11"/>
  <c r="AE73" i="11"/>
  <c r="AE58" i="11"/>
  <c r="AE33" i="11"/>
  <c r="AE74" i="11"/>
  <c r="AE34" i="11"/>
  <c r="AE125" i="11"/>
  <c r="AE121" i="11"/>
  <c r="AE110" i="11"/>
  <c r="AE106" i="11"/>
  <c r="AE61" i="11"/>
  <c r="AE57" i="11"/>
  <c r="AE42" i="11"/>
  <c r="AF14" i="28"/>
  <c r="AD15" i="28"/>
  <c r="AE15" i="28"/>
  <c r="AF15" i="28" s="1"/>
  <c r="AF13" i="28"/>
  <c r="AF11" i="28"/>
  <c r="AI9" i="27"/>
  <c r="AI16" i="27"/>
  <c r="AI34" i="27"/>
  <c r="AI36" i="27"/>
  <c r="AI38" i="27"/>
  <c r="AI40" i="27"/>
  <c r="AI49" i="27"/>
  <c r="AI8" i="27"/>
  <c r="AI23" i="27"/>
  <c r="AI29" i="27"/>
  <c r="AI41" i="27"/>
  <c r="AE10" i="17"/>
  <c r="AE8" i="17"/>
  <c r="AD71" i="17"/>
  <c r="AE30" i="17"/>
  <c r="AE24" i="17"/>
  <c r="AE20" i="17"/>
  <c r="AE13" i="17"/>
  <c r="AE45" i="16"/>
  <c r="AE85" i="16"/>
  <c r="AE52" i="16"/>
  <c r="AE32" i="16"/>
  <c r="AE30" i="16"/>
  <c r="AE28" i="16"/>
  <c r="AE26" i="16"/>
  <c r="AE17" i="16"/>
  <c r="AE15" i="16"/>
  <c r="AE12" i="16"/>
  <c r="AE10" i="16"/>
  <c r="AE92" i="16"/>
  <c r="AE90" i="16"/>
  <c r="AE61" i="16"/>
  <c r="AE59" i="16"/>
  <c r="AE57" i="16"/>
  <c r="AE41" i="16"/>
  <c r="AE39" i="16"/>
  <c r="AE37" i="16"/>
  <c r="AD94" i="16"/>
  <c r="AD28" i="22"/>
  <c r="AE28" i="22" s="1"/>
  <c r="AE17" i="22"/>
  <c r="AE11" i="22"/>
  <c r="AE7" i="22"/>
  <c r="AE26" i="22"/>
  <c r="AE12" i="22"/>
  <c r="AE20" i="22"/>
  <c r="AE261" i="20"/>
  <c r="AE259" i="20"/>
  <c r="AE207" i="20"/>
  <c r="AE183" i="20"/>
  <c r="AE180" i="20"/>
  <c r="AE154" i="20"/>
  <c r="AE152" i="20"/>
  <c r="AE144" i="20"/>
  <c r="AE140" i="20"/>
  <c r="AE118" i="20"/>
  <c r="AE116" i="20"/>
  <c r="AE109" i="20"/>
  <c r="AE91" i="20"/>
  <c r="AE58" i="20"/>
  <c r="AE28" i="20"/>
  <c r="AE244" i="20"/>
  <c r="AE242" i="20"/>
  <c r="AE240" i="20"/>
  <c r="AE238" i="20"/>
  <c r="AE219" i="20"/>
  <c r="AE176" i="20"/>
  <c r="AE157" i="20"/>
  <c r="AE132" i="20"/>
  <c r="AE128" i="20"/>
  <c r="AE101" i="20"/>
  <c r="AE98" i="20"/>
  <c r="AE73" i="20"/>
  <c r="AE71" i="20"/>
  <c r="AE65" i="20"/>
  <c r="AE63" i="20"/>
  <c r="AE56" i="20"/>
  <c r="AE16" i="20"/>
  <c r="AE12" i="20"/>
  <c r="AE245" i="20"/>
  <c r="AE226" i="20"/>
  <c r="AE222" i="20"/>
  <c r="AE215" i="20"/>
  <c r="AE212" i="20"/>
  <c r="AE210" i="20"/>
  <c r="AE198" i="20"/>
  <c r="AE175" i="20"/>
  <c r="AE164" i="20"/>
  <c r="AE160" i="20"/>
  <c r="AE125" i="20"/>
  <c r="AE102" i="20"/>
  <c r="AE90" i="20"/>
  <c r="AE83" i="20"/>
  <c r="AE80" i="20"/>
  <c r="AE54" i="20"/>
  <c r="AE31" i="20"/>
  <c r="AE29" i="20"/>
  <c r="AE19" i="20"/>
  <c r="AE1147" i="18"/>
  <c r="AE1143" i="18"/>
  <c r="AE1135" i="18"/>
  <c r="AE1132" i="18"/>
  <c r="AE1128" i="18"/>
  <c r="AE1120" i="18"/>
  <c r="AE1116" i="18"/>
  <c r="AE1108" i="18"/>
  <c r="AE1104" i="18"/>
  <c r="AE1096" i="18"/>
  <c r="AE1088" i="18"/>
  <c r="AE1078" i="18"/>
  <c r="AE1074" i="18"/>
  <c r="AE1066" i="18"/>
  <c r="AE1059" i="18"/>
  <c r="AE1049" i="18"/>
  <c r="AE1043" i="18"/>
  <c r="AE1033" i="18"/>
  <c r="AE1024" i="18"/>
  <c r="AE1020" i="18"/>
  <c r="AE1014" i="18"/>
  <c r="AE1005" i="18"/>
  <c r="AE1001" i="18"/>
  <c r="AE993" i="18"/>
  <c r="AE985" i="18"/>
  <c r="AE981" i="18"/>
  <c r="AE973" i="18"/>
  <c r="AE969" i="18"/>
  <c r="AE961" i="18"/>
  <c r="AE955" i="18"/>
  <c r="AE951" i="18"/>
  <c r="AE943" i="18"/>
  <c r="AE939" i="18"/>
  <c r="AE935" i="18"/>
  <c r="AE931" i="18"/>
  <c r="AE927" i="18"/>
  <c r="AE919" i="18"/>
  <c r="AE912" i="18"/>
  <c r="AE908" i="18"/>
  <c r="AE902" i="18"/>
  <c r="AE898" i="18"/>
  <c r="AE894" i="18"/>
  <c r="AE880" i="18"/>
  <c r="AE872" i="18"/>
  <c r="AE868" i="18"/>
  <c r="AE860" i="18"/>
  <c r="AE856" i="18"/>
  <c r="AE852" i="18"/>
  <c r="AE848" i="18"/>
  <c r="AE844" i="18"/>
  <c r="AE840" i="18"/>
  <c r="AE828" i="18"/>
  <c r="AE824" i="18"/>
  <c r="AE737" i="18"/>
  <c r="AE733" i="18"/>
  <c r="AE725" i="18"/>
  <c r="AE721" i="18"/>
  <c r="AE717" i="18"/>
  <c r="AE713" i="18"/>
  <c r="AE705" i="18"/>
  <c r="AE701" i="18"/>
  <c r="AE697" i="18"/>
  <c r="AE693" i="18"/>
  <c r="AE689" i="18"/>
  <c r="AE681" i="18"/>
  <c r="AE673" i="18"/>
  <c r="AE669" i="18"/>
  <c r="AE665" i="18"/>
  <c r="AE657" i="18"/>
  <c r="AE653" i="18"/>
  <c r="AE649" i="18"/>
  <c r="AE645" i="18"/>
  <c r="AE641" i="18"/>
  <c r="AE637" i="18"/>
  <c r="AE633" i="18"/>
  <c r="AE631" i="18"/>
  <c r="AE627" i="18"/>
  <c r="AE614" i="18"/>
  <c r="AE609" i="18"/>
  <c r="AE601" i="18"/>
  <c r="AE599" i="18"/>
  <c r="AE595" i="18"/>
  <c r="AE589" i="18"/>
  <c r="AE585" i="18"/>
  <c r="AE582" i="18"/>
  <c r="AE578" i="18"/>
  <c r="AE572" i="18"/>
  <c r="AE564" i="18"/>
  <c r="AE560" i="18"/>
  <c r="AE556" i="18"/>
  <c r="AE552" i="18"/>
  <c r="AE548" i="18"/>
  <c r="AE540" i="18"/>
  <c r="AE532" i="18"/>
  <c r="AE528" i="18"/>
  <c r="AE520" i="18"/>
  <c r="AE516" i="18"/>
  <c r="AE512" i="18"/>
  <c r="AE508" i="18"/>
  <c r="AE500" i="18"/>
  <c r="AE496" i="18"/>
  <c r="AE492" i="18"/>
  <c r="AE488" i="18"/>
  <c r="AE476" i="18"/>
  <c r="AE470" i="18"/>
  <c r="AE467" i="18"/>
  <c r="AE1146" i="18"/>
  <c r="AE1119" i="18"/>
  <c r="AE1099" i="18"/>
  <c r="AE1087" i="18"/>
  <c r="AE1069" i="18"/>
  <c r="AE1058" i="18"/>
  <c r="AE459" i="18"/>
  <c r="AE455" i="18"/>
  <c r="AE451" i="18"/>
  <c r="AE445" i="18"/>
  <c r="AE435" i="18"/>
  <c r="AE427" i="18"/>
  <c r="AE419" i="18"/>
  <c r="AE415" i="18"/>
  <c r="AE141" i="18"/>
  <c r="AE137" i="18"/>
  <c r="AE129" i="18"/>
  <c r="AE125" i="18"/>
  <c r="AE121" i="18"/>
  <c r="AE117" i="18"/>
  <c r="AE93" i="18"/>
  <c r="AE82" i="18"/>
  <c r="AE72" i="18"/>
  <c r="AE69" i="18"/>
  <c r="AE58" i="18"/>
  <c r="AE55" i="18"/>
  <c r="AE50" i="18"/>
  <c r="AE47" i="18"/>
  <c r="AE40" i="18"/>
  <c r="AE21" i="18"/>
  <c r="AE19" i="18"/>
  <c r="AE16" i="18"/>
  <c r="AE8" i="18"/>
  <c r="AE1046" i="18"/>
  <c r="AE1023" i="18"/>
  <c r="AE1012" i="18"/>
  <c r="AE996" i="18"/>
  <c r="AE984" i="18"/>
  <c r="AE964" i="18"/>
  <c r="AE954" i="18"/>
  <c r="AE942" i="18"/>
  <c r="AE922" i="18"/>
  <c r="AE911" i="18"/>
  <c r="AE901" i="18"/>
  <c r="AE886" i="18"/>
  <c r="AE871" i="18"/>
  <c r="AE859" i="18"/>
  <c r="AE843" i="18"/>
  <c r="AE704" i="18"/>
  <c r="AE700" i="18"/>
  <c r="AE696" i="18"/>
  <c r="AE684" i="18"/>
  <c r="AE672" i="18"/>
  <c r="AE656" i="18"/>
  <c r="AE652" i="18"/>
  <c r="AE648" i="18"/>
  <c r="AE636" i="18"/>
  <c r="AE632" i="18"/>
  <c r="AE630" i="18"/>
  <c r="AE622" i="18"/>
  <c r="AE604" i="18"/>
  <c r="AE575" i="18"/>
  <c r="AE563" i="18"/>
  <c r="AE555" i="18"/>
  <c r="AE543" i="18"/>
  <c r="AE523" i="18"/>
  <c r="AE515" i="18"/>
  <c r="AE503" i="18"/>
  <c r="AE475" i="18"/>
  <c r="AE458" i="18"/>
  <c r="AE446" i="18"/>
  <c r="AE444" i="18"/>
  <c r="AE430" i="18"/>
  <c r="AE422" i="18"/>
  <c r="AE418" i="18"/>
  <c r="AE414" i="18"/>
  <c r="AE410" i="18"/>
  <c r="AE404" i="18"/>
  <c r="AE388" i="18"/>
  <c r="AE372" i="18"/>
  <c r="AE364" i="18"/>
  <c r="AE356" i="18"/>
  <c r="AE350" i="18"/>
  <c r="AE334" i="18"/>
  <c r="AE318" i="18"/>
  <c r="AE310" i="18"/>
  <c r="AE302" i="18"/>
  <c r="AE286" i="18"/>
  <c r="AE270" i="18"/>
  <c r="AE254" i="18"/>
  <c r="AE238" i="18"/>
  <c r="AE224" i="18"/>
  <c r="AE208" i="18"/>
  <c r="AE192" i="18"/>
  <c r="AE168" i="18"/>
  <c r="AE152" i="18"/>
  <c r="AE639" i="9"/>
  <c r="AE643" i="9"/>
  <c r="AE527" i="9"/>
  <c r="AE499" i="9"/>
  <c r="AE611" i="9"/>
  <c r="AE523" i="9"/>
  <c r="AE471" i="9"/>
  <c r="AE638" i="9"/>
  <c r="AE590" i="9"/>
  <c r="AE587" i="9"/>
  <c r="AE535" i="9"/>
  <c r="AE447" i="9"/>
  <c r="AE543" i="9"/>
  <c r="AE654" i="9"/>
  <c r="AE651" i="9"/>
  <c r="AE599" i="9"/>
  <c r="AE511" i="9"/>
  <c r="AE483" i="9"/>
  <c r="AE387" i="9"/>
  <c r="AE355" i="9"/>
  <c r="AE323" i="9"/>
  <c r="AE291" i="9"/>
  <c r="AE259" i="9"/>
  <c r="AE231" i="9"/>
  <c r="AE199" i="9"/>
  <c r="AE167" i="9"/>
  <c r="AE135" i="9"/>
  <c r="AE94" i="9"/>
  <c r="AE62" i="9"/>
  <c r="AE30" i="9"/>
  <c r="AE40" i="5"/>
  <c r="AF7" i="28"/>
  <c r="AF12" i="28"/>
  <c r="AI11" i="27"/>
  <c r="AI52" i="27"/>
  <c r="AI10" i="27"/>
  <c r="AI15" i="27"/>
  <c r="AI17" i="27"/>
  <c r="AI26" i="27"/>
  <c r="AI31" i="27"/>
  <c r="AI33" i="27"/>
  <c r="AI42" i="27"/>
  <c r="AI46" i="27"/>
  <c r="AI47" i="27"/>
  <c r="AI27" i="27"/>
  <c r="AI14" i="27"/>
  <c r="AI19" i="27"/>
  <c r="AI21" i="27"/>
  <c r="AI30" i="27"/>
  <c r="AI37" i="27"/>
  <c r="AI45" i="27"/>
  <c r="AI51" i="27"/>
  <c r="AE64" i="17"/>
  <c r="AE54" i="17"/>
  <c r="AE49" i="17"/>
  <c r="AE46" i="17"/>
  <c r="AE14" i="17"/>
  <c r="AC71" i="17"/>
  <c r="AE32" i="17"/>
  <c r="AE29" i="17"/>
  <c r="AE22" i="17"/>
  <c r="AE69" i="17"/>
  <c r="AE61" i="17"/>
  <c r="AE41" i="17"/>
  <c r="AE38" i="17"/>
  <c r="AE33" i="17"/>
  <c r="AE26" i="17"/>
  <c r="AE17" i="17"/>
  <c r="AE9" i="17"/>
  <c r="AE68" i="17"/>
  <c r="AE60" i="17"/>
  <c r="AE57" i="17"/>
  <c r="AE53" i="17"/>
  <c r="AE50" i="17"/>
  <c r="AE45" i="17"/>
  <c r="AE42" i="17"/>
  <c r="AE37" i="17"/>
  <c r="AE34" i="17"/>
  <c r="AE28" i="17"/>
  <c r="AC94" i="16"/>
  <c r="AE88" i="16"/>
  <c r="AE81" i="16"/>
  <c r="AE78" i="16"/>
  <c r="AE71" i="16"/>
  <c r="AE67" i="16"/>
  <c r="AE64" i="16"/>
  <c r="AE55" i="16"/>
  <c r="AE35" i="16"/>
  <c r="AE93" i="16"/>
  <c r="AE84" i="16"/>
  <c r="AE74" i="16"/>
  <c r="AE60" i="16"/>
  <c r="AE51" i="16"/>
  <c r="AE44" i="16"/>
  <c r="AE40" i="16"/>
  <c r="AE31" i="16"/>
  <c r="AE27" i="16"/>
  <c r="AE24" i="16"/>
  <c r="AE19" i="16"/>
  <c r="AE16" i="16"/>
  <c r="AE11" i="16"/>
  <c r="AE8" i="16"/>
  <c r="AE48" i="16"/>
  <c r="AE89" i="16"/>
  <c r="AE83" i="16"/>
  <c r="AE80" i="16"/>
  <c r="AE79" i="16"/>
  <c r="AE73" i="16"/>
  <c r="AE70" i="16"/>
  <c r="AE68" i="16"/>
  <c r="AE66" i="16"/>
  <c r="AE63" i="16"/>
  <c r="AE56" i="16"/>
  <c r="AE50" i="16"/>
  <c r="AE47" i="16"/>
  <c r="AE43" i="16"/>
  <c r="AE36" i="16"/>
  <c r="AE24" i="22"/>
  <c r="AE21" i="22"/>
  <c r="AE18" i="22"/>
  <c r="AE13" i="22"/>
  <c r="AE10" i="22"/>
  <c r="AE8" i="22"/>
  <c r="AE25" i="22"/>
  <c r="AE19" i="22"/>
  <c r="AE14" i="22"/>
  <c r="AE9" i="22"/>
  <c r="AE264" i="20"/>
  <c r="AE229" i="20"/>
  <c r="AE227" i="20"/>
  <c r="AE220" i="20"/>
  <c r="AE165" i="20"/>
  <c r="AE126" i="20"/>
  <c r="AE112" i="20"/>
  <c r="AE78" i="20"/>
  <c r="AE59" i="20"/>
  <c r="AE36" i="20"/>
  <c r="AE17" i="20"/>
  <c r="AE267" i="20"/>
  <c r="AE232" i="20"/>
  <c r="AE223" i="20"/>
  <c r="AE197" i="20"/>
  <c r="AE195" i="20"/>
  <c r="AE188" i="20"/>
  <c r="AE172" i="20"/>
  <c r="AE147" i="20"/>
  <c r="AE145" i="20"/>
  <c r="AE135" i="20"/>
  <c r="AE119" i="20"/>
  <c r="AE93" i="20"/>
  <c r="AE88" i="20"/>
  <c r="AE66" i="20"/>
  <c r="AE49" i="20"/>
  <c r="AE46" i="20"/>
  <c r="AE24" i="20"/>
  <c r="AE10" i="20"/>
  <c r="AE7" i="20"/>
  <c r="AE217" i="20"/>
  <c r="AE173" i="20"/>
  <c r="AE170" i="20"/>
  <c r="AE153" i="20"/>
  <c r="AE141" i="20"/>
  <c r="AE138" i="20"/>
  <c r="AE127" i="20"/>
  <c r="AE120" i="20"/>
  <c r="AE117" i="20"/>
  <c r="AE99" i="20"/>
  <c r="AE96" i="20"/>
  <c r="AE79" i="20"/>
  <c r="AE67" i="20"/>
  <c r="AE64" i="20"/>
  <c r="AE37" i="20"/>
  <c r="AE25" i="20"/>
  <c r="AE22" i="20"/>
  <c r="AE13" i="20"/>
  <c r="AE203" i="20"/>
  <c r="AE191" i="20"/>
  <c r="AE100" i="20"/>
  <c r="AE266" i="20"/>
  <c r="AE263" i="20"/>
  <c r="AE260" i="20"/>
  <c r="AE243" i="20"/>
  <c r="AE241" i="20"/>
  <c r="AE237" i="20"/>
  <c r="AE234" i="20"/>
  <c r="AE231" i="20"/>
  <c r="AE228" i="20"/>
  <c r="AE211" i="20"/>
  <c r="AE209" i="20"/>
  <c r="AE199" i="20"/>
  <c r="AE196" i="20"/>
  <c r="AE187" i="20"/>
  <c r="AE185" i="20"/>
  <c r="AE178" i="20"/>
  <c r="AE161" i="20"/>
  <c r="AE159" i="20"/>
  <c r="AE149" i="20"/>
  <c r="AE146" i="20"/>
  <c r="AE123" i="20"/>
  <c r="AE108" i="20"/>
  <c r="AE106" i="20"/>
  <c r="AE87" i="20"/>
  <c r="AE85" i="20"/>
  <c r="AE75" i="20"/>
  <c r="AE72" i="20"/>
  <c r="AE55" i="20"/>
  <c r="AE51" i="20"/>
  <c r="AE48" i="20"/>
  <c r="AE45" i="20"/>
  <c r="AE43" i="20"/>
  <c r="AE33" i="20"/>
  <c r="AE30" i="20"/>
  <c r="AE1139" i="18"/>
  <c r="AE1112" i="18"/>
  <c r="AE1082" i="18"/>
  <c r="AE1009" i="18"/>
  <c r="AE977" i="18"/>
  <c r="AE947" i="18"/>
  <c r="AE916" i="18"/>
  <c r="AE890" i="18"/>
  <c r="AE864" i="18"/>
  <c r="AE832" i="18"/>
  <c r="AE593" i="18"/>
  <c r="AE524" i="18"/>
  <c r="AE473" i="18"/>
  <c r="AE112" i="18"/>
  <c r="AE811" i="18"/>
  <c r="AE792" i="18"/>
  <c r="AE772" i="18"/>
  <c r="AE712" i="18"/>
  <c r="AE708" i="18"/>
  <c r="AE677" i="18"/>
  <c r="AE608" i="18"/>
  <c r="AE536" i="18"/>
  <c r="AE450" i="18"/>
  <c r="AE434" i="18"/>
  <c r="AE423" i="18"/>
  <c r="AE408" i="18"/>
  <c r="AE361" i="18"/>
  <c r="AE354" i="18"/>
  <c r="AE307" i="18"/>
  <c r="AE290" i="18"/>
  <c r="AE243" i="18"/>
  <c r="AE197" i="18"/>
  <c r="AE180" i="18"/>
  <c r="AE157" i="18"/>
  <c r="AE133" i="18"/>
  <c r="AE77" i="18"/>
  <c r="AE53" i="18"/>
  <c r="AE33" i="18"/>
  <c r="AE23" i="18"/>
  <c r="AE15" i="18"/>
  <c r="AE906" i="18"/>
  <c r="AE729" i="18"/>
  <c r="AE661" i="18"/>
  <c r="AE709" i="18"/>
  <c r="AE605" i="18"/>
  <c r="AE447" i="18"/>
  <c r="AE431" i="18"/>
  <c r="AE291" i="18"/>
  <c r="AE181" i="18"/>
  <c r="AE85" i="18"/>
  <c r="AE62" i="18"/>
  <c r="AE13" i="18"/>
  <c r="AE836" i="18"/>
  <c r="AE676" i="18"/>
  <c r="AE588" i="18"/>
  <c r="AE581" i="18"/>
  <c r="AE559" i="18"/>
  <c r="AE539" i="18"/>
  <c r="AE535" i="18"/>
  <c r="AE495" i="18"/>
  <c r="AE484" i="18"/>
  <c r="AE469" i="18"/>
  <c r="AE377" i="18"/>
  <c r="AE360" i="18"/>
  <c r="AE323" i="18"/>
  <c r="AE306" i="18"/>
  <c r="AE259" i="18"/>
  <c r="AE242" i="18"/>
  <c r="AE213" i="18"/>
  <c r="AE196" i="18"/>
  <c r="AE156" i="18"/>
  <c r="AE97" i="18"/>
  <c r="AE54" i="18"/>
  <c r="AE462" i="18"/>
  <c r="AE426" i="18"/>
  <c r="AE401" i="18"/>
  <c r="AE385" i="18"/>
  <c r="AE369" i="18"/>
  <c r="AE347" i="18"/>
  <c r="AE331" i="18"/>
  <c r="AE315" i="18"/>
  <c r="AE299" i="18"/>
  <c r="AE283" i="18"/>
  <c r="AE267" i="18"/>
  <c r="AE251" i="18"/>
  <c r="AE235" i="18"/>
  <c r="AE221" i="18"/>
  <c r="AE205" i="18"/>
  <c r="AE189" i="18"/>
  <c r="AE176" i="18"/>
  <c r="AE165" i="18"/>
  <c r="AE149" i="18"/>
  <c r="AE136" i="18"/>
  <c r="AE132" i="18"/>
  <c r="AE128" i="18"/>
  <c r="AE103" i="18"/>
  <c r="AE87" i="18"/>
  <c r="AE84" i="18"/>
  <c r="AE75" i="18"/>
  <c r="AE35" i="18"/>
  <c r="AE29" i="18"/>
  <c r="AE756" i="18"/>
  <c r="AE740" i="18"/>
  <c r="AE724" i="18"/>
  <c r="AE680" i="18"/>
  <c r="AE617" i="18"/>
  <c r="AE568" i="18"/>
  <c r="AE499" i="18"/>
  <c r="AE438" i="18"/>
  <c r="AE400" i="18"/>
  <c r="AE384" i="18"/>
  <c r="AE368" i="18"/>
  <c r="AE346" i="18"/>
  <c r="AE330" i="18"/>
  <c r="AE314" i="18"/>
  <c r="AE298" i="18"/>
  <c r="AE282" i="18"/>
  <c r="AE266" i="18"/>
  <c r="AE250" i="18"/>
  <c r="AE220" i="18"/>
  <c r="AE204" i="18"/>
  <c r="AE188" i="18"/>
  <c r="AE175" i="18"/>
  <c r="AE164" i="18"/>
  <c r="AE148" i="18"/>
  <c r="AE124" i="18"/>
  <c r="AE81" i="18"/>
  <c r="AE67" i="18"/>
  <c r="AE60" i="18"/>
  <c r="AE45" i="18"/>
  <c r="AE34" i="18"/>
  <c r="AE27" i="18"/>
  <c r="AE120" i="18"/>
  <c r="AE98" i="18"/>
  <c r="AE89" i="18"/>
  <c r="AE71" i="18"/>
  <c r="AE57" i="18"/>
  <c r="AE49" i="18"/>
  <c r="AE41" i="18"/>
  <c r="AE31" i="18"/>
  <c r="AE25" i="18"/>
  <c r="AE18" i="18"/>
  <c r="AE12" i="18"/>
  <c r="AE138" i="18"/>
  <c r="AE134" i="18"/>
  <c r="AE130" i="18"/>
  <c r="AE126" i="18"/>
  <c r="AE118" i="18"/>
  <c r="AE113" i="18"/>
  <c r="AE109" i="18"/>
  <c r="AE101" i="18"/>
  <c r="AE95" i="18"/>
  <c r="AE91" i="18"/>
  <c r="AE83" i="18"/>
  <c r="AE79" i="18"/>
  <c r="AE73" i="18"/>
  <c r="AE59" i="18"/>
  <c r="AE56" i="18"/>
  <c r="AE52" i="18"/>
  <c r="AE46" i="18"/>
  <c r="AE43" i="18"/>
  <c r="AE42" i="18"/>
  <c r="AE39" i="18"/>
  <c r="AE36" i="18"/>
  <c r="AE32" i="18"/>
  <c r="AE28" i="18"/>
  <c r="AE26" i="18"/>
  <c r="AE24" i="18"/>
  <c r="AE22" i="18"/>
  <c r="AE10" i="18"/>
  <c r="AE9" i="18"/>
  <c r="AE7" i="18"/>
  <c r="AE135" i="11"/>
  <c r="AE14" i="11"/>
  <c r="AE7" i="11"/>
  <c r="AE133" i="11"/>
  <c r="AE117" i="11"/>
  <c r="AE101" i="11"/>
  <c r="AE85" i="11"/>
  <c r="AE69" i="11"/>
  <c r="AE53" i="11"/>
  <c r="AE29" i="11"/>
  <c r="AE26" i="11"/>
  <c r="AE13" i="11"/>
  <c r="AE10" i="11"/>
  <c r="AE30" i="11"/>
  <c r="AE129" i="11"/>
  <c r="AE113" i="11"/>
  <c r="AE97" i="11"/>
  <c r="AE81" i="11"/>
  <c r="AE65" i="11"/>
  <c r="AE49" i="11"/>
  <c r="AE38" i="11"/>
  <c r="AE25" i="11"/>
  <c r="AE22" i="11"/>
  <c r="AE9" i="11"/>
  <c r="AE131" i="11"/>
  <c r="AE127" i="11"/>
  <c r="AE123" i="11"/>
  <c r="AE119" i="11"/>
  <c r="AE115" i="11"/>
  <c r="AE111" i="11"/>
  <c r="AE107" i="11"/>
  <c r="AE103" i="11"/>
  <c r="AE99" i="11"/>
  <c r="AE95" i="11"/>
  <c r="AE91" i="11"/>
  <c r="AE87" i="11"/>
  <c r="AE83" i="11"/>
  <c r="AE79" i="11"/>
  <c r="AE75" i="11"/>
  <c r="AE71" i="11"/>
  <c r="AE67" i="11"/>
  <c r="AE63" i="11"/>
  <c r="AE59" i="11"/>
  <c r="AE55" i="11"/>
  <c r="AE51" i="11"/>
  <c r="AE47" i="11"/>
  <c r="AE43" i="11"/>
  <c r="AE39" i="11"/>
  <c r="AE35" i="11"/>
  <c r="AE31" i="11"/>
  <c r="AE27" i="11"/>
  <c r="AE23" i="11"/>
  <c r="AE19" i="11"/>
  <c r="AE15" i="11"/>
  <c r="AE11" i="11"/>
  <c r="AE7" i="9"/>
  <c r="AE662" i="9"/>
  <c r="AE659" i="9"/>
  <c r="AE631" i="9"/>
  <c r="AE622" i="9"/>
  <c r="AE619" i="9"/>
  <c r="AE567" i="9"/>
  <c r="AE558" i="9"/>
  <c r="AE555" i="9"/>
  <c r="AE503" i="9"/>
  <c r="AE494" i="9"/>
  <c r="AE491" i="9"/>
  <c r="AE439" i="9"/>
  <c r="AE430" i="9"/>
  <c r="AE427" i="9"/>
  <c r="AE410" i="9"/>
  <c r="AE403" i="9"/>
  <c r="AE378" i="9"/>
  <c r="AE371" i="9"/>
  <c r="AE346" i="9"/>
  <c r="AE339" i="9"/>
  <c r="AE314" i="9"/>
  <c r="AE307" i="9"/>
  <c r="AE282" i="9"/>
  <c r="AE275" i="9"/>
  <c r="AE250" i="9"/>
  <c r="AE247" i="9"/>
  <c r="AE218" i="9"/>
  <c r="AE215" i="9"/>
  <c r="AE186" i="9"/>
  <c r="AE183" i="9"/>
  <c r="AE154" i="9"/>
  <c r="AE151" i="9"/>
  <c r="AE122" i="9"/>
  <c r="AE119" i="9"/>
  <c r="AE81" i="9"/>
  <c r="AE78" i="9"/>
  <c r="AE49" i="9"/>
  <c r="AE46" i="9"/>
  <c r="AE17" i="9"/>
  <c r="AE14" i="9"/>
  <c r="AE663" i="9"/>
  <c r="AE647" i="9"/>
  <c r="AE635" i="9"/>
  <c r="AE583" i="9"/>
  <c r="AE571" i="9"/>
  <c r="AE519" i="9"/>
  <c r="AE507" i="9"/>
  <c r="AE455" i="9"/>
  <c r="AE671" i="9"/>
  <c r="AE658" i="9"/>
  <c r="AE655" i="9"/>
  <c r="AE615" i="9"/>
  <c r="AE606" i="9"/>
  <c r="AE603" i="9"/>
  <c r="AE551" i="9"/>
  <c r="AE542" i="9"/>
  <c r="AE539" i="9"/>
  <c r="AE487" i="9"/>
  <c r="AE478" i="9"/>
  <c r="AE475" i="9"/>
  <c r="AE426" i="9"/>
  <c r="AE419" i="9"/>
  <c r="AE406" i="9"/>
  <c r="AE374" i="9"/>
  <c r="AE342" i="9"/>
  <c r="AE310" i="9"/>
  <c r="AE278" i="9"/>
  <c r="AE246" i="9"/>
  <c r="AE214" i="9"/>
  <c r="AE182" i="9"/>
  <c r="AE150" i="9"/>
  <c r="AE118" i="9"/>
  <c r="AE77" i="9"/>
  <c r="AE45" i="9"/>
  <c r="AE13" i="9"/>
  <c r="AE443" i="9"/>
  <c r="AE418" i="9"/>
  <c r="AE402" i="9"/>
  <c r="AE386" i="9"/>
  <c r="AE370" i="9"/>
  <c r="AE354" i="9"/>
  <c r="AE338" i="9"/>
  <c r="AE322" i="9"/>
  <c r="AE306" i="9"/>
  <c r="AE290" i="9"/>
  <c r="AE274" i="9"/>
  <c r="AE255" i="9"/>
  <c r="AE242" i="9"/>
  <c r="AE239" i="9"/>
  <c r="AE226" i="9"/>
  <c r="AE223" i="9"/>
  <c r="AE210" i="9"/>
  <c r="AE207" i="9"/>
  <c r="AE194" i="9"/>
  <c r="AE191" i="9"/>
  <c r="AE178" i="9"/>
  <c r="AE175" i="9"/>
  <c r="AE162" i="9"/>
  <c r="AE159" i="9"/>
  <c r="AE146" i="9"/>
  <c r="AE143" i="9"/>
  <c r="AE130" i="9"/>
  <c r="AE127" i="9"/>
  <c r="AE114" i="9"/>
  <c r="AE111" i="9"/>
  <c r="AE102" i="9"/>
  <c r="AE89" i="9"/>
  <c r="AE86" i="9"/>
  <c r="AE73" i="9"/>
  <c r="AE70" i="9"/>
  <c r="AE57" i="9"/>
  <c r="AE54" i="9"/>
  <c r="AE41" i="9"/>
  <c r="AE38" i="9"/>
  <c r="AE25" i="9"/>
  <c r="AE22" i="9"/>
  <c r="AE9" i="9"/>
  <c r="AE411" i="9"/>
  <c r="AE398" i="9"/>
  <c r="AE395" i="9"/>
  <c r="AE382" i="9"/>
  <c r="AE379" i="9"/>
  <c r="AE366" i="9"/>
  <c r="AE363" i="9"/>
  <c r="AE350" i="9"/>
  <c r="AE347" i="9"/>
  <c r="AE334" i="9"/>
  <c r="AE331" i="9"/>
  <c r="AE318" i="9"/>
  <c r="AE315" i="9"/>
  <c r="AE302" i="9"/>
  <c r="AE299" i="9"/>
  <c r="AE286" i="9"/>
  <c r="AE283" i="9"/>
  <c r="AE270" i="9"/>
  <c r="AE267" i="9"/>
  <c r="AE254" i="9"/>
  <c r="AE238" i="9"/>
  <c r="AE222" i="9"/>
  <c r="AE206" i="9"/>
  <c r="AE190" i="9"/>
  <c r="AE174" i="9"/>
  <c r="AE158" i="9"/>
  <c r="AE142" i="9"/>
  <c r="AE126" i="9"/>
  <c r="AE110" i="9"/>
  <c r="AE101" i="9"/>
  <c r="AE85" i="9"/>
  <c r="AE69" i="9"/>
  <c r="AE53" i="9"/>
  <c r="AE37" i="9"/>
  <c r="AE21" i="9"/>
  <c r="AE668" i="9"/>
  <c r="AE664" i="9"/>
  <c r="AE660" i="9"/>
  <c r="AE656" i="9"/>
  <c r="AE652" i="9"/>
  <c r="AE648" i="9"/>
  <c r="AE644" i="9"/>
  <c r="AE636" i="9"/>
  <c r="AE632" i="9"/>
  <c r="AE628" i="9"/>
  <c r="AE620" i="9"/>
  <c r="AE616" i="9"/>
  <c r="AE612" i="9"/>
  <c r="AE604" i="9"/>
  <c r="AE600" i="9"/>
  <c r="AE596" i="9"/>
  <c r="AE588" i="9"/>
  <c r="AE584" i="9"/>
  <c r="AE580" i="9"/>
  <c r="AE572" i="9"/>
  <c r="AE568" i="9"/>
  <c r="AE564" i="9"/>
  <c r="AE556" i="9"/>
  <c r="AE552" i="9"/>
  <c r="AE548" i="9"/>
  <c r="AE540" i="9"/>
  <c r="AE536" i="9"/>
  <c r="AE532" i="9"/>
  <c r="AE524" i="9"/>
  <c r="AE520" i="9"/>
  <c r="AE516" i="9"/>
  <c r="AE508" i="9"/>
  <c r="AE504" i="9"/>
  <c r="AE500" i="9"/>
  <c r="AE492" i="9"/>
  <c r="AE488" i="9"/>
  <c r="AE484" i="9"/>
  <c r="AE476" i="9"/>
  <c r="AE472" i="9"/>
  <c r="AE468" i="9"/>
  <c r="AE460" i="9"/>
  <c r="AE456" i="9"/>
  <c r="AE452" i="9"/>
  <c r="AE444" i="9"/>
  <c r="AE440" i="9"/>
  <c r="AE436" i="9"/>
  <c r="AE428" i="9"/>
  <c r="AE424" i="9"/>
  <c r="AE420" i="9"/>
  <c r="AE416" i="9"/>
  <c r="AE412" i="9"/>
  <c r="AE408" i="9"/>
  <c r="AE404" i="9"/>
  <c r="AE400" i="9"/>
  <c r="AE396" i="9"/>
  <c r="AE392" i="9"/>
  <c r="AE388" i="9"/>
  <c r="AE384" i="9"/>
  <c r="AE380" i="9"/>
  <c r="AE376" i="9"/>
  <c r="AE372" i="9"/>
  <c r="AE368" i="9"/>
  <c r="AE364" i="9"/>
  <c r="AE360" i="9"/>
  <c r="AE356" i="9"/>
  <c r="AE352" i="9"/>
  <c r="AE348" i="9"/>
  <c r="AE344" i="9"/>
  <c r="AE340" i="9"/>
  <c r="AE336" i="9"/>
  <c r="AE332" i="9"/>
  <c r="AE328" i="9"/>
  <c r="AE324" i="9"/>
  <c r="AE320" i="9"/>
  <c r="AE316" i="9"/>
  <c r="AE312" i="9"/>
  <c r="AE308" i="9"/>
  <c r="AE304" i="9"/>
  <c r="AE300" i="9"/>
  <c r="AE296" i="9"/>
  <c r="AE292" i="9"/>
  <c r="AE288" i="9"/>
  <c r="AE284" i="9"/>
  <c r="AE280" i="9"/>
  <c r="AE276" i="9"/>
  <c r="AE272" i="9"/>
  <c r="AE268" i="9"/>
  <c r="AE264" i="9"/>
  <c r="AE260" i="9"/>
  <c r="AE256" i="9"/>
  <c r="AE252" i="9"/>
  <c r="AE248" i="9"/>
  <c r="AE244" i="9"/>
  <c r="AE240" i="9"/>
  <c r="AE236" i="9"/>
  <c r="AE232" i="9"/>
  <c r="AE228" i="9"/>
  <c r="AE224" i="9"/>
  <c r="AE220" i="9"/>
  <c r="AE216" i="9"/>
  <c r="AE212" i="9"/>
  <c r="AE208" i="9"/>
  <c r="AE204" i="9"/>
  <c r="AE200" i="9"/>
  <c r="AE196" i="9"/>
  <c r="AE192" i="9"/>
  <c r="AE188" i="9"/>
  <c r="AE184" i="9"/>
  <c r="AE180" i="9"/>
  <c r="AE176" i="9"/>
  <c r="AE172" i="9"/>
  <c r="AE168" i="9"/>
  <c r="AE164" i="9"/>
  <c r="AE160" i="9"/>
  <c r="AE156" i="9"/>
  <c r="AE152" i="9"/>
  <c r="AE148" i="9"/>
  <c r="AE144" i="9"/>
  <c r="AE140" i="9"/>
  <c r="AE136" i="9"/>
  <c r="AE132" i="9"/>
  <c r="AE128" i="9"/>
  <c r="AE124" i="9"/>
  <c r="AE120" i="9"/>
  <c r="AE116" i="9"/>
  <c r="AE112" i="9"/>
  <c r="AE108" i="9"/>
  <c r="AE103" i="9"/>
  <c r="AE99" i="9"/>
  <c r="AE95" i="9"/>
  <c r="AE91" i="9"/>
  <c r="AE87" i="9"/>
  <c r="AE83" i="9"/>
  <c r="AE79" i="9"/>
  <c r="AE75" i="9"/>
  <c r="AE71" i="9"/>
  <c r="AE67" i="9"/>
  <c r="AE63" i="9"/>
  <c r="AE59" i="9"/>
  <c r="AE55" i="9"/>
  <c r="AE51" i="9"/>
  <c r="AE47" i="9"/>
  <c r="AE43" i="9"/>
  <c r="AE39" i="9"/>
  <c r="AE35" i="9"/>
  <c r="AE31" i="9"/>
  <c r="AE27" i="9"/>
  <c r="AE23" i="9"/>
  <c r="AE19" i="9"/>
  <c r="AE15" i="9"/>
  <c r="AE11" i="9"/>
  <c r="AE331" i="7"/>
  <c r="AE311" i="7"/>
  <c r="AE282" i="7"/>
  <c r="AE36" i="7"/>
  <c r="AE262" i="7"/>
  <c r="AE170" i="7"/>
  <c r="AE229" i="7"/>
  <c r="AE209" i="7"/>
  <c r="AE205" i="7"/>
  <c r="AE177" i="7"/>
  <c r="AE158" i="7"/>
  <c r="AE154" i="7"/>
  <c r="AE115" i="7"/>
  <c r="AE111" i="7"/>
  <c r="AE101" i="7"/>
  <c r="AE97" i="7"/>
  <c r="AE87" i="7"/>
  <c r="AE47" i="7"/>
  <c r="AE39" i="7"/>
  <c r="AE340" i="7"/>
  <c r="AE265" i="7"/>
  <c r="AE234" i="7"/>
  <c r="AE198" i="7"/>
  <c r="AE194" i="7"/>
  <c r="AE16" i="7"/>
  <c r="AE278" i="7"/>
  <c r="AE210" i="7"/>
  <c r="AE40" i="7"/>
  <c r="AE29" i="7"/>
  <c r="AE181" i="7"/>
  <c r="AE218" i="7"/>
  <c r="AE214" i="7"/>
  <c r="AE67" i="7"/>
  <c r="AE59" i="7"/>
  <c r="AE44" i="7"/>
  <c r="AE14" i="7"/>
  <c r="AE323" i="7"/>
  <c r="AE294" i="7"/>
  <c r="AE144" i="7"/>
  <c r="AE116" i="7"/>
  <c r="AE92" i="7"/>
  <c r="AE64" i="7"/>
  <c r="AE12" i="7"/>
  <c r="AE277" i="7"/>
  <c r="AE221" i="7"/>
  <c r="AE266" i="7"/>
  <c r="AE257" i="7"/>
  <c r="AE242" i="7"/>
  <c r="AE185" i="7"/>
  <c r="AE182" i="7"/>
  <c r="AE130" i="7"/>
  <c r="AE88" i="7"/>
  <c r="AE56" i="7"/>
  <c r="AE52" i="7"/>
  <c r="AE17" i="7"/>
  <c r="AE343" i="7"/>
  <c r="AE307" i="7"/>
  <c r="AE254" i="7"/>
  <c r="AE167" i="7"/>
  <c r="AE148" i="7"/>
  <c r="AE351" i="7"/>
  <c r="AE335" i="7"/>
  <c r="AE315" i="7"/>
  <c r="AE286" i="7"/>
  <c r="AE249" i="7"/>
  <c r="AE222" i="7"/>
  <c r="AE160" i="7"/>
  <c r="AE159" i="7"/>
  <c r="AE135" i="7"/>
  <c r="AE127" i="7"/>
  <c r="AE106" i="7"/>
  <c r="AE102" i="7"/>
  <c r="AE83" i="7"/>
  <c r="AE201" i="7"/>
  <c r="AE197" i="7"/>
  <c r="AE184" i="7"/>
  <c r="AE173" i="7"/>
  <c r="AE161" i="7"/>
  <c r="AE147" i="7"/>
  <c r="AE137" i="7"/>
  <c r="AE132" i="7"/>
  <c r="AE121" i="7"/>
  <c r="AE105" i="7"/>
  <c r="AE91" i="7"/>
  <c r="AE82" i="7"/>
  <c r="AE79" i="7"/>
  <c r="AE28" i="7"/>
  <c r="AE11" i="7"/>
  <c r="AE206" i="7"/>
  <c r="AE190" i="7"/>
  <c r="AE178" i="7"/>
  <c r="AE163" i="7"/>
  <c r="AE155" i="7"/>
  <c r="AE140" i="7"/>
  <c r="AE112" i="7"/>
  <c r="AE98" i="7"/>
  <c r="AE84" i="7"/>
  <c r="AE213" i="7"/>
  <c r="AE187" i="7"/>
  <c r="AE169" i="7"/>
  <c r="AE151" i="7"/>
  <c r="AE134" i="7"/>
  <c r="AE63" i="7"/>
  <c r="AE55" i="7"/>
  <c r="AE202" i="7"/>
  <c r="AE174" i="7"/>
  <c r="AE138" i="7"/>
  <c r="AE133" i="7"/>
  <c r="AE122" i="7"/>
  <c r="AE94" i="7"/>
  <c r="AE90" i="5"/>
  <c r="AE71" i="5"/>
  <c r="AE64" i="5"/>
  <c r="AE56" i="5"/>
  <c r="AE48" i="5"/>
  <c r="AE109" i="5"/>
  <c r="AE102" i="5"/>
  <c r="AE94" i="5"/>
  <c r="AE86" i="5"/>
  <c r="AE78" i="5"/>
  <c r="AE75" i="5"/>
  <c r="AE42" i="5"/>
  <c r="AE106" i="5"/>
  <c r="AE60" i="5"/>
  <c r="AE44" i="5"/>
  <c r="AE112" i="5"/>
  <c r="AE108" i="5"/>
  <c r="AE105" i="5"/>
  <c r="AE101" i="5"/>
  <c r="AE97" i="5"/>
  <c r="AE93" i="5"/>
  <c r="AE89" i="5"/>
  <c r="AE85" i="5"/>
  <c r="AE81" i="5"/>
  <c r="AE77" i="5"/>
  <c r="AE74" i="5"/>
  <c r="AE70" i="5"/>
  <c r="AE63" i="5"/>
  <c r="AE59" i="5"/>
  <c r="AE55" i="5"/>
  <c r="AE51" i="5"/>
  <c r="AE47" i="5"/>
  <c r="AE41" i="5"/>
  <c r="AE113" i="5"/>
  <c r="AE98" i="5"/>
  <c r="AE82" i="5"/>
  <c r="AE67" i="5"/>
  <c r="AE52" i="5"/>
  <c r="AE7" i="5"/>
  <c r="AH24" i="3"/>
  <c r="AH7" i="3"/>
  <c r="AH23" i="1"/>
  <c r="AH18" i="1"/>
  <c r="AH11" i="1"/>
  <c r="AH21" i="1"/>
  <c r="AH15" i="1"/>
  <c r="AH7" i="1"/>
  <c r="AE354" i="7"/>
  <c r="AE346" i="7"/>
  <c r="AE338" i="7"/>
  <c r="AE326" i="7"/>
  <c r="AE318" i="7"/>
  <c r="AE310" i="7"/>
  <c r="AE297" i="7"/>
  <c r="AE289" i="7"/>
  <c r="AE281" i="7"/>
  <c r="AE350" i="7"/>
  <c r="AE342" i="7"/>
  <c r="AE334" i="7"/>
  <c r="AE330" i="7"/>
  <c r="AE322" i="7"/>
  <c r="AE314" i="7"/>
  <c r="AE306" i="7"/>
  <c r="AE300" i="7"/>
  <c r="AE293" i="7"/>
  <c r="AE285" i="7"/>
  <c r="AE1133" i="18"/>
  <c r="AE1105" i="18"/>
  <c r="AE1083" i="18"/>
  <c r="AE1067" i="18"/>
  <c r="AE1053" i="18"/>
  <c r="AE1044" i="18"/>
  <c r="AE1028" i="18"/>
  <c r="AE994" i="18"/>
  <c r="AE986" i="18"/>
  <c r="AE962" i="18"/>
  <c r="AE948" i="18"/>
  <c r="AE706" i="18"/>
  <c r="AE436" i="18"/>
  <c r="AE1148" i="18"/>
  <c r="AE1097" i="18"/>
  <c r="AE1015" i="18"/>
  <c r="AE1010" i="18"/>
  <c r="AE970" i="18"/>
  <c r="AE920" i="18"/>
  <c r="AE666" i="18"/>
  <c r="AE642" i="18"/>
  <c r="AE600" i="18"/>
  <c r="AE928" i="18"/>
  <c r="AE817" i="18"/>
  <c r="AE809" i="18"/>
  <c r="AE801" i="18"/>
  <c r="AE790" i="18"/>
  <c r="AE782" i="18"/>
  <c r="AE778" i="18"/>
  <c r="AE770" i="18"/>
  <c r="AE762" i="18"/>
  <c r="AE754" i="18"/>
  <c r="AE746" i="18"/>
  <c r="AE738" i="18"/>
  <c r="AE730" i="18"/>
  <c r="AE722" i="18"/>
  <c r="AE493" i="18"/>
  <c r="AE1140" i="18"/>
  <c r="AE1121" i="18"/>
  <c r="AE1113" i="18"/>
  <c r="AE1089" i="18"/>
  <c r="AE1075" i="18"/>
  <c r="AE1036" i="18"/>
  <c r="AE1002" i="18"/>
  <c r="AE978" i="18"/>
  <c r="AE956" i="18"/>
  <c r="AE884" i="18"/>
  <c r="AE615" i="18"/>
  <c r="AE557" i="18"/>
  <c r="AE533" i="18"/>
  <c r="AE460" i="18"/>
  <c r="AE909" i="18"/>
  <c r="AE891" i="18"/>
  <c r="AE881" i="18"/>
  <c r="AE698" i="18"/>
  <c r="AE674" i="18"/>
  <c r="AE634" i="18"/>
  <c r="AE602" i="18"/>
  <c r="AE565" i="18"/>
  <c r="AE525" i="18"/>
  <c r="AE481" i="18"/>
  <c r="AE821" i="18"/>
  <c r="AE813" i="18"/>
  <c r="AE805" i="18"/>
  <c r="AE797" i="18"/>
  <c r="AE794" i="18"/>
  <c r="AE786" i="18"/>
  <c r="AE774" i="18"/>
  <c r="AE766" i="18"/>
  <c r="AE758" i="18"/>
  <c r="AE750" i="18"/>
  <c r="AE742" i="18"/>
  <c r="AE714" i="18"/>
  <c r="AE682" i="18"/>
  <c r="AE650" i="18"/>
  <c r="AE610" i="18"/>
  <c r="AE586" i="18"/>
  <c r="AE573" i="18"/>
  <c r="AE541" i="18"/>
  <c r="AE509" i="18"/>
  <c r="AE489" i="18"/>
  <c r="AE406" i="18"/>
  <c r="AE398" i="18"/>
  <c r="AE390" i="18"/>
  <c r="AE382" i="18"/>
  <c r="AE374" i="18"/>
  <c r="AE366" i="18"/>
  <c r="AE358" i="18"/>
  <c r="AE352" i="18"/>
  <c r="AE344" i="18"/>
  <c r="AE336" i="18"/>
  <c r="AE328" i="18"/>
  <c r="AE320" i="18"/>
  <c r="AE312" i="18"/>
  <c r="AE304" i="18"/>
  <c r="AE296" i="18"/>
  <c r="AE288" i="18"/>
  <c r="AE280" i="18"/>
  <c r="AE1144" i="18"/>
  <c r="AE1136" i="18"/>
  <c r="AE1129" i="18"/>
  <c r="AE1125" i="18"/>
  <c r="AE1117" i="18"/>
  <c r="AE1109" i="18"/>
  <c r="AE1101" i="18"/>
  <c r="AE1093" i="18"/>
  <c r="AE1086" i="18"/>
  <c r="AE1079" i="18"/>
  <c r="AE1071" i="18"/>
  <c r="AE1063" i="18"/>
  <c r="AE1050" i="18"/>
  <c r="AE1040" i="18"/>
  <c r="AE1034" i="18"/>
  <c r="AE1026" i="18"/>
  <c r="AE1021" i="18"/>
  <c r="AE1006" i="18"/>
  <c r="AE998" i="18"/>
  <c r="AE990" i="18"/>
  <c r="AE982" i="18"/>
  <c r="AE974" i="18"/>
  <c r="AE966" i="18"/>
  <c r="AE960" i="18"/>
  <c r="AE952" i="18"/>
  <c r="AE944" i="18"/>
  <c r="AE936" i="18"/>
  <c r="AE932" i="18"/>
  <c r="AE924" i="18"/>
  <c r="AE913" i="18"/>
  <c r="AE903" i="18"/>
  <c r="AE895" i="18"/>
  <c r="AE887" i="18"/>
  <c r="AE877" i="18"/>
  <c r="AE869" i="18"/>
  <c r="AE726" i="18"/>
  <c r="AE690" i="18"/>
  <c r="AE658" i="18"/>
  <c r="AE628" i="18"/>
  <c r="AE579" i="18"/>
  <c r="AE549" i="18"/>
  <c r="AE517" i="18"/>
  <c r="AE474" i="18"/>
  <c r="AE420" i="18"/>
  <c r="AE873" i="18"/>
  <c r="AE865" i="18"/>
  <c r="AE857" i="18"/>
  <c r="AE849" i="18"/>
  <c r="AE841" i="18"/>
  <c r="AE833" i="18"/>
  <c r="AE816" i="18"/>
  <c r="AE808" i="18"/>
  <c r="AE800" i="18"/>
  <c r="AE789" i="18"/>
  <c r="AE781" i="18"/>
  <c r="AE777" i="18"/>
  <c r="AE769" i="18"/>
  <c r="AE761" i="18"/>
  <c r="AE753" i="18"/>
  <c r="AE745" i="18"/>
  <c r="AE411" i="18"/>
  <c r="AE405" i="18"/>
  <c r="AE397" i="18"/>
  <c r="AE389" i="18"/>
  <c r="AE381" i="18"/>
  <c r="AE373" i="18"/>
  <c r="AE365" i="18"/>
  <c r="AE357" i="18"/>
  <c r="AE351" i="18"/>
  <c r="AE343" i="18"/>
  <c r="AE335" i="18"/>
  <c r="AE327" i="18"/>
  <c r="AE319" i="18"/>
  <c r="AE311" i="18"/>
  <c r="AE303" i="18"/>
  <c r="AE295" i="18"/>
  <c r="AE287" i="18"/>
  <c r="AE279" i="18"/>
  <c r="AE271" i="18"/>
  <c r="AE263" i="18"/>
  <c r="AE255" i="18"/>
  <c r="AE247" i="18"/>
  <c r="AE239" i="18"/>
  <c r="AE225" i="18"/>
  <c r="AE217" i="18"/>
  <c r="AE209" i="18"/>
  <c r="AE201" i="18"/>
  <c r="AE193" i="18"/>
  <c r="AE185" i="18"/>
  <c r="AE169" i="18"/>
  <c r="AE161" i="18"/>
  <c r="AE153" i="18"/>
  <c r="AE145" i="18"/>
  <c r="AE861" i="18"/>
  <c r="AE853" i="18"/>
  <c r="AE845" i="18"/>
  <c r="AE837" i="18"/>
  <c r="AE829" i="18"/>
  <c r="AE825" i="18"/>
  <c r="AE820" i="18"/>
  <c r="AE812" i="18"/>
  <c r="AE804" i="18"/>
  <c r="AE793" i="18"/>
  <c r="AE785" i="18"/>
  <c r="AE773" i="18"/>
  <c r="AE765" i="18"/>
  <c r="AE757" i="18"/>
  <c r="AE749" i="18"/>
  <c r="AE741" i="18"/>
  <c r="AE734" i="18"/>
  <c r="AE718" i="18"/>
  <c r="AE710" i="18"/>
  <c r="AE702" i="18"/>
  <c r="AE694" i="18"/>
  <c r="AE686" i="18"/>
  <c r="AE678" i="18"/>
  <c r="AE670" i="18"/>
  <c r="AE662" i="18"/>
  <c r="AE654" i="18"/>
  <c r="AE646" i="18"/>
  <c r="AE638" i="18"/>
  <c r="AE624" i="18"/>
  <c r="AE619" i="18"/>
  <c r="AE611" i="18"/>
  <c r="AE606" i="18"/>
  <c r="AE596" i="18"/>
  <c r="AE590" i="18"/>
  <c r="AE577" i="18"/>
  <c r="AE569" i="18"/>
  <c r="AE561" i="18"/>
  <c r="AE553" i="18"/>
  <c r="AE545" i="18"/>
  <c r="AE537" i="18"/>
  <c r="AE529" i="18"/>
  <c r="AE521" i="18"/>
  <c r="AE513" i="18"/>
  <c r="AE505" i="18"/>
  <c r="AE497" i="18"/>
  <c r="AE485" i="18"/>
  <c r="AE478" i="18"/>
  <c r="AE477" i="18"/>
  <c r="AE471" i="18"/>
  <c r="AE464" i="18"/>
  <c r="AE456" i="18"/>
  <c r="AE448" i="18"/>
  <c r="AE440" i="18"/>
  <c r="AE432" i="18"/>
  <c r="AE424" i="18"/>
  <c r="AE416" i="18"/>
  <c r="AE142" i="18"/>
  <c r="AE251" i="20"/>
  <c r="AE235" i="20"/>
  <c r="AE255" i="20"/>
  <c r="AE239" i="20"/>
  <c r="AE224" i="20"/>
  <c r="AE216" i="20"/>
  <c r="AE208" i="20"/>
  <c r="AE200" i="20"/>
  <c r="AE192" i="20"/>
  <c r="AE184" i="20"/>
  <c r="AE174" i="20"/>
  <c r="AE166" i="20"/>
  <c r="AE158" i="20"/>
  <c r="AE150" i="20"/>
  <c r="AE142" i="20"/>
  <c r="AE134" i="20"/>
  <c r="AE124" i="20"/>
  <c r="AE121" i="20"/>
  <c r="AE113" i="20"/>
  <c r="AE105" i="20"/>
  <c r="AE92" i="20"/>
  <c r="AE84" i="20"/>
  <c r="AE76" i="20"/>
  <c r="AE68" i="20"/>
  <c r="AE60" i="20"/>
  <c r="AE52" i="20"/>
  <c r="AE42" i="20"/>
  <c r="AE34" i="20"/>
  <c r="AE26" i="20"/>
  <c r="AE18" i="20"/>
  <c r="AE9" i="20"/>
  <c r="AE707" i="18"/>
  <c r="AE699" i="18"/>
  <c r="AE691" i="18"/>
  <c r="AE683" i="18"/>
  <c r="AE675" i="18"/>
  <c r="AE667" i="18"/>
  <c r="AE659" i="18"/>
  <c r="AE651" i="18"/>
  <c r="AE643" i="18"/>
  <c r="AE635" i="18"/>
  <c r="AE629" i="18"/>
  <c r="AE621" i="18"/>
  <c r="AE616" i="18"/>
  <c r="AE603" i="18"/>
  <c r="AE587" i="18"/>
  <c r="AE580" i="18"/>
  <c r="AE574" i="18"/>
  <c r="AE566" i="18"/>
  <c r="AE558" i="18"/>
  <c r="AE550" i="18"/>
  <c r="AE542" i="18"/>
  <c r="AE534" i="18"/>
  <c r="AE526" i="18"/>
  <c r="AE518" i="18"/>
  <c r="AE510" i="18"/>
  <c r="AE502" i="18"/>
  <c r="AE494" i="18"/>
  <c r="AE482" i="18"/>
  <c r="AE468" i="18"/>
  <c r="AE461" i="18"/>
  <c r="AE453" i="18"/>
  <c r="AE437" i="18"/>
  <c r="AE429" i="18"/>
  <c r="AE421" i="18"/>
  <c r="AE514" i="18"/>
  <c r="AE506" i="18"/>
  <c r="AE498" i="18"/>
  <c r="AE490" i="18"/>
  <c r="AE486" i="18"/>
  <c r="AE479" i="18"/>
  <c r="AE472" i="18"/>
  <c r="AE465" i="18"/>
  <c r="AE457" i="18"/>
  <c r="AE449" i="18"/>
  <c r="AE443" i="18"/>
  <c r="AE441" i="18"/>
  <c r="AE433" i="18"/>
  <c r="AE425" i="18"/>
  <c r="AE417" i="18"/>
  <c r="AE402" i="18"/>
  <c r="AE394" i="18"/>
  <c r="AE386" i="18"/>
  <c r="AE378" i="18"/>
  <c r="AE370" i="18"/>
  <c r="AE362" i="18"/>
  <c r="AE348" i="18"/>
  <c r="AE340" i="18"/>
  <c r="AE332" i="18"/>
  <c r="AE324" i="18"/>
  <c r="AE316" i="18"/>
  <c r="AE308" i="18"/>
  <c r="AE300" i="18"/>
  <c r="AE292" i="18"/>
  <c r="AE284" i="18"/>
  <c r="AE276" i="18"/>
  <c r="AE268" i="18"/>
  <c r="AE260" i="18"/>
  <c r="AE252" i="18"/>
  <c r="AE244" i="18"/>
  <c r="AE236" i="18"/>
  <c r="AE230" i="18"/>
  <c r="AE222" i="18"/>
  <c r="AE214" i="18"/>
  <c r="AE206" i="18"/>
  <c r="AE198" i="18"/>
  <c r="AE190" i="18"/>
  <c r="AE182" i="18"/>
  <c r="AE177" i="18"/>
  <c r="AE174" i="18"/>
  <c r="AE166" i="18"/>
  <c r="AE158" i="18"/>
  <c r="AE150" i="18"/>
  <c r="AE412" i="18"/>
  <c r="AE272" i="18"/>
  <c r="AE264" i="18"/>
  <c r="AE256" i="18"/>
  <c r="AE248" i="18"/>
  <c r="AE240" i="18"/>
  <c r="AE233" i="18"/>
  <c r="AE226" i="18"/>
  <c r="AE218" i="18"/>
  <c r="AE210" i="18"/>
  <c r="AE202" i="18"/>
  <c r="AE194" i="18"/>
  <c r="AE186" i="18"/>
  <c r="AE178" i="18"/>
  <c r="AE170" i="18"/>
  <c r="AE162" i="18"/>
  <c r="AE154" i="18"/>
  <c r="AE146" i="18"/>
  <c r="AE140" i="18"/>
  <c r="AE642" i="9"/>
  <c r="AE626" i="9"/>
  <c r="AE546" i="9"/>
  <c r="AE530" i="9"/>
  <c r="AE482" i="9"/>
  <c r="AE450" i="9"/>
  <c r="AE434" i="9"/>
  <c r="AE646" i="9"/>
  <c r="AE630" i="9"/>
  <c r="AE614" i="9"/>
  <c r="AE598" i="9"/>
  <c r="AE582" i="9"/>
  <c r="AE566" i="9"/>
  <c r="AE550" i="9"/>
  <c r="AE534" i="9"/>
  <c r="AE518" i="9"/>
  <c r="AE502" i="9"/>
  <c r="AE486" i="9"/>
  <c r="AE470" i="9"/>
  <c r="AE454" i="9"/>
  <c r="AE438" i="9"/>
  <c r="AE423" i="9"/>
  <c r="AE415" i="9"/>
  <c r="AE407" i="9"/>
  <c r="AE399" i="9"/>
  <c r="AE391" i="9"/>
  <c r="AE383" i="9"/>
  <c r="AE375" i="9"/>
  <c r="AE367" i="9"/>
  <c r="AE359" i="9"/>
  <c r="AE351" i="9"/>
  <c r="AE343" i="9"/>
  <c r="AE335" i="9"/>
  <c r="AE327" i="9"/>
  <c r="AE319" i="9"/>
  <c r="AE311" i="9"/>
  <c r="AE303" i="9"/>
  <c r="AE295" i="9"/>
  <c r="AE287" i="9"/>
  <c r="AE279" i="9"/>
  <c r="AE271" i="9"/>
  <c r="AE263" i="9"/>
  <c r="AE610" i="9"/>
  <c r="AE594" i="9"/>
  <c r="AE578" i="9"/>
  <c r="AE562" i="9"/>
  <c r="AE514" i="9"/>
  <c r="AE498" i="9"/>
  <c r="AE466" i="9"/>
  <c r="AE650" i="9"/>
  <c r="AE634" i="9"/>
  <c r="AE618" i="9"/>
  <c r="AE602" i="9"/>
  <c r="AE586" i="9"/>
  <c r="AE570" i="9"/>
  <c r="AE554" i="9"/>
  <c r="AE538" i="9"/>
  <c r="AE522" i="9"/>
  <c r="AE506" i="9"/>
  <c r="AE490" i="9"/>
  <c r="AE474" i="9"/>
  <c r="AE458" i="9"/>
  <c r="AE442" i="9"/>
  <c r="AE251" i="9"/>
  <c r="AE243" i="9"/>
  <c r="AE235" i="9"/>
  <c r="AE227" i="9"/>
  <c r="AE219" i="9"/>
  <c r="AE211" i="9"/>
  <c r="AE203" i="9"/>
  <c r="AE195" i="9"/>
  <c r="AE187" i="9"/>
  <c r="AE179" i="9"/>
  <c r="AE171" i="9"/>
  <c r="AE163" i="9"/>
  <c r="AE155" i="9"/>
  <c r="AE147" i="9"/>
  <c r="AE139" i="9"/>
  <c r="AE131" i="9"/>
  <c r="AE123" i="9"/>
  <c r="AE115" i="9"/>
  <c r="AE107" i="9"/>
  <c r="AE98" i="9"/>
  <c r="AE90" i="9"/>
  <c r="AE82" i="9"/>
  <c r="AE74" i="9"/>
  <c r="AE66" i="9"/>
  <c r="AE58" i="9"/>
  <c r="AE50" i="9"/>
  <c r="AE42" i="9"/>
  <c r="AE34" i="9"/>
  <c r="AE26" i="9"/>
  <c r="AE18" i="9"/>
  <c r="AE10" i="9"/>
  <c r="AE258" i="9"/>
  <c r="AE75" i="7"/>
  <c r="AE66" i="7"/>
  <c r="AE58" i="7"/>
  <c r="AE50" i="7"/>
  <c r="AE42" i="7"/>
  <c r="AE34" i="7"/>
  <c r="AE31" i="7"/>
  <c r="AE23" i="7"/>
  <c r="AE15" i="7"/>
  <c r="AE279" i="7"/>
  <c r="AE276" i="7"/>
  <c r="AE268" i="7"/>
  <c r="AE260" i="7"/>
  <c r="AE252" i="7"/>
  <c r="AE244" i="7"/>
  <c r="AE236" i="7"/>
  <c r="AE228" i="7"/>
  <c r="AE220" i="7"/>
  <c r="AE81" i="7"/>
  <c r="AE78" i="7"/>
  <c r="AE70" i="7"/>
  <c r="AE62" i="7"/>
  <c r="AE54" i="7"/>
  <c r="AE46" i="7"/>
  <c r="AE38" i="7"/>
  <c r="AE27" i="7"/>
  <c r="AE19" i="7"/>
  <c r="AE10" i="7"/>
  <c r="T15" i="28"/>
  <c r="N15" i="28"/>
  <c r="T14" i="28"/>
  <c r="N14" i="28"/>
  <c r="T13" i="28"/>
  <c r="N13" i="28"/>
  <c r="T12" i="28"/>
  <c r="N12" i="28"/>
  <c r="T11" i="28"/>
  <c r="N11" i="28"/>
  <c r="T10" i="28"/>
  <c r="N10" i="28"/>
  <c r="T9" i="28"/>
  <c r="N9" i="28"/>
  <c r="T8" i="28"/>
  <c r="N8" i="28"/>
  <c r="B8" i="28"/>
  <c r="T7" i="28"/>
  <c r="N7" i="28"/>
  <c r="T51" i="27"/>
  <c r="W51" i="27" s="1"/>
  <c r="N51" i="27"/>
  <c r="T50" i="27"/>
  <c r="W50" i="27" s="1"/>
  <c r="N50" i="27"/>
  <c r="T49" i="27"/>
  <c r="W49" i="27" s="1"/>
  <c r="N49" i="27"/>
  <c r="T48" i="27"/>
  <c r="W48" i="27" s="1"/>
  <c r="N48" i="27"/>
  <c r="B48" i="27"/>
  <c r="B49" i="27" s="1"/>
  <c r="B50" i="27" s="1"/>
  <c r="B51" i="27" s="1"/>
  <c r="T47" i="27"/>
  <c r="W47" i="27" s="1"/>
  <c r="N47" i="27"/>
  <c r="T46" i="27"/>
  <c r="W46" i="27" s="1"/>
  <c r="N46" i="27"/>
  <c r="T45" i="27"/>
  <c r="W45" i="27" s="1"/>
  <c r="N45" i="27"/>
  <c r="T44" i="27"/>
  <c r="W44" i="27" s="1"/>
  <c r="N44" i="27"/>
  <c r="B44" i="27"/>
  <c r="B45" i="27" s="1"/>
  <c r="T43" i="27"/>
  <c r="W43" i="27" s="1"/>
  <c r="N43" i="27"/>
  <c r="W42" i="27"/>
  <c r="T42" i="27"/>
  <c r="N42" i="27"/>
  <c r="W41" i="27"/>
  <c r="T41" i="27"/>
  <c r="N41" i="27"/>
  <c r="W40" i="27"/>
  <c r="T40" i="27"/>
  <c r="N40" i="27"/>
  <c r="B40" i="27"/>
  <c r="B41" i="27" s="1"/>
  <c r="B42" i="27" s="1"/>
  <c r="T39" i="27"/>
  <c r="W39" i="27" s="1"/>
  <c r="N39" i="27"/>
  <c r="T38" i="27"/>
  <c r="W38" i="27" s="1"/>
  <c r="N38" i="27"/>
  <c r="W37" i="27"/>
  <c r="T37" i="27"/>
  <c r="N37" i="27"/>
  <c r="T36" i="27"/>
  <c r="W36" i="27" s="1"/>
  <c r="N36" i="27"/>
  <c r="W35" i="27"/>
  <c r="T35" i="27"/>
  <c r="N35" i="27"/>
  <c r="B35" i="27"/>
  <c r="B36" i="27" s="1"/>
  <c r="B37" i="27" s="1"/>
  <c r="T34" i="27"/>
  <c r="W34" i="27" s="1"/>
  <c r="N34" i="27"/>
  <c r="T33" i="27"/>
  <c r="W33" i="27" s="1"/>
  <c r="N33" i="27"/>
  <c r="W32" i="27"/>
  <c r="T32" i="27"/>
  <c r="N32" i="27"/>
  <c r="B32" i="27"/>
  <c r="B33" i="27" s="1"/>
  <c r="T31" i="27"/>
  <c r="W31" i="27" s="1"/>
  <c r="N31" i="27"/>
  <c r="T30" i="27"/>
  <c r="W30" i="27" s="1"/>
  <c r="N30" i="27"/>
  <c r="B30" i="27"/>
  <c r="T29" i="27"/>
  <c r="T28" i="27"/>
  <c r="W28" i="27" s="1"/>
  <c r="N28" i="27"/>
  <c r="T27" i="27"/>
  <c r="W26" i="27"/>
  <c r="T26" i="27"/>
  <c r="N26" i="27"/>
  <c r="W25" i="27"/>
  <c r="T25" i="27"/>
  <c r="N25" i="27"/>
  <c r="B25" i="27"/>
  <c r="B26" i="27" s="1"/>
  <c r="W24" i="27"/>
  <c r="T24" i="27"/>
  <c r="N24" i="27"/>
  <c r="W23" i="27"/>
  <c r="T23" i="27"/>
  <c r="N23" i="27"/>
  <c r="W22" i="27"/>
  <c r="T22" i="27"/>
  <c r="N22" i="27"/>
  <c r="T21" i="27"/>
  <c r="T20" i="27"/>
  <c r="W20" i="27" s="1"/>
  <c r="N20" i="27"/>
  <c r="B20" i="27"/>
  <c r="B22" i="27" s="1"/>
  <c r="B23" i="27" s="1"/>
  <c r="T19" i="27"/>
  <c r="W19" i="27" s="1"/>
  <c r="N19" i="27"/>
  <c r="W18" i="27"/>
  <c r="T18" i="27"/>
  <c r="N18" i="27"/>
  <c r="W17" i="27"/>
  <c r="T17" i="27"/>
  <c r="N17" i="27"/>
  <c r="W16" i="27"/>
  <c r="T16" i="27"/>
  <c r="N16" i="27"/>
  <c r="B16" i="27"/>
  <c r="B17" i="27" s="1"/>
  <c r="B18" i="27" s="1"/>
  <c r="W15" i="27"/>
  <c r="T15" i="27"/>
  <c r="N15" i="27"/>
  <c r="W14" i="27"/>
  <c r="T14" i="27"/>
  <c r="N14" i="27"/>
  <c r="W13" i="27"/>
  <c r="T13" i="27"/>
  <c r="N13" i="27"/>
  <c r="W12" i="27"/>
  <c r="T12" i="27"/>
  <c r="N12" i="27"/>
  <c r="B12" i="27"/>
  <c r="B13" i="27" s="1"/>
  <c r="B14" i="27" s="1"/>
  <c r="T10" i="27"/>
  <c r="W10" i="27" s="1"/>
  <c r="N10" i="27"/>
  <c r="T9" i="27"/>
  <c r="W9" i="27" s="1"/>
  <c r="N9" i="27"/>
  <c r="B9" i="27"/>
  <c r="T7" i="27"/>
  <c r="W7" i="27" s="1"/>
  <c r="N7" i="27"/>
  <c r="T70" i="17"/>
  <c r="N70" i="17"/>
  <c r="T69" i="17"/>
  <c r="N69" i="17"/>
  <c r="B69" i="17"/>
  <c r="B70" i="17" s="1"/>
  <c r="T68" i="17"/>
  <c r="N68" i="17"/>
  <c r="T67" i="17"/>
  <c r="N67" i="17"/>
  <c r="B67" i="17"/>
  <c r="T66" i="17"/>
  <c r="N66" i="17"/>
  <c r="T65" i="17"/>
  <c r="N65" i="17"/>
  <c r="B65" i="17"/>
  <c r="T64" i="17"/>
  <c r="N64" i="17"/>
  <c r="T63" i="17"/>
  <c r="T62" i="17"/>
  <c r="N62" i="17"/>
  <c r="B62" i="17"/>
  <c r="T61" i="17"/>
  <c r="N61" i="17"/>
  <c r="T60" i="17"/>
  <c r="N60" i="17"/>
  <c r="T59" i="17"/>
  <c r="N59" i="17"/>
  <c r="T58" i="17"/>
  <c r="N58" i="17"/>
  <c r="T57" i="17"/>
  <c r="N57" i="17"/>
  <c r="T56" i="17"/>
  <c r="N56" i="17"/>
  <c r="T55" i="17"/>
  <c r="N55" i="17"/>
  <c r="T54" i="17"/>
  <c r="N54" i="17"/>
  <c r="T53" i="17"/>
  <c r="N53" i="17"/>
  <c r="T52" i="17"/>
  <c r="N52" i="17"/>
  <c r="T51" i="17"/>
  <c r="N51" i="17"/>
  <c r="T50" i="17"/>
  <c r="N50" i="17"/>
  <c r="T49" i="17"/>
  <c r="N49" i="17"/>
  <c r="T48" i="17"/>
  <c r="N48" i="17"/>
  <c r="B48" i="17"/>
  <c r="T47" i="17"/>
  <c r="N47" i="17"/>
  <c r="T46" i="17"/>
  <c r="N46" i="17"/>
  <c r="B46" i="17"/>
  <c r="T45" i="17"/>
  <c r="N45" i="17"/>
  <c r="T44" i="17"/>
  <c r="N44" i="17"/>
  <c r="T43" i="17"/>
  <c r="N43" i="17"/>
  <c r="T42" i="17"/>
  <c r="N42" i="17"/>
  <c r="T41" i="17"/>
  <c r="N41" i="17"/>
  <c r="T40" i="17"/>
  <c r="N40" i="17"/>
  <c r="T39" i="17"/>
  <c r="N39" i="17"/>
  <c r="T38" i="17"/>
  <c r="N38" i="17"/>
  <c r="T37" i="17"/>
  <c r="N37" i="17"/>
  <c r="T36" i="17"/>
  <c r="N36" i="17"/>
  <c r="T35" i="17"/>
  <c r="N35" i="17"/>
  <c r="T34" i="17"/>
  <c r="N34" i="17"/>
  <c r="T33" i="17"/>
  <c r="N33" i="17"/>
  <c r="T32" i="17"/>
  <c r="N32" i="17"/>
  <c r="T31" i="17"/>
  <c r="N31" i="17"/>
  <c r="T30" i="17"/>
  <c r="N30" i="17"/>
  <c r="T29" i="17"/>
  <c r="N29" i="17"/>
  <c r="T28" i="17"/>
  <c r="N28" i="17"/>
  <c r="T27" i="17"/>
  <c r="N27" i="17"/>
  <c r="T26" i="17"/>
  <c r="N26" i="17"/>
  <c r="T25" i="17"/>
  <c r="N25" i="17"/>
  <c r="T24" i="17"/>
  <c r="N24" i="17"/>
  <c r="T23" i="17"/>
  <c r="N23" i="17"/>
  <c r="T22" i="17"/>
  <c r="N22" i="17"/>
  <c r="T21" i="17"/>
  <c r="N21" i="17"/>
  <c r="T20" i="17"/>
  <c r="N20" i="17"/>
  <c r="T19" i="17"/>
  <c r="N19" i="17"/>
  <c r="T18" i="17"/>
  <c r="N18" i="17"/>
  <c r="T17" i="17"/>
  <c r="N17" i="17"/>
  <c r="T16" i="17"/>
  <c r="N16" i="17"/>
  <c r="T15" i="17"/>
  <c r="N15" i="17"/>
  <c r="T14" i="17"/>
  <c r="N14" i="17"/>
  <c r="T13" i="17"/>
  <c r="N13" i="17"/>
  <c r="T12" i="17"/>
  <c r="N12" i="17"/>
  <c r="T11" i="17"/>
  <c r="N11" i="17"/>
  <c r="T10" i="17"/>
  <c r="N10" i="17"/>
  <c r="T9" i="17"/>
  <c r="N9" i="17"/>
  <c r="T8" i="17"/>
  <c r="N8" i="17"/>
  <c r="T7" i="17"/>
  <c r="N7" i="17"/>
  <c r="T93" i="16"/>
  <c r="N93" i="16"/>
  <c r="T92" i="16"/>
  <c r="N92" i="16"/>
  <c r="T91" i="16"/>
  <c r="N91" i="16"/>
  <c r="T90" i="16"/>
  <c r="N90" i="16"/>
  <c r="T89" i="16"/>
  <c r="N89" i="16"/>
  <c r="T88" i="16"/>
  <c r="N88" i="16"/>
  <c r="T87" i="16"/>
  <c r="N87" i="16"/>
  <c r="T86" i="16"/>
  <c r="N86" i="16"/>
  <c r="T85" i="16"/>
  <c r="N85" i="16"/>
  <c r="T84" i="16"/>
  <c r="N84" i="16"/>
  <c r="T83" i="16"/>
  <c r="N83" i="16"/>
  <c r="T82" i="16"/>
  <c r="N82" i="16"/>
  <c r="T81" i="16"/>
  <c r="N81" i="16"/>
  <c r="T80" i="16"/>
  <c r="N80" i="16"/>
  <c r="T79" i="16"/>
  <c r="N79" i="16"/>
  <c r="T78" i="16"/>
  <c r="N78" i="16"/>
  <c r="T77" i="16"/>
  <c r="N77" i="16"/>
  <c r="T76" i="16"/>
  <c r="N76" i="16"/>
  <c r="T75" i="16"/>
  <c r="N75" i="16"/>
  <c r="T74" i="16"/>
  <c r="N74" i="16"/>
  <c r="T73" i="16"/>
  <c r="N73" i="16"/>
  <c r="T72" i="16"/>
  <c r="N72" i="16"/>
  <c r="T71" i="16"/>
  <c r="N71" i="16"/>
  <c r="T70" i="16"/>
  <c r="N70" i="16"/>
  <c r="T69" i="16"/>
  <c r="N69" i="16"/>
  <c r="T68" i="16"/>
  <c r="N68" i="16"/>
  <c r="T67" i="16"/>
  <c r="N67" i="16"/>
  <c r="T66" i="16"/>
  <c r="N66" i="16"/>
  <c r="T65" i="16"/>
  <c r="N65" i="16"/>
  <c r="T64" i="16"/>
  <c r="N64" i="16"/>
  <c r="T63" i="16"/>
  <c r="N63" i="16"/>
  <c r="T62" i="16"/>
  <c r="N62" i="16"/>
  <c r="T61" i="16"/>
  <c r="N61" i="16"/>
  <c r="T60" i="16"/>
  <c r="N60" i="16"/>
  <c r="T59" i="16"/>
  <c r="N59" i="16"/>
  <c r="T58" i="16"/>
  <c r="N58" i="16"/>
  <c r="T57" i="16"/>
  <c r="N57" i="16"/>
  <c r="T56" i="16"/>
  <c r="N56" i="16"/>
  <c r="T55" i="16"/>
  <c r="N55" i="16"/>
  <c r="T54" i="16"/>
  <c r="N54" i="16"/>
  <c r="T53" i="16"/>
  <c r="N53" i="16"/>
  <c r="T52" i="16"/>
  <c r="N52" i="16"/>
  <c r="T51" i="16"/>
  <c r="N51" i="16"/>
  <c r="G51" i="16"/>
  <c r="T50" i="16"/>
  <c r="N50" i="16"/>
  <c r="G50" i="16"/>
  <c r="T49" i="16"/>
  <c r="N49" i="16"/>
  <c r="G49" i="16"/>
  <c r="T48" i="16"/>
  <c r="N48" i="16"/>
  <c r="G48" i="16"/>
  <c r="T47" i="16"/>
  <c r="N47" i="16"/>
  <c r="G47" i="16"/>
  <c r="T46" i="16"/>
  <c r="N46" i="16"/>
  <c r="G46" i="16"/>
  <c r="T45" i="16"/>
  <c r="N45" i="16"/>
  <c r="G45" i="16"/>
  <c r="T44" i="16"/>
  <c r="N44" i="16"/>
  <c r="G44" i="16"/>
  <c r="T43" i="16"/>
  <c r="N43" i="16"/>
  <c r="T42" i="16"/>
  <c r="N42" i="16"/>
  <c r="T41" i="16"/>
  <c r="N41" i="16"/>
  <c r="T40" i="16"/>
  <c r="N40" i="16"/>
  <c r="T39" i="16"/>
  <c r="N39" i="16"/>
  <c r="T38" i="16"/>
  <c r="N38" i="16"/>
  <c r="T37" i="16"/>
  <c r="N37" i="16"/>
  <c r="T36" i="16"/>
  <c r="N36" i="16"/>
  <c r="T35" i="16"/>
  <c r="N35" i="16"/>
  <c r="T34" i="16"/>
  <c r="N34" i="16"/>
  <c r="T33" i="16"/>
  <c r="N33" i="16"/>
  <c r="T32" i="16"/>
  <c r="N32" i="16"/>
  <c r="T31" i="16"/>
  <c r="N31" i="16"/>
  <c r="T30" i="16"/>
  <c r="N30" i="16"/>
  <c r="T29" i="16"/>
  <c r="N29" i="16"/>
  <c r="T28" i="16"/>
  <c r="N28" i="16"/>
  <c r="T27" i="16"/>
  <c r="N27" i="16"/>
  <c r="T26" i="16"/>
  <c r="N26" i="16"/>
  <c r="T25" i="16"/>
  <c r="N25" i="16"/>
  <c r="T24" i="16"/>
  <c r="N24" i="16"/>
  <c r="T23" i="16"/>
  <c r="N23" i="16"/>
  <c r="T22" i="16"/>
  <c r="N22" i="16"/>
  <c r="T21" i="16"/>
  <c r="N21" i="16"/>
  <c r="T20" i="16"/>
  <c r="N20" i="16"/>
  <c r="T19" i="16"/>
  <c r="N19" i="16"/>
  <c r="T18" i="16"/>
  <c r="N18" i="16"/>
  <c r="T17" i="16"/>
  <c r="N17" i="16"/>
  <c r="T16" i="16"/>
  <c r="N16" i="16"/>
  <c r="T15" i="16"/>
  <c r="N15" i="16"/>
  <c r="T14" i="16"/>
  <c r="N14" i="16"/>
  <c r="T13" i="16"/>
  <c r="N13" i="16"/>
  <c r="T12" i="16"/>
  <c r="N12" i="16"/>
  <c r="T11" i="16"/>
  <c r="N11" i="16"/>
  <c r="T10" i="16"/>
  <c r="N10" i="16"/>
  <c r="T9" i="16"/>
  <c r="N9" i="16"/>
  <c r="T8" i="16"/>
  <c r="N8" i="16"/>
  <c r="T7" i="16"/>
  <c r="N7" i="16"/>
  <c r="T28" i="22"/>
  <c r="N28" i="22"/>
  <c r="T20" i="22"/>
  <c r="N20" i="22"/>
  <c r="T19" i="22"/>
  <c r="N19" i="22"/>
  <c r="T18" i="22"/>
  <c r="N18" i="22"/>
  <c r="B18" i="22"/>
  <c r="B19" i="22" s="1"/>
  <c r="B20" i="22" s="1"/>
  <c r="T17" i="22"/>
  <c r="N17" i="22"/>
  <c r="T16" i="22"/>
  <c r="N16" i="22"/>
  <c r="T15" i="22"/>
  <c r="N15" i="22"/>
  <c r="B15" i="22"/>
  <c r="B16" i="22" s="1"/>
  <c r="T14" i="22"/>
  <c r="N14" i="22"/>
  <c r="T13" i="22"/>
  <c r="N13" i="22"/>
  <c r="B13" i="22"/>
  <c r="T12" i="22"/>
  <c r="N12" i="22"/>
  <c r="T11" i="22"/>
  <c r="N11" i="22"/>
  <c r="B11" i="22"/>
  <c r="T10" i="22"/>
  <c r="N10" i="22"/>
  <c r="T9" i="22"/>
  <c r="N9" i="22"/>
  <c r="T8" i="22"/>
  <c r="N8" i="22"/>
  <c r="B8" i="22"/>
  <c r="B9" i="22" s="1"/>
  <c r="T7" i="22"/>
  <c r="N7" i="22"/>
  <c r="T267" i="20"/>
  <c r="N267" i="20"/>
  <c r="T266" i="20"/>
  <c r="N266" i="20"/>
  <c r="T265" i="20"/>
  <c r="N265" i="20"/>
  <c r="T264" i="20"/>
  <c r="N264" i="20"/>
  <c r="T263" i="20"/>
  <c r="N263" i="20"/>
  <c r="T262" i="20"/>
  <c r="N262" i="20"/>
  <c r="T261" i="20"/>
  <c r="N261" i="20"/>
  <c r="T260" i="20"/>
  <c r="N260" i="20"/>
  <c r="T259" i="20"/>
  <c r="N259" i="20"/>
  <c r="T258" i="20"/>
  <c r="N258" i="20"/>
  <c r="T257" i="20"/>
  <c r="N257" i="20"/>
  <c r="T256" i="20"/>
  <c r="N256" i="20"/>
  <c r="T255" i="20"/>
  <c r="N255" i="20"/>
  <c r="T254" i="20"/>
  <c r="N254" i="20"/>
  <c r="T253" i="20"/>
  <c r="N253" i="20"/>
  <c r="T252" i="20"/>
  <c r="N252" i="20"/>
  <c r="T251" i="20"/>
  <c r="N251" i="20"/>
  <c r="T250" i="20"/>
  <c r="N250" i="20"/>
  <c r="T249" i="20"/>
  <c r="N249" i="20"/>
  <c r="T248" i="20"/>
  <c r="N248" i="20"/>
  <c r="T247" i="20"/>
  <c r="N247" i="20"/>
  <c r="T246" i="20"/>
  <c r="N246" i="20"/>
  <c r="T245" i="20"/>
  <c r="N245" i="20"/>
  <c r="T244" i="20"/>
  <c r="N244" i="20"/>
  <c r="T243" i="20"/>
  <c r="N243" i="20"/>
  <c r="T242" i="20"/>
  <c r="N242" i="20"/>
  <c r="T241" i="20"/>
  <c r="N241" i="20"/>
  <c r="T240" i="20"/>
  <c r="N240" i="20"/>
  <c r="T239" i="20"/>
  <c r="N239" i="20"/>
  <c r="T238" i="20"/>
  <c r="N238" i="20"/>
  <c r="T237" i="20"/>
  <c r="N237" i="20"/>
  <c r="T236" i="20"/>
  <c r="N236" i="20"/>
  <c r="T235" i="20"/>
  <c r="N235" i="20"/>
  <c r="T234" i="20"/>
  <c r="N234" i="20"/>
  <c r="T233" i="20"/>
  <c r="N233" i="20"/>
  <c r="T232" i="20"/>
  <c r="N232" i="20"/>
  <c r="T231" i="20"/>
  <c r="N231" i="20"/>
  <c r="T230" i="20"/>
  <c r="N230" i="20"/>
  <c r="T229" i="20"/>
  <c r="N229" i="20"/>
  <c r="T228" i="20"/>
  <c r="N228" i="20"/>
  <c r="T227" i="20"/>
  <c r="N227" i="20"/>
  <c r="T226" i="20"/>
  <c r="N226" i="20"/>
  <c r="T225" i="20"/>
  <c r="N225" i="20"/>
  <c r="T224" i="20"/>
  <c r="N224" i="20"/>
  <c r="T223" i="20"/>
  <c r="N223" i="20"/>
  <c r="T222" i="20"/>
  <c r="N222" i="20"/>
  <c r="T221" i="20"/>
  <c r="N221" i="20"/>
  <c r="T220" i="20"/>
  <c r="N220" i="20"/>
  <c r="T219" i="20"/>
  <c r="N219" i="20"/>
  <c r="T218" i="20"/>
  <c r="N218" i="20"/>
  <c r="T217" i="20"/>
  <c r="N217" i="20"/>
  <c r="T216" i="20"/>
  <c r="N216" i="20"/>
  <c r="T215" i="20"/>
  <c r="N215" i="20"/>
  <c r="T214" i="20"/>
  <c r="N214" i="20"/>
  <c r="T213" i="20"/>
  <c r="N213" i="20"/>
  <c r="T212" i="20"/>
  <c r="N212" i="20"/>
  <c r="T211" i="20"/>
  <c r="N211" i="20"/>
  <c r="T210" i="20"/>
  <c r="N210" i="20"/>
  <c r="T209" i="20"/>
  <c r="N209" i="20"/>
  <c r="T208" i="20"/>
  <c r="N208" i="20"/>
  <c r="T207" i="20"/>
  <c r="N207" i="20"/>
  <c r="T206" i="20"/>
  <c r="N206" i="20"/>
  <c r="T205" i="20"/>
  <c r="N205" i="20"/>
  <c r="T204" i="20"/>
  <c r="N204" i="20"/>
  <c r="T203" i="20"/>
  <c r="N203" i="20"/>
  <c r="T202" i="20"/>
  <c r="N202" i="20"/>
  <c r="T201" i="20"/>
  <c r="N201" i="20"/>
  <c r="T200" i="20"/>
  <c r="N200" i="20"/>
  <c r="T199" i="20"/>
  <c r="N199" i="20"/>
  <c r="T198" i="20"/>
  <c r="N198" i="20"/>
  <c r="T197" i="20"/>
  <c r="N197" i="20"/>
  <c r="T196" i="20"/>
  <c r="N196" i="20"/>
  <c r="T195" i="20"/>
  <c r="N195" i="20"/>
  <c r="T194" i="20"/>
  <c r="N194" i="20"/>
  <c r="T193" i="20"/>
  <c r="N193" i="20"/>
  <c r="T192" i="20"/>
  <c r="N192" i="20"/>
  <c r="T191" i="20"/>
  <c r="N191" i="20"/>
  <c r="T190" i="20"/>
  <c r="N190" i="20"/>
  <c r="T189" i="20"/>
  <c r="N189" i="20"/>
  <c r="T188" i="20"/>
  <c r="N188" i="20"/>
  <c r="T187" i="20"/>
  <c r="N187" i="20"/>
  <c r="T186" i="20"/>
  <c r="N186" i="20"/>
  <c r="T185" i="20"/>
  <c r="N185" i="20"/>
  <c r="T184" i="20"/>
  <c r="N184" i="20"/>
  <c r="T183" i="20"/>
  <c r="N183" i="20"/>
  <c r="T182" i="20"/>
  <c r="N182" i="20"/>
  <c r="T181" i="20"/>
  <c r="N181" i="20"/>
  <c r="T180" i="20"/>
  <c r="N180" i="20"/>
  <c r="T179" i="20"/>
  <c r="N179" i="20"/>
  <c r="T178" i="20"/>
  <c r="N178" i="20"/>
  <c r="T177" i="20"/>
  <c r="N177" i="20"/>
  <c r="T176" i="20"/>
  <c r="N176" i="20"/>
  <c r="T175" i="20"/>
  <c r="N175" i="20"/>
  <c r="T174" i="20"/>
  <c r="N174" i="20"/>
  <c r="T173" i="20"/>
  <c r="N173" i="20"/>
  <c r="T172" i="20"/>
  <c r="N172" i="20"/>
  <c r="T171" i="20"/>
  <c r="N171" i="20"/>
  <c r="T170" i="20"/>
  <c r="N170" i="20"/>
  <c r="T169" i="20"/>
  <c r="N169" i="20"/>
  <c r="T168" i="20"/>
  <c r="N168" i="20"/>
  <c r="T167" i="20"/>
  <c r="N167" i="20"/>
  <c r="T166" i="20"/>
  <c r="N166" i="20"/>
  <c r="T165" i="20"/>
  <c r="N165" i="20"/>
  <c r="T164" i="20"/>
  <c r="N164" i="20"/>
  <c r="T163" i="20"/>
  <c r="N163" i="20"/>
  <c r="T162" i="20"/>
  <c r="N162" i="20"/>
  <c r="T161" i="20"/>
  <c r="N161" i="20"/>
  <c r="T160" i="20"/>
  <c r="N160" i="20"/>
  <c r="T159" i="20"/>
  <c r="N159" i="20"/>
  <c r="T158" i="20"/>
  <c r="N158" i="20"/>
  <c r="T157" i="20"/>
  <c r="N157" i="20"/>
  <c r="T156" i="20"/>
  <c r="N156" i="20"/>
  <c r="T155" i="20"/>
  <c r="N155" i="20"/>
  <c r="T154" i="20"/>
  <c r="N154" i="20"/>
  <c r="T153" i="20"/>
  <c r="N153" i="20"/>
  <c r="T152" i="20"/>
  <c r="N152" i="20"/>
  <c r="T151" i="20"/>
  <c r="N151" i="20"/>
  <c r="T150" i="20"/>
  <c r="N150" i="20"/>
  <c r="T149" i="20"/>
  <c r="N149" i="20"/>
  <c r="T148" i="20"/>
  <c r="N148" i="20"/>
  <c r="T147" i="20"/>
  <c r="N147" i="20"/>
  <c r="T146" i="20"/>
  <c r="N146" i="20"/>
  <c r="T145" i="20"/>
  <c r="N145" i="20"/>
  <c r="T144" i="20"/>
  <c r="N144" i="20"/>
  <c r="T143" i="20"/>
  <c r="N143" i="20"/>
  <c r="T142" i="20"/>
  <c r="N142" i="20"/>
  <c r="T141" i="20"/>
  <c r="N141" i="20"/>
  <c r="T140" i="20"/>
  <c r="N140" i="20"/>
  <c r="T139" i="20"/>
  <c r="N139" i="20"/>
  <c r="T138" i="20"/>
  <c r="N138" i="20"/>
  <c r="T137" i="20"/>
  <c r="N137" i="20"/>
  <c r="T136" i="20"/>
  <c r="N136" i="20"/>
  <c r="T135" i="20"/>
  <c r="N135" i="20"/>
  <c r="T134" i="20"/>
  <c r="N134" i="20"/>
  <c r="T133" i="20"/>
  <c r="N133" i="20"/>
  <c r="T132" i="20"/>
  <c r="N132" i="20"/>
  <c r="T131" i="20"/>
  <c r="N131" i="20"/>
  <c r="T130" i="20"/>
  <c r="N130" i="20"/>
  <c r="T129" i="20"/>
  <c r="N129" i="20"/>
  <c r="T128" i="20"/>
  <c r="N128" i="20"/>
  <c r="T127" i="20"/>
  <c r="N127" i="20"/>
  <c r="T126" i="20"/>
  <c r="N126" i="20"/>
  <c r="T125" i="20"/>
  <c r="N125" i="20"/>
  <c r="T124" i="20"/>
  <c r="N124" i="20"/>
  <c r="T123" i="20"/>
  <c r="N123" i="20"/>
  <c r="T122" i="20"/>
  <c r="N122" i="20"/>
  <c r="T121" i="20"/>
  <c r="N121" i="20"/>
  <c r="T120" i="20"/>
  <c r="N120" i="20"/>
  <c r="T119" i="20"/>
  <c r="N119" i="20"/>
  <c r="T118" i="20"/>
  <c r="N118" i="20"/>
  <c r="T117" i="20"/>
  <c r="N117" i="20"/>
  <c r="T116" i="20"/>
  <c r="N116" i="20"/>
  <c r="T115" i="20"/>
  <c r="N115" i="20"/>
  <c r="T114" i="20"/>
  <c r="N114" i="20"/>
  <c r="T113" i="20"/>
  <c r="N113" i="20"/>
  <c r="T112" i="20"/>
  <c r="N112" i="20"/>
  <c r="T111" i="20"/>
  <c r="N111" i="20"/>
  <c r="T110" i="20"/>
  <c r="N110" i="20"/>
  <c r="T109" i="20"/>
  <c r="N109" i="20"/>
  <c r="T108" i="20"/>
  <c r="N108" i="20"/>
  <c r="T107" i="20"/>
  <c r="N107" i="20"/>
  <c r="T106" i="20"/>
  <c r="N106" i="20"/>
  <c r="T105" i="20"/>
  <c r="N105" i="20"/>
  <c r="T104" i="20"/>
  <c r="N104" i="20"/>
  <c r="T103" i="20"/>
  <c r="N103" i="20"/>
  <c r="T102" i="20"/>
  <c r="N102" i="20"/>
  <c r="T101" i="20"/>
  <c r="N101" i="20"/>
  <c r="T100" i="20"/>
  <c r="N100" i="20"/>
  <c r="T99" i="20"/>
  <c r="N99" i="20"/>
  <c r="T98" i="20"/>
  <c r="N98" i="20"/>
  <c r="T97" i="20"/>
  <c r="N97" i="20"/>
  <c r="T96" i="20"/>
  <c r="N96" i="20"/>
  <c r="T95" i="20"/>
  <c r="N95" i="20"/>
  <c r="T94" i="20"/>
  <c r="N94" i="20"/>
  <c r="T93" i="20"/>
  <c r="N93" i="20"/>
  <c r="T92" i="20"/>
  <c r="N92" i="20"/>
  <c r="T91" i="20"/>
  <c r="N91" i="20"/>
  <c r="T90" i="20"/>
  <c r="N90" i="20"/>
  <c r="T89" i="20"/>
  <c r="N89" i="20"/>
  <c r="T88" i="20"/>
  <c r="N88" i="20"/>
  <c r="T87" i="20"/>
  <c r="N87" i="20"/>
  <c r="T86" i="20"/>
  <c r="N86" i="20"/>
  <c r="T85" i="20"/>
  <c r="N85" i="20"/>
  <c r="T84" i="20"/>
  <c r="N84" i="20"/>
  <c r="T83" i="20"/>
  <c r="N83" i="20"/>
  <c r="T82" i="20"/>
  <c r="N82" i="20"/>
  <c r="T81" i="20"/>
  <c r="N81" i="20"/>
  <c r="T80" i="20"/>
  <c r="N80" i="20"/>
  <c r="T79" i="20"/>
  <c r="N79" i="20"/>
  <c r="T78" i="20"/>
  <c r="N78" i="20"/>
  <c r="T77" i="20"/>
  <c r="N77" i="20"/>
  <c r="T76" i="20"/>
  <c r="N76" i="20"/>
  <c r="T75" i="20"/>
  <c r="N75" i="20"/>
  <c r="T74" i="20"/>
  <c r="N74" i="20"/>
  <c r="T73" i="20"/>
  <c r="N73" i="20"/>
  <c r="T72" i="20"/>
  <c r="N72" i="20"/>
  <c r="T71" i="20"/>
  <c r="N71" i="20"/>
  <c r="T70" i="20"/>
  <c r="N70" i="20"/>
  <c r="T69" i="20"/>
  <c r="N69" i="20"/>
  <c r="T68" i="20"/>
  <c r="N68" i="20"/>
  <c r="T67" i="20"/>
  <c r="N67" i="20"/>
  <c r="T66" i="20"/>
  <c r="N66" i="20"/>
  <c r="T65" i="20"/>
  <c r="N65" i="20"/>
  <c r="T64" i="20"/>
  <c r="N64" i="20"/>
  <c r="T63" i="20"/>
  <c r="N63" i="20"/>
  <c r="T62" i="20"/>
  <c r="N62" i="20"/>
  <c r="T61" i="20"/>
  <c r="N61" i="20"/>
  <c r="T60" i="20"/>
  <c r="N60" i="20"/>
  <c r="T59" i="20"/>
  <c r="N59" i="20"/>
  <c r="T58" i="20"/>
  <c r="N58" i="20"/>
  <c r="T57" i="20"/>
  <c r="N57" i="20"/>
  <c r="T56" i="20"/>
  <c r="N56" i="20"/>
  <c r="T55" i="20"/>
  <c r="N55" i="20"/>
  <c r="T54" i="20"/>
  <c r="N54" i="20"/>
  <c r="T53" i="20"/>
  <c r="N53" i="20"/>
  <c r="T52" i="20"/>
  <c r="N52" i="20"/>
  <c r="T51" i="20"/>
  <c r="N51" i="20"/>
  <c r="T50" i="20"/>
  <c r="N50" i="20"/>
  <c r="T49" i="20"/>
  <c r="N49" i="20"/>
  <c r="T48" i="20"/>
  <c r="N48" i="20"/>
  <c r="T47" i="20"/>
  <c r="N47" i="20"/>
  <c r="T46" i="20"/>
  <c r="N46" i="20"/>
  <c r="T45" i="20"/>
  <c r="N45" i="20"/>
  <c r="T44" i="20"/>
  <c r="N44" i="20"/>
  <c r="T43" i="20"/>
  <c r="N43" i="20"/>
  <c r="T42" i="20"/>
  <c r="N42" i="20"/>
  <c r="T41" i="20"/>
  <c r="N41" i="20"/>
  <c r="T40" i="20"/>
  <c r="N40" i="20"/>
  <c r="T39" i="20"/>
  <c r="N39" i="20"/>
  <c r="T38" i="20"/>
  <c r="N38" i="20"/>
  <c r="T37" i="20"/>
  <c r="N37" i="20"/>
  <c r="T36" i="20"/>
  <c r="N36" i="20"/>
  <c r="T35" i="20"/>
  <c r="N35" i="20"/>
  <c r="T34" i="20"/>
  <c r="N34" i="20"/>
  <c r="T33" i="20"/>
  <c r="N33" i="20"/>
  <c r="T32" i="20"/>
  <c r="N32" i="20"/>
  <c r="T31" i="20"/>
  <c r="N31" i="20"/>
  <c r="T30" i="20"/>
  <c r="N30" i="20"/>
  <c r="T29" i="20"/>
  <c r="N29" i="20"/>
  <c r="T28" i="20"/>
  <c r="N28" i="20"/>
  <c r="T27" i="20"/>
  <c r="N27" i="20"/>
  <c r="T26" i="20"/>
  <c r="N26" i="20"/>
  <c r="T25" i="20"/>
  <c r="N25" i="20"/>
  <c r="T24" i="20"/>
  <c r="N24" i="20"/>
  <c r="T23" i="20"/>
  <c r="N23" i="20"/>
  <c r="T22" i="20"/>
  <c r="N22" i="20"/>
  <c r="T21" i="20"/>
  <c r="N21" i="20"/>
  <c r="T20" i="20"/>
  <c r="N20" i="20"/>
  <c r="T19" i="20"/>
  <c r="N19" i="20"/>
  <c r="T18" i="20"/>
  <c r="N18" i="20"/>
  <c r="T17" i="20"/>
  <c r="N17" i="20"/>
  <c r="T16" i="20"/>
  <c r="N16" i="20"/>
  <c r="T15" i="20"/>
  <c r="N15" i="20"/>
  <c r="T14" i="20"/>
  <c r="N14" i="20"/>
  <c r="T13" i="20"/>
  <c r="N13" i="20"/>
  <c r="T12" i="20"/>
  <c r="N12" i="20"/>
  <c r="T11" i="20"/>
  <c r="N11" i="20"/>
  <c r="T10" i="20"/>
  <c r="N10" i="20"/>
  <c r="T9" i="20"/>
  <c r="N9" i="20"/>
  <c r="T8" i="20"/>
  <c r="N8" i="20"/>
  <c r="T7" i="20"/>
  <c r="N7" i="20"/>
  <c r="T1150" i="18"/>
  <c r="N1150" i="18"/>
  <c r="T1149" i="18"/>
  <c r="N1149" i="18"/>
  <c r="T1148" i="18"/>
  <c r="N1148" i="18"/>
  <c r="T1147" i="18"/>
  <c r="N1147" i="18"/>
  <c r="T1146" i="18"/>
  <c r="N1146" i="18"/>
  <c r="T1145" i="18"/>
  <c r="N1145" i="18"/>
  <c r="T1144" i="18"/>
  <c r="N1144" i="18"/>
  <c r="T1143" i="18"/>
  <c r="N1143" i="18"/>
  <c r="T1142" i="18"/>
  <c r="N1142" i="18"/>
  <c r="T1141" i="18"/>
  <c r="N1141" i="18"/>
  <c r="T1140" i="18"/>
  <c r="N1140" i="18"/>
  <c r="T1139" i="18"/>
  <c r="N1139" i="18"/>
  <c r="T1138" i="18"/>
  <c r="N1138" i="18"/>
  <c r="T1137" i="18"/>
  <c r="N1137" i="18"/>
  <c r="T1136" i="18"/>
  <c r="N1136" i="18"/>
  <c r="T1135" i="18"/>
  <c r="N1135" i="18"/>
  <c r="T1134" i="18"/>
  <c r="N1134" i="18"/>
  <c r="T1133" i="18"/>
  <c r="N1133" i="18"/>
  <c r="T1132" i="18"/>
  <c r="N1132" i="18"/>
  <c r="T1131" i="18"/>
  <c r="N1131" i="18"/>
  <c r="T1130" i="18"/>
  <c r="N1130" i="18"/>
  <c r="T1129" i="18"/>
  <c r="N1129" i="18"/>
  <c r="T1128" i="18"/>
  <c r="N1128" i="18"/>
  <c r="T1127" i="18"/>
  <c r="N1127" i="18"/>
  <c r="T1126" i="18"/>
  <c r="N1126" i="18"/>
  <c r="T1125" i="18"/>
  <c r="N1125" i="18"/>
  <c r="T1124" i="18"/>
  <c r="N1124" i="18"/>
  <c r="T1123" i="18"/>
  <c r="N1123" i="18"/>
  <c r="T1122" i="18"/>
  <c r="N1122" i="18"/>
  <c r="T1121" i="18"/>
  <c r="N1121" i="18"/>
  <c r="T1120" i="18"/>
  <c r="N1120" i="18"/>
  <c r="T1119" i="18"/>
  <c r="N1119" i="18"/>
  <c r="T1118" i="18"/>
  <c r="N1118" i="18"/>
  <c r="T1117" i="18"/>
  <c r="N1117" i="18"/>
  <c r="T1116" i="18"/>
  <c r="N1116" i="18"/>
  <c r="T1115" i="18"/>
  <c r="N1115" i="18"/>
  <c r="T1114" i="18"/>
  <c r="N1114" i="18"/>
  <c r="T1113" i="18"/>
  <c r="N1113" i="18"/>
  <c r="T1112" i="18"/>
  <c r="N1112" i="18"/>
  <c r="T1111" i="18"/>
  <c r="N1111" i="18"/>
  <c r="T1110" i="18"/>
  <c r="N1110" i="18"/>
  <c r="T1109" i="18"/>
  <c r="N1109" i="18"/>
  <c r="T1108" i="18"/>
  <c r="N1108" i="18"/>
  <c r="T1107" i="18"/>
  <c r="N1107" i="18"/>
  <c r="T1106" i="18"/>
  <c r="N1106" i="18"/>
  <c r="T1105" i="18"/>
  <c r="N1105" i="18"/>
  <c r="T1104" i="18"/>
  <c r="N1104" i="18"/>
  <c r="T1103" i="18"/>
  <c r="N1103" i="18"/>
  <c r="T1102" i="18"/>
  <c r="N1102" i="18"/>
  <c r="T1101" i="18"/>
  <c r="N1101" i="18"/>
  <c r="T1100" i="18"/>
  <c r="N1100" i="18"/>
  <c r="T1099" i="18"/>
  <c r="N1099" i="18"/>
  <c r="T1098" i="18"/>
  <c r="N1098" i="18"/>
  <c r="T1097" i="18"/>
  <c r="N1097" i="18"/>
  <c r="T1096" i="18"/>
  <c r="N1096" i="18"/>
  <c r="T1095" i="18"/>
  <c r="N1095" i="18"/>
  <c r="T1094" i="18"/>
  <c r="N1094" i="18"/>
  <c r="T1093" i="18"/>
  <c r="N1093" i="18"/>
  <c r="T1092" i="18"/>
  <c r="N1092" i="18"/>
  <c r="T1091" i="18"/>
  <c r="N1091" i="18"/>
  <c r="T1090" i="18"/>
  <c r="N1090" i="18"/>
  <c r="T1089" i="18"/>
  <c r="N1089" i="18"/>
  <c r="T1088" i="18"/>
  <c r="N1088" i="18"/>
  <c r="T1087" i="18"/>
  <c r="N1087" i="18"/>
  <c r="T1086" i="18"/>
  <c r="N1086" i="18"/>
  <c r="T1085" i="18"/>
  <c r="N1085" i="18"/>
  <c r="T1084" i="18"/>
  <c r="N1084" i="18"/>
  <c r="T1083" i="18"/>
  <c r="N1083" i="18"/>
  <c r="T1082" i="18"/>
  <c r="N1082" i="18"/>
  <c r="T1081" i="18"/>
  <c r="N1081" i="18"/>
  <c r="T1080" i="18"/>
  <c r="N1080" i="18"/>
  <c r="T1079" i="18"/>
  <c r="N1079" i="18"/>
  <c r="T1078" i="18"/>
  <c r="N1078" i="18"/>
  <c r="T1077" i="18"/>
  <c r="N1077" i="18"/>
  <c r="T1076" i="18"/>
  <c r="N1076" i="18"/>
  <c r="T1075" i="18"/>
  <c r="N1075" i="18"/>
  <c r="T1074" i="18"/>
  <c r="N1074" i="18"/>
  <c r="T1073" i="18"/>
  <c r="N1073" i="18"/>
  <c r="T1072" i="18"/>
  <c r="N1072" i="18"/>
  <c r="T1071" i="18"/>
  <c r="N1071" i="18"/>
  <c r="T1070" i="18"/>
  <c r="N1070" i="18"/>
  <c r="B1070" i="18"/>
  <c r="B1071" i="18" s="1"/>
  <c r="B1072" i="18" s="1"/>
  <c r="B1073" i="18" s="1"/>
  <c r="B1074" i="18" s="1"/>
  <c r="B1075" i="18" s="1"/>
  <c r="B1076" i="18" s="1"/>
  <c r="B1077" i="18" s="1"/>
  <c r="B1078" i="18" s="1"/>
  <c r="B1079" i="18" s="1"/>
  <c r="B1080" i="18" s="1"/>
  <c r="B1081" i="18" s="1"/>
  <c r="B1082" i="18" s="1"/>
  <c r="B1083" i="18" s="1"/>
  <c r="B1084" i="18" s="1"/>
  <c r="B1085" i="18" s="1"/>
  <c r="T1069" i="18"/>
  <c r="N1069" i="18"/>
  <c r="T1068" i="18"/>
  <c r="N1068" i="18"/>
  <c r="T1067" i="18"/>
  <c r="N1067" i="18"/>
  <c r="T1066" i="18"/>
  <c r="N1066" i="18"/>
  <c r="T1065" i="18"/>
  <c r="N1065" i="18"/>
  <c r="T1064" i="18"/>
  <c r="N1064" i="18"/>
  <c r="T1063" i="18"/>
  <c r="N1063" i="18"/>
  <c r="T1062" i="18"/>
  <c r="N1062" i="18"/>
  <c r="T1061" i="18"/>
  <c r="N1061" i="18"/>
  <c r="B1061" i="18"/>
  <c r="B1062" i="18" s="1"/>
  <c r="B1063" i="18" s="1"/>
  <c r="B1064" i="18" s="1"/>
  <c r="B1065" i="18" s="1"/>
  <c r="B1066" i="18" s="1"/>
  <c r="B1067" i="18" s="1"/>
  <c r="B1068" i="18" s="1"/>
  <c r="T1060" i="18"/>
  <c r="N1060" i="18"/>
  <c r="T1059" i="18"/>
  <c r="N1059" i="18"/>
  <c r="T1058" i="18"/>
  <c r="N1058" i="18"/>
  <c r="T1057" i="18"/>
  <c r="N1057" i="18"/>
  <c r="B1058" i="18"/>
  <c r="B1059" i="18" s="1"/>
  <c r="T1056" i="18"/>
  <c r="N1056" i="18"/>
  <c r="B1056" i="18"/>
  <c r="T1055" i="18"/>
  <c r="N1055" i="18"/>
  <c r="T1054" i="18"/>
  <c r="N1054" i="18"/>
  <c r="B1054" i="18"/>
  <c r="T1053" i="18"/>
  <c r="N1053" i="18"/>
  <c r="T1052" i="18"/>
  <c r="N1052" i="18"/>
  <c r="T1051" i="18"/>
  <c r="N1051" i="18"/>
  <c r="B1051" i="18"/>
  <c r="B1052" i="18" s="1"/>
  <c r="T1050" i="18"/>
  <c r="N1050" i="18"/>
  <c r="T1049" i="18"/>
  <c r="N1049" i="18"/>
  <c r="T1048" i="18"/>
  <c r="N1048" i="18"/>
  <c r="T1047" i="18"/>
  <c r="N1047" i="18"/>
  <c r="B1048" i="18"/>
  <c r="B1049" i="18" s="1"/>
  <c r="T1046" i="18"/>
  <c r="N1046" i="18"/>
  <c r="T1045" i="18"/>
  <c r="N1045" i="18"/>
  <c r="T1044" i="18"/>
  <c r="N1044" i="18"/>
  <c r="T1043" i="18"/>
  <c r="N1043" i="18"/>
  <c r="B1043" i="18"/>
  <c r="B1044" i="18" s="1"/>
  <c r="B1045" i="18" s="1"/>
  <c r="B1046" i="18" s="1"/>
  <c r="T1042" i="18"/>
  <c r="N1042" i="18"/>
  <c r="T1041" i="18"/>
  <c r="N1041" i="18"/>
  <c r="T1040" i="18"/>
  <c r="N1040" i="18"/>
  <c r="T1039" i="18"/>
  <c r="N1039" i="18"/>
  <c r="T1038" i="18"/>
  <c r="N1038" i="18"/>
  <c r="T1037" i="18"/>
  <c r="N1037" i="18"/>
  <c r="B1037" i="18"/>
  <c r="B1038" i="18" s="1"/>
  <c r="B1039" i="18" s="1"/>
  <c r="B1040" i="18" s="1"/>
  <c r="B1041" i="18" s="1"/>
  <c r="T1036" i="18"/>
  <c r="N1036" i="18"/>
  <c r="T1035" i="18"/>
  <c r="N1035" i="18"/>
  <c r="B1035" i="18"/>
  <c r="T1034" i="18"/>
  <c r="N1034" i="18"/>
  <c r="T1033" i="18"/>
  <c r="N1033" i="18"/>
  <c r="T1032" i="18"/>
  <c r="N1032" i="18"/>
  <c r="T1031" i="18"/>
  <c r="N1031" i="18"/>
  <c r="B1032" i="18"/>
  <c r="B1033" i="18" s="1"/>
  <c r="T1030" i="18"/>
  <c r="N1030" i="18"/>
  <c r="T1029" i="18"/>
  <c r="N1029" i="18"/>
  <c r="B1029" i="18"/>
  <c r="T1028" i="18"/>
  <c r="N1028" i="18"/>
  <c r="T1027" i="18"/>
  <c r="N1027" i="18"/>
  <c r="T1026" i="18"/>
  <c r="N1026" i="18"/>
  <c r="B1026" i="18"/>
  <c r="B1027" i="18" s="1"/>
  <c r="T1025" i="18"/>
  <c r="N1025" i="18"/>
  <c r="T1024" i="18"/>
  <c r="N1024" i="18"/>
  <c r="T1023" i="18"/>
  <c r="N1023" i="18"/>
  <c r="T1022" i="18"/>
  <c r="N1022" i="18"/>
  <c r="T1021" i="18"/>
  <c r="N1021" i="18"/>
  <c r="T1020" i="18"/>
  <c r="N1020" i="18"/>
  <c r="T1019" i="18"/>
  <c r="N1019" i="18"/>
  <c r="T1018" i="18"/>
  <c r="N1018" i="18"/>
  <c r="T1017" i="18"/>
  <c r="N1017" i="18"/>
  <c r="T1016" i="18"/>
  <c r="N1016" i="18"/>
  <c r="T1015" i="18"/>
  <c r="N1015" i="18"/>
  <c r="T1014" i="18"/>
  <c r="N1014" i="18"/>
  <c r="B1015" i="18"/>
  <c r="B1016" i="18" s="1"/>
  <c r="B1017" i="18" s="1"/>
  <c r="B1018" i="18" s="1"/>
  <c r="B1019" i="18" s="1"/>
  <c r="B1020" i="18" s="1"/>
  <c r="B1021" i="18" s="1"/>
  <c r="B1022" i="18" s="1"/>
  <c r="B1023" i="18" s="1"/>
  <c r="B1024" i="18" s="1"/>
  <c r="T1013" i="18"/>
  <c r="N1013" i="18"/>
  <c r="T1012" i="18"/>
  <c r="N1012" i="18"/>
  <c r="B1013" i="18"/>
  <c r="T1011" i="18"/>
  <c r="N1011" i="18"/>
  <c r="T1010" i="18"/>
  <c r="N1010" i="18"/>
  <c r="B1010" i="18"/>
  <c r="B1011" i="18" s="1"/>
  <c r="T1009" i="18"/>
  <c r="N1009" i="18"/>
  <c r="T1008" i="18"/>
  <c r="N1008" i="18"/>
  <c r="B1008" i="18"/>
  <c r="T1007" i="18"/>
  <c r="N1007" i="18"/>
  <c r="T1006" i="18"/>
  <c r="N1006" i="18"/>
  <c r="T1005" i="18"/>
  <c r="N1005" i="18"/>
  <c r="T1004" i="18"/>
  <c r="N1004" i="18"/>
  <c r="T1003" i="18"/>
  <c r="N1003" i="18"/>
  <c r="T1002" i="18"/>
  <c r="N1002" i="18"/>
  <c r="T1001" i="18"/>
  <c r="N1001" i="18"/>
  <c r="B1001" i="18"/>
  <c r="B1002" i="18" s="1"/>
  <c r="B1003" i="18" s="1"/>
  <c r="B1004" i="18" s="1"/>
  <c r="B1005" i="18" s="1"/>
  <c r="B1006" i="18" s="1"/>
  <c r="T1000" i="18"/>
  <c r="N1000" i="18"/>
  <c r="T999" i="18"/>
  <c r="N999" i="18"/>
  <c r="T998" i="18"/>
  <c r="N998" i="18"/>
  <c r="T997" i="18"/>
  <c r="N997" i="18"/>
  <c r="T996" i="18"/>
  <c r="N996" i="18"/>
  <c r="T995" i="18"/>
  <c r="N995" i="18"/>
  <c r="T994" i="18"/>
  <c r="N994" i="18"/>
  <c r="T993" i="18"/>
  <c r="N993" i="18"/>
  <c r="T992" i="18"/>
  <c r="N992" i="18"/>
  <c r="T991" i="18"/>
  <c r="N991" i="18"/>
  <c r="T990" i="18"/>
  <c r="N990" i="18"/>
  <c r="T989" i="18"/>
  <c r="N989" i="18"/>
  <c r="T988" i="18"/>
  <c r="N988" i="18"/>
  <c r="T987" i="18"/>
  <c r="N987" i="18"/>
  <c r="T986" i="18"/>
  <c r="N986" i="18"/>
  <c r="B986" i="18"/>
  <c r="B987" i="18" s="1"/>
  <c r="B988" i="18" s="1"/>
  <c r="B989" i="18" s="1"/>
  <c r="B990" i="18" s="1"/>
  <c r="B991" i="18" s="1"/>
  <c r="B992" i="18" s="1"/>
  <c r="B993" i="18" s="1"/>
  <c r="B994" i="18" s="1"/>
  <c r="B995" i="18" s="1"/>
  <c r="B996" i="18" s="1"/>
  <c r="B997" i="18" s="1"/>
  <c r="B998" i="18" s="1"/>
  <c r="B999" i="18" s="1"/>
  <c r="T985" i="18"/>
  <c r="N985" i="18"/>
  <c r="T984" i="18"/>
  <c r="N984" i="18"/>
  <c r="T983" i="18"/>
  <c r="N983" i="18"/>
  <c r="B983" i="18"/>
  <c r="B984" i="18" s="1"/>
  <c r="T982" i="18"/>
  <c r="N982" i="18"/>
  <c r="T981" i="18"/>
  <c r="N981" i="18"/>
  <c r="T980" i="18"/>
  <c r="N980" i="18"/>
  <c r="T979" i="18"/>
  <c r="N979" i="18"/>
  <c r="T978" i="18"/>
  <c r="N978" i="18"/>
  <c r="T977" i="18"/>
  <c r="N977" i="18"/>
  <c r="T976" i="18"/>
  <c r="N976" i="18"/>
  <c r="T975" i="18"/>
  <c r="N975" i="18"/>
  <c r="T974" i="18"/>
  <c r="N974" i="18"/>
  <c r="T973" i="18"/>
  <c r="N973" i="18"/>
  <c r="T972" i="18"/>
  <c r="N972" i="18"/>
  <c r="T971" i="18"/>
  <c r="N971" i="18"/>
  <c r="T970" i="18"/>
  <c r="N970" i="18"/>
  <c r="T969" i="18"/>
  <c r="N969" i="18"/>
  <c r="T968" i="18"/>
  <c r="N968" i="18"/>
  <c r="T967" i="18"/>
  <c r="N967" i="18"/>
  <c r="T966" i="18"/>
  <c r="N966" i="18"/>
  <c r="T965" i="18"/>
  <c r="N965" i="18"/>
  <c r="T964" i="18"/>
  <c r="N964" i="18"/>
  <c r="T963" i="18"/>
  <c r="N963" i="18"/>
  <c r="T962" i="18"/>
  <c r="N962" i="18"/>
  <c r="T961" i="18"/>
  <c r="N961" i="18"/>
  <c r="T960" i="18"/>
  <c r="N960" i="18"/>
  <c r="T959" i="18"/>
  <c r="N959" i="18"/>
  <c r="T958" i="18"/>
  <c r="N958" i="18"/>
  <c r="T957" i="18"/>
  <c r="N957" i="18"/>
  <c r="B957" i="18"/>
  <c r="B958" i="18" s="1"/>
  <c r="B959" i="18" s="1"/>
  <c r="B960" i="18" s="1"/>
  <c r="T956" i="18"/>
  <c r="N956" i="18"/>
  <c r="T955" i="18"/>
  <c r="N955" i="18"/>
  <c r="T954" i="18"/>
  <c r="N954" i="18"/>
  <c r="T953" i="18"/>
  <c r="N953" i="18"/>
  <c r="T952" i="18"/>
  <c r="N952" i="18"/>
  <c r="T951" i="18"/>
  <c r="N951" i="18"/>
  <c r="T950" i="18"/>
  <c r="N950" i="18"/>
  <c r="T949" i="18"/>
  <c r="N949" i="18"/>
  <c r="T948" i="18"/>
  <c r="N948" i="18"/>
  <c r="T947" i="18"/>
  <c r="N947" i="18"/>
  <c r="T946" i="18"/>
  <c r="N946" i="18"/>
  <c r="B946" i="18"/>
  <c r="B947" i="18" s="1"/>
  <c r="B948" i="18" s="1"/>
  <c r="B949" i="18" s="1"/>
  <c r="B950" i="18" s="1"/>
  <c r="B951" i="18" s="1"/>
  <c r="B952" i="18" s="1"/>
  <c r="B953" i="18" s="1"/>
  <c r="B954" i="18" s="1"/>
  <c r="B955" i="18" s="1"/>
  <c r="T945" i="18"/>
  <c r="N945" i="18"/>
  <c r="T944" i="18"/>
  <c r="N944" i="18"/>
  <c r="T943" i="18"/>
  <c r="N943" i="18"/>
  <c r="T942" i="18"/>
  <c r="N942" i="18"/>
  <c r="T941" i="18"/>
  <c r="N941" i="18"/>
  <c r="B941" i="18"/>
  <c r="B942" i="18" s="1"/>
  <c r="B943" i="18" s="1"/>
  <c r="B944" i="18" s="1"/>
  <c r="T940" i="18"/>
  <c r="N940" i="18"/>
  <c r="T939" i="18"/>
  <c r="N939" i="18"/>
  <c r="B939" i="18"/>
  <c r="T938" i="18"/>
  <c r="N938" i="18"/>
  <c r="T937" i="18"/>
  <c r="N937" i="18"/>
  <c r="T936" i="18"/>
  <c r="N936" i="18"/>
  <c r="T935" i="18"/>
  <c r="N935" i="18"/>
  <c r="T934" i="18"/>
  <c r="N934" i="18"/>
  <c r="T933" i="18"/>
  <c r="N933" i="18"/>
  <c r="T932" i="18"/>
  <c r="N932" i="18"/>
  <c r="T931" i="18"/>
  <c r="N931" i="18"/>
  <c r="B931" i="18"/>
  <c r="B932" i="18" s="1"/>
  <c r="B933" i="18" s="1"/>
  <c r="T930" i="18"/>
  <c r="N930" i="18"/>
  <c r="T929" i="18"/>
  <c r="N929" i="18"/>
  <c r="T928" i="18"/>
  <c r="N928" i="18"/>
  <c r="T927" i="18"/>
  <c r="N927" i="18"/>
  <c r="B927" i="18"/>
  <c r="B928" i="18" s="1"/>
  <c r="B929" i="18" s="1"/>
  <c r="T926" i="18"/>
  <c r="N926" i="18"/>
  <c r="T925" i="18"/>
  <c r="N925" i="18"/>
  <c r="T924" i="18"/>
  <c r="N924" i="18"/>
  <c r="T923" i="18"/>
  <c r="N923" i="18"/>
  <c r="T922" i="18"/>
  <c r="N922" i="18"/>
  <c r="T921" i="18"/>
  <c r="N921" i="18"/>
  <c r="T920" i="18"/>
  <c r="N920" i="18"/>
  <c r="B920" i="18"/>
  <c r="B921" i="18" s="1"/>
  <c r="B922" i="18" s="1"/>
  <c r="B923" i="18" s="1"/>
  <c r="B924" i="18" s="1"/>
  <c r="B925" i="18" s="1"/>
  <c r="T919" i="18"/>
  <c r="N919" i="18"/>
  <c r="T918" i="18"/>
  <c r="N918" i="18"/>
  <c r="T917" i="18"/>
  <c r="N917" i="18"/>
  <c r="T916" i="18"/>
  <c r="N916" i="18"/>
  <c r="T915" i="18"/>
  <c r="N915" i="18"/>
  <c r="T914" i="18"/>
  <c r="N914" i="18"/>
  <c r="B914" i="18"/>
  <c r="B915" i="18" s="1"/>
  <c r="B916" i="18" s="1"/>
  <c r="B917" i="18" s="1"/>
  <c r="B918" i="18" s="1"/>
  <c r="T913" i="18"/>
  <c r="N913" i="18"/>
  <c r="T912" i="18"/>
  <c r="N912" i="18"/>
  <c r="T911" i="18"/>
  <c r="N911" i="18"/>
  <c r="T910" i="18"/>
  <c r="N910" i="18"/>
  <c r="T909" i="18"/>
  <c r="N909" i="18"/>
  <c r="T908" i="18"/>
  <c r="N908" i="18"/>
  <c r="B908" i="18"/>
  <c r="B909" i="18" s="1"/>
  <c r="B910" i="18" s="1"/>
  <c r="B911" i="18" s="1"/>
  <c r="B912" i="18" s="1"/>
  <c r="T907" i="18"/>
  <c r="N907" i="18"/>
  <c r="T906" i="18"/>
  <c r="N906" i="18"/>
  <c r="T905" i="18"/>
  <c r="N905" i="18"/>
  <c r="T904" i="18"/>
  <c r="N904" i="18"/>
  <c r="T903" i="18"/>
  <c r="N903" i="18"/>
  <c r="T902" i="18"/>
  <c r="N902" i="18"/>
  <c r="B902" i="18"/>
  <c r="B903" i="18" s="1"/>
  <c r="B904" i="18" s="1"/>
  <c r="B905" i="18" s="1"/>
  <c r="B906" i="18" s="1"/>
  <c r="T901" i="18"/>
  <c r="N901" i="18"/>
  <c r="T900" i="18"/>
  <c r="N900" i="18"/>
  <c r="T899" i="18"/>
  <c r="N899" i="18"/>
  <c r="T898" i="18"/>
  <c r="N898" i="18"/>
  <c r="T897" i="18"/>
  <c r="N897" i="18"/>
  <c r="T896" i="18"/>
  <c r="N896" i="18"/>
  <c r="B896" i="18"/>
  <c r="B897" i="18" s="1"/>
  <c r="B898" i="18" s="1"/>
  <c r="B899" i="18" s="1"/>
  <c r="B900" i="18" s="1"/>
  <c r="T895" i="18"/>
  <c r="N895" i="18"/>
  <c r="T894" i="18"/>
  <c r="N894" i="18"/>
  <c r="T893" i="18"/>
  <c r="N893" i="18"/>
  <c r="T892" i="18"/>
  <c r="N892" i="18"/>
  <c r="T891" i="18"/>
  <c r="N891" i="18"/>
  <c r="T890" i="18"/>
  <c r="N890" i="18"/>
  <c r="B890" i="18"/>
  <c r="B891" i="18" s="1"/>
  <c r="B892" i="18" s="1"/>
  <c r="B893" i="18" s="1"/>
  <c r="B894" i="18" s="1"/>
  <c r="T889" i="18"/>
  <c r="N889" i="18"/>
  <c r="T888" i="18"/>
  <c r="N888" i="18"/>
  <c r="B888" i="18"/>
  <c r="T887" i="18"/>
  <c r="N887" i="18"/>
  <c r="T886" i="18"/>
  <c r="N886" i="18"/>
  <c r="T885" i="18"/>
  <c r="N885" i="18"/>
  <c r="T884" i="18"/>
  <c r="N884" i="18"/>
  <c r="B885" i="18"/>
  <c r="B886" i="18" s="1"/>
  <c r="T883" i="18"/>
  <c r="N883" i="18"/>
  <c r="T882" i="18"/>
  <c r="N882" i="18"/>
  <c r="B883" i="18"/>
  <c r="T881" i="18"/>
  <c r="N881" i="18"/>
  <c r="T880" i="18"/>
  <c r="N880" i="18"/>
  <c r="T879" i="18"/>
  <c r="N879" i="18"/>
  <c r="T878" i="18"/>
  <c r="N878" i="18"/>
  <c r="T877" i="18"/>
  <c r="N877" i="18"/>
  <c r="B877" i="18"/>
  <c r="B878" i="18" s="1"/>
  <c r="B879" i="18" s="1"/>
  <c r="B880" i="18" s="1"/>
  <c r="B881" i="18" s="1"/>
  <c r="T876" i="18"/>
  <c r="N876" i="18"/>
  <c r="T875" i="18"/>
  <c r="N875" i="18"/>
  <c r="T874" i="18"/>
  <c r="N874" i="18"/>
  <c r="T873" i="18"/>
  <c r="N873" i="18"/>
  <c r="T872" i="18"/>
  <c r="N872" i="18"/>
  <c r="T871" i="18"/>
  <c r="N871" i="18"/>
  <c r="T870" i="18"/>
  <c r="N870" i="18"/>
  <c r="T869" i="18"/>
  <c r="N869" i="18"/>
  <c r="T868" i="18"/>
  <c r="N868" i="18"/>
  <c r="T867" i="18"/>
  <c r="N867" i="18"/>
  <c r="T866" i="18"/>
  <c r="N866" i="18"/>
  <c r="T865" i="18"/>
  <c r="N865" i="18"/>
  <c r="T864" i="18"/>
  <c r="N864" i="18"/>
  <c r="T863" i="18"/>
  <c r="N863" i="18"/>
  <c r="T862" i="18"/>
  <c r="N862" i="18"/>
  <c r="B862" i="18"/>
  <c r="B863" i="18" s="1"/>
  <c r="B864" i="18" s="1"/>
  <c r="B865" i="18" s="1"/>
  <c r="B866" i="18" s="1"/>
  <c r="B867" i="18" s="1"/>
  <c r="B868" i="18" s="1"/>
  <c r="B869" i="18" s="1"/>
  <c r="B870" i="18" s="1"/>
  <c r="B871" i="18" s="1"/>
  <c r="B872" i="18" s="1"/>
  <c r="B873" i="18" s="1"/>
  <c r="B874" i="18" s="1"/>
  <c r="B875" i="18" s="1"/>
  <c r="T861" i="18"/>
  <c r="N861" i="18"/>
  <c r="T860" i="18"/>
  <c r="N860" i="18"/>
  <c r="T859" i="18"/>
  <c r="N859" i="18"/>
  <c r="T858" i="18"/>
  <c r="N858" i="18"/>
  <c r="T857" i="18"/>
  <c r="N857" i="18"/>
  <c r="T856" i="18"/>
  <c r="N856" i="18"/>
  <c r="T855" i="18"/>
  <c r="N855" i="18"/>
  <c r="T854" i="18"/>
  <c r="N854" i="18"/>
  <c r="T853" i="18"/>
  <c r="N853" i="18"/>
  <c r="T852" i="18"/>
  <c r="N852" i="18"/>
  <c r="T851" i="18"/>
  <c r="N851" i="18"/>
  <c r="B851" i="18"/>
  <c r="B852" i="18" s="1"/>
  <c r="B853" i="18" s="1"/>
  <c r="B854" i="18" s="1"/>
  <c r="B855" i="18" s="1"/>
  <c r="B856" i="18" s="1"/>
  <c r="B857" i="18" s="1"/>
  <c r="B858" i="18" s="1"/>
  <c r="B859" i="18" s="1"/>
  <c r="B860" i="18" s="1"/>
  <c r="T850" i="18"/>
  <c r="N850" i="18"/>
  <c r="T849" i="18"/>
  <c r="N849" i="18"/>
  <c r="T848" i="18"/>
  <c r="N848" i="18"/>
  <c r="T847" i="18"/>
  <c r="N847" i="18"/>
  <c r="T846" i="18"/>
  <c r="N846" i="18"/>
  <c r="T845" i="18"/>
  <c r="N845" i="18"/>
  <c r="T844" i="18"/>
  <c r="N844" i="18"/>
  <c r="T843" i="18"/>
  <c r="N843" i="18"/>
  <c r="T842" i="18"/>
  <c r="N842" i="18"/>
  <c r="T841" i="18"/>
  <c r="N841" i="18"/>
  <c r="T840" i="18"/>
  <c r="N840" i="18"/>
  <c r="T839" i="18"/>
  <c r="N839" i="18"/>
  <c r="T838" i="18"/>
  <c r="N838" i="18"/>
  <c r="T837" i="18"/>
  <c r="N837" i="18"/>
  <c r="T836" i="18"/>
  <c r="N836" i="18"/>
  <c r="T835" i="18"/>
  <c r="N835" i="18"/>
  <c r="T834" i="18"/>
  <c r="N834" i="18"/>
  <c r="T833" i="18"/>
  <c r="N833" i="18"/>
  <c r="T832" i="18"/>
  <c r="N832" i="18"/>
  <c r="T831" i="18"/>
  <c r="N831" i="18"/>
  <c r="T830" i="18"/>
  <c r="N830" i="18"/>
  <c r="T829" i="18"/>
  <c r="N829" i="18"/>
  <c r="B829" i="18"/>
  <c r="B830" i="18" s="1"/>
  <c r="B831" i="18" s="1"/>
  <c r="B832" i="18" s="1"/>
  <c r="B833" i="18" s="1"/>
  <c r="B834" i="18" s="1"/>
  <c r="B835" i="18" s="1"/>
  <c r="B836" i="18" s="1"/>
  <c r="B837" i="18" s="1"/>
  <c r="B838" i="18" s="1"/>
  <c r="B839" i="18" s="1"/>
  <c r="B840" i="18" s="1"/>
  <c r="B841" i="18" s="1"/>
  <c r="B842" i="18" s="1"/>
  <c r="B843" i="18" s="1"/>
  <c r="B844" i="18" s="1"/>
  <c r="B845" i="18" s="1"/>
  <c r="B846" i="18" s="1"/>
  <c r="B847" i="18" s="1"/>
  <c r="B848" i="18" s="1"/>
  <c r="B849" i="18" s="1"/>
  <c r="T828" i="18"/>
  <c r="N828" i="18"/>
  <c r="T827" i="18"/>
  <c r="N827" i="18"/>
  <c r="T826" i="18"/>
  <c r="N826" i="18"/>
  <c r="T825" i="18"/>
  <c r="N825" i="18"/>
  <c r="B825" i="18"/>
  <c r="B826" i="18" s="1"/>
  <c r="T824" i="18"/>
  <c r="N824" i="18"/>
  <c r="T823" i="18"/>
  <c r="N823" i="18"/>
  <c r="T822" i="18"/>
  <c r="N822" i="18"/>
  <c r="T821" i="18"/>
  <c r="N821" i="18"/>
  <c r="T820" i="18"/>
  <c r="N820" i="18"/>
  <c r="T819" i="18"/>
  <c r="N819" i="18"/>
  <c r="T818" i="18"/>
  <c r="N818" i="18"/>
  <c r="T817" i="18"/>
  <c r="N817" i="18"/>
  <c r="B817" i="18"/>
  <c r="B818" i="18" s="1"/>
  <c r="B819" i="18" s="1"/>
  <c r="B820" i="18" s="1"/>
  <c r="B821" i="18" s="1"/>
  <c r="B822" i="18" s="1"/>
  <c r="B823" i="18" s="1"/>
  <c r="T816" i="18"/>
  <c r="N816" i="18"/>
  <c r="T815" i="18"/>
  <c r="N815" i="18"/>
  <c r="T814" i="18"/>
  <c r="N814" i="18"/>
  <c r="T813" i="18"/>
  <c r="N813" i="18"/>
  <c r="T812" i="18"/>
  <c r="N812" i="18"/>
  <c r="T811" i="18"/>
  <c r="N811" i="18"/>
  <c r="T810" i="18"/>
  <c r="N810" i="18"/>
  <c r="T809" i="18"/>
  <c r="N809" i="18"/>
  <c r="T808" i="18"/>
  <c r="N808" i="18"/>
  <c r="T807" i="18"/>
  <c r="N807" i="18"/>
  <c r="B807" i="18"/>
  <c r="B808" i="18" s="1"/>
  <c r="B809" i="18" s="1"/>
  <c r="B810" i="18" s="1"/>
  <c r="B811" i="18" s="1"/>
  <c r="B812" i="18" s="1"/>
  <c r="B813" i="18" s="1"/>
  <c r="B814" i="18" s="1"/>
  <c r="B815" i="18" s="1"/>
  <c r="T806" i="18"/>
  <c r="N806" i="18"/>
  <c r="T805" i="18"/>
  <c r="N805" i="18"/>
  <c r="T804" i="18"/>
  <c r="N804" i="18"/>
  <c r="T803" i="18"/>
  <c r="N803" i="18"/>
  <c r="T802" i="18"/>
  <c r="N802" i="18"/>
  <c r="T801" i="18"/>
  <c r="N801" i="18"/>
  <c r="T800" i="18"/>
  <c r="N800" i="18"/>
  <c r="B800" i="18"/>
  <c r="B801" i="18" s="1"/>
  <c r="B802" i="18" s="1"/>
  <c r="B803" i="18" s="1"/>
  <c r="B804" i="18" s="1"/>
  <c r="B805" i="18" s="1"/>
  <c r="T799" i="18"/>
  <c r="N799" i="18"/>
  <c r="T798" i="18"/>
  <c r="N798" i="18"/>
  <c r="T797" i="18"/>
  <c r="N797" i="18"/>
  <c r="T796" i="18"/>
  <c r="N796" i="18"/>
  <c r="T795" i="18"/>
  <c r="N795" i="18"/>
  <c r="B795" i="18"/>
  <c r="B796" i="18" s="1"/>
  <c r="B797" i="18" s="1"/>
  <c r="B798" i="18" s="1"/>
  <c r="T794" i="18"/>
  <c r="N794" i="18"/>
  <c r="T793" i="18"/>
  <c r="N793" i="18"/>
  <c r="T792" i="18"/>
  <c r="N792" i="18"/>
  <c r="T791" i="18"/>
  <c r="N791" i="18"/>
  <c r="T790" i="18"/>
  <c r="N790" i="18"/>
  <c r="T789" i="18"/>
  <c r="N789" i="18"/>
  <c r="B789" i="18"/>
  <c r="B790" i="18" s="1"/>
  <c r="B791" i="18" s="1"/>
  <c r="B792" i="18" s="1"/>
  <c r="B793" i="18" s="1"/>
  <c r="T788" i="18"/>
  <c r="N788" i="18"/>
  <c r="T787" i="18"/>
  <c r="N787" i="18"/>
  <c r="T786" i="18"/>
  <c r="N786" i="18"/>
  <c r="T785" i="18"/>
  <c r="N785" i="18"/>
  <c r="T784" i="18"/>
  <c r="N784" i="18"/>
  <c r="B784" i="18"/>
  <c r="B785" i="18" s="1"/>
  <c r="B786" i="18" s="1"/>
  <c r="B787" i="18" s="1"/>
  <c r="T783" i="18"/>
  <c r="N783" i="18"/>
  <c r="T782" i="18"/>
  <c r="N782" i="18"/>
  <c r="T781" i="18"/>
  <c r="N781" i="18"/>
  <c r="B781" i="18"/>
  <c r="B782" i="18" s="1"/>
  <c r="T780" i="18"/>
  <c r="N780" i="18"/>
  <c r="T779" i="18"/>
  <c r="N779" i="18"/>
  <c r="T778" i="18"/>
  <c r="N778" i="18"/>
  <c r="T777" i="18"/>
  <c r="N777" i="18"/>
  <c r="B777" i="18"/>
  <c r="B778" i="18" s="1"/>
  <c r="B779" i="18" s="1"/>
  <c r="T776" i="18"/>
  <c r="N776" i="18"/>
  <c r="T775" i="18"/>
  <c r="N775" i="18"/>
  <c r="T774" i="18"/>
  <c r="N774" i="18"/>
  <c r="T773" i="18"/>
  <c r="N773" i="18"/>
  <c r="T772" i="18"/>
  <c r="N772" i="18"/>
  <c r="B772" i="18"/>
  <c r="B773" i="18" s="1"/>
  <c r="B774" i="18" s="1"/>
  <c r="B775" i="18" s="1"/>
  <c r="T771" i="18"/>
  <c r="N771" i="18"/>
  <c r="T770" i="18"/>
  <c r="N770" i="18"/>
  <c r="T769" i="18"/>
  <c r="N769" i="18"/>
  <c r="T768" i="18"/>
  <c r="N768" i="18"/>
  <c r="B768" i="18"/>
  <c r="B769" i="18" s="1"/>
  <c r="B770" i="18" s="1"/>
  <c r="T767" i="18"/>
  <c r="N767" i="18"/>
  <c r="T766" i="18"/>
  <c r="N766" i="18"/>
  <c r="T765" i="18"/>
  <c r="N765" i="18"/>
  <c r="T764" i="18"/>
  <c r="N764" i="18"/>
  <c r="T763" i="18"/>
  <c r="N763" i="18"/>
  <c r="T762" i="18"/>
  <c r="N762" i="18"/>
  <c r="T761" i="18"/>
  <c r="N761" i="18"/>
  <c r="B761" i="18"/>
  <c r="B762" i="18" s="1"/>
  <c r="B763" i="18" s="1"/>
  <c r="B764" i="18" s="1"/>
  <c r="B765" i="18" s="1"/>
  <c r="B766" i="18" s="1"/>
  <c r="T760" i="18"/>
  <c r="N760" i="18"/>
  <c r="T759" i="18"/>
  <c r="N759" i="18"/>
  <c r="T758" i="18"/>
  <c r="N758" i="18"/>
  <c r="T757" i="18"/>
  <c r="N757" i="18"/>
  <c r="T756" i="18"/>
  <c r="N756" i="18"/>
  <c r="T755" i="18"/>
  <c r="N755" i="18"/>
  <c r="T754" i="18"/>
  <c r="N754" i="18"/>
  <c r="T753" i="18"/>
  <c r="N753" i="18"/>
  <c r="T752" i="18"/>
  <c r="N752" i="18"/>
  <c r="T751" i="18"/>
  <c r="N751" i="18"/>
  <c r="T750" i="18"/>
  <c r="N750" i="18"/>
  <c r="T749" i="18"/>
  <c r="N749" i="18"/>
  <c r="T748" i="18"/>
  <c r="N748" i="18"/>
  <c r="T747" i="18"/>
  <c r="N747" i="18"/>
  <c r="T746" i="18"/>
  <c r="N746" i="18"/>
  <c r="T745" i="18"/>
  <c r="N745" i="18"/>
  <c r="T744" i="18"/>
  <c r="N744" i="18"/>
  <c r="T743" i="18"/>
  <c r="N743" i="18"/>
  <c r="T742" i="18"/>
  <c r="N742" i="18"/>
  <c r="T741" i="18"/>
  <c r="N741" i="18"/>
  <c r="B741" i="18"/>
  <c r="B742" i="18" s="1"/>
  <c r="B743" i="18" s="1"/>
  <c r="B744" i="18" s="1"/>
  <c r="B745" i="18" s="1"/>
  <c r="B746" i="18" s="1"/>
  <c r="B747" i="18" s="1"/>
  <c r="B748" i="18" s="1"/>
  <c r="B749" i="18" s="1"/>
  <c r="B750" i="18" s="1"/>
  <c r="B751" i="18" s="1"/>
  <c r="B752" i="18" s="1"/>
  <c r="B753" i="18" s="1"/>
  <c r="B754" i="18" s="1"/>
  <c r="B755" i="18" s="1"/>
  <c r="B756" i="18" s="1"/>
  <c r="B757" i="18" s="1"/>
  <c r="B758" i="18" s="1"/>
  <c r="B759" i="18" s="1"/>
  <c r="T740" i="18"/>
  <c r="N740" i="18"/>
  <c r="T739" i="18"/>
  <c r="N739" i="18"/>
  <c r="T738" i="18"/>
  <c r="N738" i="18"/>
  <c r="T737" i="18"/>
  <c r="N737" i="18"/>
  <c r="T736" i="18"/>
  <c r="N736" i="18"/>
  <c r="T735" i="18"/>
  <c r="N735" i="18"/>
  <c r="T734" i="18"/>
  <c r="N734" i="18"/>
  <c r="T733" i="18"/>
  <c r="N733" i="18"/>
  <c r="T732" i="18"/>
  <c r="N732" i="18"/>
  <c r="B732" i="18"/>
  <c r="B733" i="18" s="1"/>
  <c r="B734" i="18" s="1"/>
  <c r="B735" i="18" s="1"/>
  <c r="B736" i="18" s="1"/>
  <c r="B737" i="18" s="1"/>
  <c r="B738" i="18" s="1"/>
  <c r="B739" i="18" s="1"/>
  <c r="T731" i="18"/>
  <c r="N731" i="18"/>
  <c r="T730" i="18"/>
  <c r="N730" i="18"/>
  <c r="T729" i="18"/>
  <c r="N729" i="18"/>
  <c r="T728" i="18"/>
  <c r="N728" i="18"/>
  <c r="T727" i="18"/>
  <c r="N727" i="18"/>
  <c r="T726" i="18"/>
  <c r="N726" i="18"/>
  <c r="T725" i="18"/>
  <c r="N725" i="18"/>
  <c r="T724" i="18"/>
  <c r="N724" i="18"/>
  <c r="T723" i="18"/>
  <c r="N723" i="18"/>
  <c r="T722" i="18"/>
  <c r="N722" i="18"/>
  <c r="T721" i="18"/>
  <c r="N721" i="18"/>
  <c r="B721" i="18"/>
  <c r="B722" i="18" s="1"/>
  <c r="B723" i="18" s="1"/>
  <c r="B724" i="18" s="1"/>
  <c r="B725" i="18" s="1"/>
  <c r="B726" i="18" s="1"/>
  <c r="B727" i="18" s="1"/>
  <c r="B728" i="18" s="1"/>
  <c r="B729" i="18" s="1"/>
  <c r="B730" i="18" s="1"/>
  <c r="T720" i="18"/>
  <c r="N720" i="18"/>
  <c r="T719" i="18"/>
  <c r="N719" i="18"/>
  <c r="T718" i="18"/>
  <c r="N718" i="18"/>
  <c r="T717" i="18"/>
  <c r="N717" i="18"/>
  <c r="T716" i="18"/>
  <c r="N716" i="18"/>
  <c r="T715" i="18"/>
  <c r="N715" i="18"/>
  <c r="T714" i="18"/>
  <c r="N714" i="18"/>
  <c r="T713" i="18"/>
  <c r="N713" i="18"/>
  <c r="T712" i="18"/>
  <c r="N712" i="18"/>
  <c r="T711" i="18"/>
  <c r="N711" i="18"/>
  <c r="B711" i="18"/>
  <c r="B712" i="18" s="1"/>
  <c r="B713" i="18" s="1"/>
  <c r="B714" i="18" s="1"/>
  <c r="B715" i="18" s="1"/>
  <c r="B716" i="18" s="1"/>
  <c r="B717" i="18" s="1"/>
  <c r="B718" i="18" s="1"/>
  <c r="B719" i="18" s="1"/>
  <c r="T710" i="18"/>
  <c r="N710" i="18"/>
  <c r="T709" i="18"/>
  <c r="N709" i="18"/>
  <c r="T708" i="18"/>
  <c r="N708" i="18"/>
  <c r="T707" i="18"/>
  <c r="N707" i="18"/>
  <c r="T706" i="18"/>
  <c r="N706" i="18"/>
  <c r="T705" i="18"/>
  <c r="N705" i="18"/>
  <c r="T704" i="18"/>
  <c r="N704" i="18"/>
  <c r="T703" i="18"/>
  <c r="N703" i="18"/>
  <c r="T702" i="18"/>
  <c r="N702" i="18"/>
  <c r="T701" i="18"/>
  <c r="N701" i="18"/>
  <c r="T700" i="18"/>
  <c r="N700" i="18"/>
  <c r="T699" i="18"/>
  <c r="N699" i="18"/>
  <c r="T698" i="18"/>
  <c r="N698" i="18"/>
  <c r="T697" i="18"/>
  <c r="N697" i="18"/>
  <c r="T696" i="18"/>
  <c r="N696" i="18"/>
  <c r="B696" i="18"/>
  <c r="B697" i="18" s="1"/>
  <c r="B698" i="18" s="1"/>
  <c r="B699" i="18" s="1"/>
  <c r="B700" i="18" s="1"/>
  <c r="B701" i="18" s="1"/>
  <c r="B702" i="18" s="1"/>
  <c r="B703" i="18" s="1"/>
  <c r="B704" i="18" s="1"/>
  <c r="B705" i="18" s="1"/>
  <c r="B706" i="18" s="1"/>
  <c r="B707" i="18" s="1"/>
  <c r="B708" i="18" s="1"/>
  <c r="B709" i="18" s="1"/>
  <c r="T695" i="18"/>
  <c r="N695" i="18"/>
  <c r="T694" i="18"/>
  <c r="N694" i="18"/>
  <c r="T693" i="18"/>
  <c r="N693" i="18"/>
  <c r="T692" i="18"/>
  <c r="N692" i="18"/>
  <c r="B692" i="18"/>
  <c r="B693" i="18" s="1"/>
  <c r="B694" i="18" s="1"/>
  <c r="T691" i="18"/>
  <c r="N691" i="18"/>
  <c r="T690" i="18"/>
  <c r="N690" i="18"/>
  <c r="T689" i="18"/>
  <c r="N689" i="18"/>
  <c r="T688" i="18"/>
  <c r="N688" i="18"/>
  <c r="B688" i="18"/>
  <c r="B689" i="18" s="1"/>
  <c r="B690" i="18" s="1"/>
  <c r="T687" i="18"/>
  <c r="N687" i="18"/>
  <c r="T686" i="18"/>
  <c r="N686" i="18"/>
  <c r="T685" i="18"/>
  <c r="N685" i="18"/>
  <c r="T684" i="18"/>
  <c r="N684" i="18"/>
  <c r="T683" i="18"/>
  <c r="N683" i="18"/>
  <c r="T682" i="18"/>
  <c r="N682" i="18"/>
  <c r="T681" i="18"/>
  <c r="N681" i="18"/>
  <c r="T680" i="18"/>
  <c r="N680" i="18"/>
  <c r="T679" i="18"/>
  <c r="N679" i="18"/>
  <c r="T678" i="18"/>
  <c r="N678" i="18"/>
  <c r="T677" i="18"/>
  <c r="N677" i="18"/>
  <c r="T676" i="18"/>
  <c r="N676" i="18"/>
  <c r="T675" i="18"/>
  <c r="N675" i="18"/>
  <c r="T674" i="18"/>
  <c r="N674" i="18"/>
  <c r="T673" i="18"/>
  <c r="N673" i="18"/>
  <c r="T672" i="18"/>
  <c r="N672" i="18"/>
  <c r="T671" i="18"/>
  <c r="N671" i="18"/>
  <c r="B671" i="18"/>
  <c r="B672" i="18" s="1"/>
  <c r="B673" i="18" s="1"/>
  <c r="B674" i="18" s="1"/>
  <c r="B675" i="18" s="1"/>
  <c r="B676" i="18" s="1"/>
  <c r="B677" i="18" s="1"/>
  <c r="B678" i="18" s="1"/>
  <c r="B679" i="18" s="1"/>
  <c r="B680" i="18" s="1"/>
  <c r="B681" i="18" s="1"/>
  <c r="B682" i="18" s="1"/>
  <c r="B683" i="18" s="1"/>
  <c r="B684" i="18" s="1"/>
  <c r="B685" i="18" s="1"/>
  <c r="B686" i="18" s="1"/>
  <c r="T670" i="18"/>
  <c r="N670" i="18"/>
  <c r="T669" i="18"/>
  <c r="N669" i="18"/>
  <c r="T668" i="18"/>
  <c r="N668" i="18"/>
  <c r="T667" i="18"/>
  <c r="N667" i="18"/>
  <c r="T666" i="18"/>
  <c r="N666" i="18"/>
  <c r="T665" i="18"/>
  <c r="N665" i="18"/>
  <c r="T664" i="18"/>
  <c r="N664" i="18"/>
  <c r="T663" i="18"/>
  <c r="N663" i="18"/>
  <c r="T662" i="18"/>
  <c r="N662" i="18"/>
  <c r="T661" i="18"/>
  <c r="N661" i="18"/>
  <c r="T660" i="18"/>
  <c r="N660" i="18"/>
  <c r="T659" i="18"/>
  <c r="N659" i="18"/>
  <c r="T658" i="18"/>
  <c r="N658" i="18"/>
  <c r="T657" i="18"/>
  <c r="N657" i="18"/>
  <c r="T656" i="18"/>
  <c r="N656" i="18"/>
  <c r="T655" i="18"/>
  <c r="N655" i="18"/>
  <c r="T654" i="18"/>
  <c r="N654" i="18"/>
  <c r="T653" i="18"/>
  <c r="N653" i="18"/>
  <c r="T652" i="18"/>
  <c r="N652" i="18"/>
  <c r="T651" i="18"/>
  <c r="N651" i="18"/>
  <c r="B651" i="18"/>
  <c r="B652" i="18" s="1"/>
  <c r="B653" i="18" s="1"/>
  <c r="B654" i="18" s="1"/>
  <c r="B655" i="18" s="1"/>
  <c r="B656" i="18" s="1"/>
  <c r="B657" i="18" s="1"/>
  <c r="B658" i="18" s="1"/>
  <c r="B659" i="18" s="1"/>
  <c r="B660" i="18" s="1"/>
  <c r="B661" i="18" s="1"/>
  <c r="B662" i="18" s="1"/>
  <c r="B663" i="18" s="1"/>
  <c r="B664" i="18" s="1"/>
  <c r="B665" i="18" s="1"/>
  <c r="B666" i="18" s="1"/>
  <c r="B667" i="18" s="1"/>
  <c r="B668" i="18" s="1"/>
  <c r="B669" i="18" s="1"/>
  <c r="T650" i="18"/>
  <c r="N650" i="18"/>
  <c r="T649" i="18"/>
  <c r="N649" i="18"/>
  <c r="T648" i="18"/>
  <c r="N648" i="18"/>
  <c r="T647" i="18"/>
  <c r="N647" i="18"/>
  <c r="T646" i="18"/>
  <c r="N646" i="18"/>
  <c r="T645" i="18"/>
  <c r="N645" i="18"/>
  <c r="T644" i="18"/>
  <c r="N644" i="18"/>
  <c r="T643" i="18"/>
  <c r="N643" i="18"/>
  <c r="B643" i="18"/>
  <c r="B644" i="18" s="1"/>
  <c r="B645" i="18" s="1"/>
  <c r="B646" i="18" s="1"/>
  <c r="B647" i="18" s="1"/>
  <c r="B648" i="18" s="1"/>
  <c r="B649" i="18" s="1"/>
  <c r="T642" i="18"/>
  <c r="N642" i="18"/>
  <c r="T641" i="18"/>
  <c r="N641" i="18"/>
  <c r="T640" i="18"/>
  <c r="N640" i="18"/>
  <c r="T639" i="18"/>
  <c r="N639" i="18"/>
  <c r="T638" i="18"/>
  <c r="N638" i="18"/>
  <c r="T637" i="18"/>
  <c r="N637" i="18"/>
  <c r="T636" i="18"/>
  <c r="N636" i="18"/>
  <c r="T635" i="18"/>
  <c r="N635" i="18"/>
  <c r="T634" i="18"/>
  <c r="N634" i="18"/>
  <c r="T633" i="18"/>
  <c r="N633" i="18"/>
  <c r="T632" i="18"/>
  <c r="N632" i="18"/>
  <c r="B633" i="18"/>
  <c r="B634" i="18" s="1"/>
  <c r="B635" i="18" s="1"/>
  <c r="B636" i="18" s="1"/>
  <c r="B637" i="18" s="1"/>
  <c r="B638" i="18" s="1"/>
  <c r="B639" i="18" s="1"/>
  <c r="B640" i="18" s="1"/>
  <c r="B641" i="18" s="1"/>
  <c r="T631" i="18"/>
  <c r="N631" i="18"/>
  <c r="T630" i="18"/>
  <c r="N630" i="18"/>
  <c r="B631" i="18"/>
  <c r="T629" i="18"/>
  <c r="N629" i="18"/>
  <c r="T628" i="18"/>
  <c r="N628" i="18"/>
  <c r="T627" i="18"/>
  <c r="N627" i="18"/>
  <c r="T626" i="18"/>
  <c r="N626" i="18"/>
  <c r="T625" i="18"/>
  <c r="N625" i="18"/>
  <c r="T624" i="18"/>
  <c r="N624" i="18"/>
  <c r="T623" i="18"/>
  <c r="N623" i="18"/>
  <c r="T622" i="18"/>
  <c r="N622" i="18"/>
  <c r="B622" i="18"/>
  <c r="B623" i="18" s="1"/>
  <c r="B624" i="18" s="1"/>
  <c r="B625" i="18" s="1"/>
  <c r="B626" i="18" s="1"/>
  <c r="B627" i="18" s="1"/>
  <c r="B628" i="18" s="1"/>
  <c r="B629" i="18" s="1"/>
  <c r="T621" i="18"/>
  <c r="N621" i="18"/>
  <c r="T620" i="18"/>
  <c r="N620" i="18"/>
  <c r="T619" i="18"/>
  <c r="N619" i="18"/>
  <c r="T618" i="18"/>
  <c r="N618" i="18"/>
  <c r="T617" i="18"/>
  <c r="N617" i="18"/>
  <c r="T616" i="18"/>
  <c r="N616" i="18"/>
  <c r="T615" i="18"/>
  <c r="N615" i="18"/>
  <c r="B615" i="18"/>
  <c r="B616" i="18" s="1"/>
  <c r="B617" i="18" s="1"/>
  <c r="B618" i="18" s="1"/>
  <c r="B619" i="18" s="1"/>
  <c r="B620" i="18" s="1"/>
  <c r="T614" i="18"/>
  <c r="N614" i="18"/>
  <c r="T613" i="18"/>
  <c r="N613" i="18"/>
  <c r="T612" i="18"/>
  <c r="N612" i="18"/>
  <c r="B612" i="18"/>
  <c r="B613" i="18" s="1"/>
  <c r="T611" i="18"/>
  <c r="N611" i="18"/>
  <c r="T610" i="18"/>
  <c r="N610" i="18"/>
  <c r="T609" i="18"/>
  <c r="N609" i="18"/>
  <c r="B609" i="18"/>
  <c r="B610" i="18" s="1"/>
  <c r="T608" i="18"/>
  <c r="N608" i="18"/>
  <c r="T607" i="18"/>
  <c r="N607" i="18"/>
  <c r="T606" i="18"/>
  <c r="N606" i="18"/>
  <c r="T605" i="18"/>
  <c r="N605" i="18"/>
  <c r="T604" i="18"/>
  <c r="N604" i="18"/>
  <c r="B604" i="18"/>
  <c r="B605" i="18" s="1"/>
  <c r="B606" i="18" s="1"/>
  <c r="B607" i="18" s="1"/>
  <c r="T603" i="18"/>
  <c r="N603" i="18"/>
  <c r="T602" i="18"/>
  <c r="N602" i="18"/>
  <c r="T601" i="18"/>
  <c r="N601" i="18"/>
  <c r="B602" i="18"/>
  <c r="T600" i="18"/>
  <c r="N600" i="18"/>
  <c r="B600" i="18"/>
  <c r="T599" i="18"/>
  <c r="N599" i="18"/>
  <c r="T598" i="18"/>
  <c r="N598" i="18"/>
  <c r="T597" i="18"/>
  <c r="N597" i="18"/>
  <c r="T596" i="18"/>
  <c r="N596" i="18"/>
  <c r="T595" i="18"/>
  <c r="N595" i="18"/>
  <c r="B595" i="18"/>
  <c r="B596" i="18" s="1"/>
  <c r="B597" i="18" s="1"/>
  <c r="B598" i="18" s="1"/>
  <c r="T594" i="18"/>
  <c r="N594" i="18"/>
  <c r="T593" i="18"/>
  <c r="N593" i="18"/>
  <c r="T592" i="18"/>
  <c r="N592" i="18"/>
  <c r="T591" i="18"/>
  <c r="N591" i="18"/>
  <c r="T590" i="18"/>
  <c r="N590" i="18"/>
  <c r="T589" i="18"/>
  <c r="N589" i="18"/>
  <c r="T588" i="18"/>
  <c r="N588" i="18"/>
  <c r="T587" i="18"/>
  <c r="N587" i="18"/>
  <c r="T586" i="18"/>
  <c r="N586" i="18"/>
  <c r="B586" i="18"/>
  <c r="B587" i="18" s="1"/>
  <c r="B588" i="18" s="1"/>
  <c r="B589" i="18" s="1"/>
  <c r="B590" i="18" s="1"/>
  <c r="B591" i="18" s="1"/>
  <c r="B592" i="18" s="1"/>
  <c r="B593" i="18" s="1"/>
  <c r="T585" i="18"/>
  <c r="N585" i="18"/>
  <c r="T584" i="18"/>
  <c r="N584" i="18"/>
  <c r="T583" i="18"/>
  <c r="N583" i="18"/>
  <c r="B584" i="18"/>
  <c r="T582" i="18"/>
  <c r="N582" i="18"/>
  <c r="T581" i="18"/>
  <c r="N581" i="18"/>
  <c r="T580" i="18"/>
  <c r="N580" i="18"/>
  <c r="T579" i="18"/>
  <c r="N579" i="18"/>
  <c r="T578" i="18"/>
  <c r="N578" i="18"/>
  <c r="T577" i="18"/>
  <c r="N577" i="18"/>
  <c r="T576" i="18"/>
  <c r="N576" i="18"/>
  <c r="T575" i="18"/>
  <c r="N575" i="18"/>
  <c r="T574" i="18"/>
  <c r="N574" i="18"/>
  <c r="T573" i="18"/>
  <c r="N573" i="18"/>
  <c r="T572" i="18"/>
  <c r="N572" i="18"/>
  <c r="T571" i="18"/>
  <c r="N571" i="18"/>
  <c r="T570" i="18"/>
  <c r="N570" i="18"/>
  <c r="T569" i="18"/>
  <c r="N569" i="18"/>
  <c r="T568" i="18"/>
  <c r="N568" i="18"/>
  <c r="T567" i="18"/>
  <c r="N567" i="18"/>
  <c r="T566" i="18"/>
  <c r="N566" i="18"/>
  <c r="T565" i="18"/>
  <c r="N565" i="18"/>
  <c r="T564" i="18"/>
  <c r="N564" i="18"/>
  <c r="T563" i="18"/>
  <c r="N563" i="18"/>
  <c r="T562" i="18"/>
  <c r="N562" i="18"/>
  <c r="T561" i="18"/>
  <c r="N561" i="18"/>
  <c r="T560" i="18"/>
  <c r="N560" i="18"/>
  <c r="T559" i="18"/>
  <c r="N559" i="18"/>
  <c r="T558" i="18"/>
  <c r="N558" i="18"/>
  <c r="T557" i="18"/>
  <c r="N557" i="18"/>
  <c r="T556" i="18"/>
  <c r="N556" i="18"/>
  <c r="T555" i="18"/>
  <c r="N555" i="18"/>
  <c r="T554" i="18"/>
  <c r="N554" i="18"/>
  <c r="T553" i="18"/>
  <c r="N553" i="18"/>
  <c r="T552" i="18"/>
  <c r="N552" i="18"/>
  <c r="T551" i="18"/>
  <c r="N551" i="18"/>
  <c r="T550" i="18"/>
  <c r="N550" i="18"/>
  <c r="T549" i="18"/>
  <c r="N549" i="18"/>
  <c r="T548" i="18"/>
  <c r="N548" i="18"/>
  <c r="T547" i="18"/>
  <c r="N547" i="18"/>
  <c r="T546" i="18"/>
  <c r="N546" i="18"/>
  <c r="T545" i="18"/>
  <c r="N545" i="18"/>
  <c r="T544" i="18"/>
  <c r="N544" i="18"/>
  <c r="T543" i="18"/>
  <c r="N543" i="18"/>
  <c r="T542" i="18"/>
  <c r="N542" i="18"/>
  <c r="T541" i="18"/>
  <c r="N541" i="18"/>
  <c r="T540" i="18"/>
  <c r="N540" i="18"/>
  <c r="T539" i="18"/>
  <c r="N539" i="18"/>
  <c r="T538" i="18"/>
  <c r="N538" i="18"/>
  <c r="T537" i="18"/>
  <c r="N537" i="18"/>
  <c r="T536" i="18"/>
  <c r="N536" i="18"/>
  <c r="T535" i="18"/>
  <c r="N535" i="18"/>
  <c r="T534" i="18"/>
  <c r="N534" i="18"/>
  <c r="T533" i="18"/>
  <c r="N533" i="18"/>
  <c r="T532" i="18"/>
  <c r="N532" i="18"/>
  <c r="T531" i="18"/>
  <c r="N531" i="18"/>
  <c r="T530" i="18"/>
  <c r="N530" i="18"/>
  <c r="T529" i="18"/>
  <c r="N529" i="18"/>
  <c r="T528" i="18"/>
  <c r="N528" i="18"/>
  <c r="T527" i="18"/>
  <c r="N527" i="18"/>
  <c r="T526" i="18"/>
  <c r="N526" i="18"/>
  <c r="T525" i="18"/>
  <c r="N525" i="18"/>
  <c r="T524" i="18"/>
  <c r="N524" i="18"/>
  <c r="T523" i="18"/>
  <c r="N523" i="18"/>
  <c r="T522" i="18"/>
  <c r="N522" i="18"/>
  <c r="T521" i="18"/>
  <c r="N521" i="18"/>
  <c r="T520" i="18"/>
  <c r="N520" i="18"/>
  <c r="T519" i="18"/>
  <c r="N519" i="18"/>
  <c r="T518" i="18"/>
  <c r="N518" i="18"/>
  <c r="T517" i="18"/>
  <c r="N517" i="18"/>
  <c r="T516" i="18"/>
  <c r="N516" i="18"/>
  <c r="T515" i="18"/>
  <c r="N515" i="18"/>
  <c r="T514" i="18"/>
  <c r="N514" i="18"/>
  <c r="B514" i="18"/>
  <c r="B515" i="18" s="1"/>
  <c r="B516" i="18" s="1"/>
  <c r="B517" i="18" s="1"/>
  <c r="B518" i="18" s="1"/>
  <c r="B519" i="18" s="1"/>
  <c r="B520" i="18" s="1"/>
  <c r="B521" i="18" s="1"/>
  <c r="B522" i="18" s="1"/>
  <c r="B523" i="18" s="1"/>
  <c r="B524" i="18" s="1"/>
  <c r="B525" i="18" s="1"/>
  <c r="B526" i="18" s="1"/>
  <c r="B527" i="18" s="1"/>
  <c r="B528" i="18" s="1"/>
  <c r="B529" i="18" s="1"/>
  <c r="B530" i="18" s="1"/>
  <c r="B531" i="18" s="1"/>
  <c r="B532" i="18" s="1"/>
  <c r="B533" i="18" s="1"/>
  <c r="B534" i="18" s="1"/>
  <c r="B535" i="18" s="1"/>
  <c r="B536" i="18" s="1"/>
  <c r="B537" i="18" s="1"/>
  <c r="B538" i="18" s="1"/>
  <c r="B539" i="18" s="1"/>
  <c r="B540" i="18" s="1"/>
  <c r="B541" i="18" s="1"/>
  <c r="B542" i="18" s="1"/>
  <c r="B543" i="18" s="1"/>
  <c r="B544" i="18" s="1"/>
  <c r="B545" i="18" s="1"/>
  <c r="B546" i="18" s="1"/>
  <c r="B547" i="18" s="1"/>
  <c r="B548" i="18" s="1"/>
  <c r="B549" i="18" s="1"/>
  <c r="B550" i="18" s="1"/>
  <c r="B551" i="18" s="1"/>
  <c r="B552" i="18" s="1"/>
  <c r="B553" i="18" s="1"/>
  <c r="B554" i="18" s="1"/>
  <c r="B555" i="18" s="1"/>
  <c r="B556" i="18" s="1"/>
  <c r="B557" i="18" s="1"/>
  <c r="B558" i="18" s="1"/>
  <c r="B559" i="18" s="1"/>
  <c r="B560" i="18" s="1"/>
  <c r="B561" i="18" s="1"/>
  <c r="B562" i="18" s="1"/>
  <c r="B563" i="18" s="1"/>
  <c r="B564" i="18" s="1"/>
  <c r="B565" i="18" s="1"/>
  <c r="B566" i="18" s="1"/>
  <c r="B567" i="18" s="1"/>
  <c r="B568" i="18" s="1"/>
  <c r="B569" i="18" s="1"/>
  <c r="B570" i="18" s="1"/>
  <c r="B571" i="18" s="1"/>
  <c r="B572" i="18" s="1"/>
  <c r="B573" i="18" s="1"/>
  <c r="B574" i="18" s="1"/>
  <c r="B575" i="18" s="1"/>
  <c r="B576" i="18" s="1"/>
  <c r="B577" i="18" s="1"/>
  <c r="B578" i="18" s="1"/>
  <c r="B579" i="18" s="1"/>
  <c r="B580" i="18" s="1"/>
  <c r="B581" i="18" s="1"/>
  <c r="B582" i="18" s="1"/>
  <c r="T513" i="18"/>
  <c r="N513" i="18"/>
  <c r="T512" i="18"/>
  <c r="N512" i="18"/>
  <c r="T511" i="18"/>
  <c r="N511" i="18"/>
  <c r="T510" i="18"/>
  <c r="N510" i="18"/>
  <c r="T509" i="18"/>
  <c r="N509" i="18"/>
  <c r="T508" i="18"/>
  <c r="N508" i="18"/>
  <c r="T507" i="18"/>
  <c r="N507" i="18"/>
  <c r="T506" i="18"/>
  <c r="N506" i="18"/>
  <c r="T505" i="18"/>
  <c r="N505" i="18"/>
  <c r="T504" i="18"/>
  <c r="N504" i="18"/>
  <c r="T503" i="18"/>
  <c r="N503" i="18"/>
  <c r="T502" i="18"/>
  <c r="N502" i="18"/>
  <c r="T501" i="18"/>
  <c r="N501" i="18"/>
  <c r="T500" i="18"/>
  <c r="N500" i="18"/>
  <c r="T499" i="18"/>
  <c r="N499" i="18"/>
  <c r="T498" i="18"/>
  <c r="N498" i="18"/>
  <c r="T497" i="18"/>
  <c r="N497" i="18"/>
  <c r="T496" i="18"/>
  <c r="N496" i="18"/>
  <c r="T495" i="18"/>
  <c r="N495" i="18"/>
  <c r="T494" i="18"/>
  <c r="N494" i="18"/>
  <c r="T493" i="18"/>
  <c r="N493" i="18"/>
  <c r="T492" i="18"/>
  <c r="N492" i="18"/>
  <c r="T491" i="18"/>
  <c r="N491" i="18"/>
  <c r="B491" i="18"/>
  <c r="B492" i="18" s="1"/>
  <c r="B493" i="18" s="1"/>
  <c r="B494" i="18" s="1"/>
  <c r="B495" i="18" s="1"/>
  <c r="B496" i="18" s="1"/>
  <c r="B497" i="18" s="1"/>
  <c r="B498" i="18" s="1"/>
  <c r="B499" i="18" s="1"/>
  <c r="B500" i="18" s="1"/>
  <c r="B501" i="18" s="1"/>
  <c r="B502" i="18" s="1"/>
  <c r="B503" i="18" s="1"/>
  <c r="B504" i="18" s="1"/>
  <c r="B505" i="18" s="1"/>
  <c r="B506" i="18" s="1"/>
  <c r="B507" i="18" s="1"/>
  <c r="B508" i="18" s="1"/>
  <c r="B509" i="18" s="1"/>
  <c r="B510" i="18" s="1"/>
  <c r="B511" i="18" s="1"/>
  <c r="B512" i="18" s="1"/>
  <c r="T490" i="18"/>
  <c r="N490" i="18"/>
  <c r="T489" i="18"/>
  <c r="N489" i="18"/>
  <c r="B489" i="18"/>
  <c r="T488" i="18"/>
  <c r="N488" i="18"/>
  <c r="T487" i="18"/>
  <c r="N487" i="18"/>
  <c r="T486" i="18"/>
  <c r="N486" i="18"/>
  <c r="T485" i="18"/>
  <c r="N485" i="18"/>
  <c r="T484" i="18"/>
  <c r="N484" i="18"/>
  <c r="T483" i="18"/>
  <c r="N483" i="18"/>
  <c r="T482" i="18"/>
  <c r="N482" i="18"/>
  <c r="B482" i="18"/>
  <c r="B483" i="18" s="1"/>
  <c r="B484" i="18" s="1"/>
  <c r="B485" i="18" s="1"/>
  <c r="B486" i="18" s="1"/>
  <c r="B487" i="18" s="1"/>
  <c r="T481" i="18"/>
  <c r="N481" i="18"/>
  <c r="T480" i="18"/>
  <c r="N480" i="18"/>
  <c r="T479" i="18"/>
  <c r="N479" i="18"/>
  <c r="T478" i="18"/>
  <c r="N478" i="18"/>
  <c r="B479" i="18"/>
  <c r="B480" i="18" s="1"/>
  <c r="T477" i="18"/>
  <c r="N477" i="18"/>
  <c r="T476" i="18"/>
  <c r="N476" i="18"/>
  <c r="B476" i="18"/>
  <c r="B477" i="18" s="1"/>
  <c r="T475" i="18"/>
  <c r="N475" i="18"/>
  <c r="T474" i="18"/>
  <c r="N474" i="18"/>
  <c r="B474" i="18"/>
  <c r="T473" i="18"/>
  <c r="N473" i="18"/>
  <c r="T472" i="18"/>
  <c r="N472" i="18"/>
  <c r="T471" i="18"/>
  <c r="N471" i="18"/>
  <c r="T470" i="18"/>
  <c r="N470" i="18"/>
  <c r="T469" i="18"/>
  <c r="N469" i="18"/>
  <c r="B469" i="18"/>
  <c r="B470" i="18" s="1"/>
  <c r="B471" i="18" s="1"/>
  <c r="B472" i="18" s="1"/>
  <c r="T468" i="18"/>
  <c r="N468" i="18"/>
  <c r="T467" i="18"/>
  <c r="N467" i="18"/>
  <c r="T466" i="18"/>
  <c r="N466" i="18"/>
  <c r="T465" i="18"/>
  <c r="N465" i="18"/>
  <c r="T464" i="18"/>
  <c r="N464" i="18"/>
  <c r="B464" i="18"/>
  <c r="B465" i="18" s="1"/>
  <c r="B466" i="18" s="1"/>
  <c r="B467" i="18" s="1"/>
  <c r="T463" i="18"/>
  <c r="N463" i="18"/>
  <c r="T462" i="18"/>
  <c r="N462" i="18"/>
  <c r="T461" i="18"/>
  <c r="N461" i="18"/>
  <c r="T460" i="18"/>
  <c r="N460" i="18"/>
  <c r="T459" i="18"/>
  <c r="N459" i="18"/>
  <c r="T458" i="18"/>
  <c r="N458" i="18"/>
  <c r="T457" i="18"/>
  <c r="N457" i="18"/>
  <c r="T456" i="18"/>
  <c r="N456" i="18"/>
  <c r="T455" i="18"/>
  <c r="N455" i="18"/>
  <c r="B455" i="18"/>
  <c r="B456" i="18" s="1"/>
  <c r="B457" i="18" s="1"/>
  <c r="B458" i="18" s="1"/>
  <c r="B459" i="18" s="1"/>
  <c r="B460" i="18" s="1"/>
  <c r="B461" i="18" s="1"/>
  <c r="B462" i="18" s="1"/>
  <c r="T454" i="18"/>
  <c r="N454" i="18"/>
  <c r="T453" i="18"/>
  <c r="N453" i="18"/>
  <c r="T452" i="18"/>
  <c r="N452" i="18"/>
  <c r="T451" i="18"/>
  <c r="N451" i="18"/>
  <c r="T450" i="18"/>
  <c r="N450" i="18"/>
  <c r="T449" i="18"/>
  <c r="N449" i="18"/>
  <c r="T448" i="18"/>
  <c r="N448" i="18"/>
  <c r="B448" i="18"/>
  <c r="B449" i="18" s="1"/>
  <c r="B450" i="18" s="1"/>
  <c r="B451" i="18" s="1"/>
  <c r="B452" i="18" s="1"/>
  <c r="B453" i="18" s="1"/>
  <c r="T447" i="18"/>
  <c r="N447" i="18"/>
  <c r="T446" i="18"/>
  <c r="N446" i="18"/>
  <c r="T445" i="18"/>
  <c r="N445" i="18"/>
  <c r="T444" i="18"/>
  <c r="N444" i="18"/>
  <c r="T443" i="18"/>
  <c r="N443" i="18"/>
  <c r="B444" i="18"/>
  <c r="B445" i="18" s="1"/>
  <c r="T442" i="18"/>
  <c r="N442" i="18"/>
  <c r="T441" i="18"/>
  <c r="N441" i="18"/>
  <c r="T440" i="18"/>
  <c r="N440" i="18"/>
  <c r="T439" i="18"/>
  <c r="N439" i="18"/>
  <c r="T438" i="18"/>
  <c r="N438" i="18"/>
  <c r="T437" i="18"/>
  <c r="N437" i="18"/>
  <c r="T436" i="18"/>
  <c r="N436" i="18"/>
  <c r="T435" i="18"/>
  <c r="N435" i="18"/>
  <c r="T434" i="18"/>
  <c r="N434" i="18"/>
  <c r="T433" i="18"/>
  <c r="N433" i="18"/>
  <c r="T432" i="18"/>
  <c r="N432" i="18"/>
  <c r="T431" i="18"/>
  <c r="N431" i="18"/>
  <c r="T430" i="18"/>
  <c r="N430" i="18"/>
  <c r="T429" i="18"/>
  <c r="N429" i="18"/>
  <c r="T428" i="18"/>
  <c r="N428" i="18"/>
  <c r="T427" i="18"/>
  <c r="N427" i="18"/>
  <c r="T426" i="18"/>
  <c r="N426" i="18"/>
  <c r="T425" i="18"/>
  <c r="N425" i="18"/>
  <c r="T424" i="18"/>
  <c r="N424" i="18"/>
  <c r="T423" i="18"/>
  <c r="N423" i="18"/>
  <c r="T422" i="18"/>
  <c r="N422" i="18"/>
  <c r="T421" i="18"/>
  <c r="N421" i="18"/>
  <c r="T420" i="18"/>
  <c r="N420" i="18"/>
  <c r="B420" i="18"/>
  <c r="B421" i="18" s="1"/>
  <c r="B422" i="18" s="1"/>
  <c r="B423" i="18" s="1"/>
  <c r="B424" i="18" s="1"/>
  <c r="B425" i="18" s="1"/>
  <c r="B426" i="18" s="1"/>
  <c r="B427" i="18" s="1"/>
  <c r="B428" i="18" s="1"/>
  <c r="B429" i="18" s="1"/>
  <c r="B430" i="18" s="1"/>
  <c r="B431" i="18" s="1"/>
  <c r="B432" i="18" s="1"/>
  <c r="B433" i="18" s="1"/>
  <c r="B434" i="18" s="1"/>
  <c r="B435" i="18" s="1"/>
  <c r="B436" i="18" s="1"/>
  <c r="B437" i="18" s="1"/>
  <c r="B438" i="18" s="1"/>
  <c r="B439" i="18" s="1"/>
  <c r="B440" i="18" s="1"/>
  <c r="B441" i="18" s="1"/>
  <c r="B442" i="18" s="1"/>
  <c r="T419" i="18"/>
  <c r="N419" i="18"/>
  <c r="T418" i="18"/>
  <c r="N418" i="18"/>
  <c r="T417" i="18"/>
  <c r="N417" i="18"/>
  <c r="T416" i="18"/>
  <c r="N416" i="18"/>
  <c r="T415" i="18"/>
  <c r="N415" i="18"/>
  <c r="B415" i="18"/>
  <c r="B416" i="18" s="1"/>
  <c r="B417" i="18" s="1"/>
  <c r="B418" i="18" s="1"/>
  <c r="T414" i="18"/>
  <c r="N414" i="18"/>
  <c r="T413" i="18"/>
  <c r="N413" i="18"/>
  <c r="T412" i="18"/>
  <c r="N412" i="18"/>
  <c r="T411" i="18"/>
  <c r="N411" i="18"/>
  <c r="T410" i="18"/>
  <c r="N410" i="18"/>
  <c r="B410" i="18"/>
  <c r="B411" i="18" s="1"/>
  <c r="B412" i="18" s="1"/>
  <c r="B413" i="18" s="1"/>
  <c r="T409" i="18"/>
  <c r="N409" i="18"/>
  <c r="T408" i="18"/>
  <c r="N408" i="18"/>
  <c r="T407" i="18"/>
  <c r="N407" i="18"/>
  <c r="T406" i="18"/>
  <c r="N406" i="18"/>
  <c r="B406" i="18"/>
  <c r="B407" i="18" s="1"/>
  <c r="B408" i="18" s="1"/>
  <c r="T405" i="18"/>
  <c r="N405" i="18"/>
  <c r="T404" i="18"/>
  <c r="N404" i="18"/>
  <c r="T403" i="18"/>
  <c r="N403" i="18"/>
  <c r="T402" i="18"/>
  <c r="N402" i="18"/>
  <c r="T401" i="18"/>
  <c r="N401" i="18"/>
  <c r="T400" i="18"/>
  <c r="N400" i="18"/>
  <c r="T399" i="18"/>
  <c r="N399" i="18"/>
  <c r="T398" i="18"/>
  <c r="N398" i="18"/>
  <c r="T397" i="18"/>
  <c r="N397" i="18"/>
  <c r="T396" i="18"/>
  <c r="N396" i="18"/>
  <c r="T395" i="18"/>
  <c r="N395" i="18"/>
  <c r="T394" i="18"/>
  <c r="N394" i="18"/>
  <c r="T393" i="18"/>
  <c r="N393" i="18"/>
  <c r="T392" i="18"/>
  <c r="N392" i="18"/>
  <c r="T391" i="18"/>
  <c r="N391" i="18"/>
  <c r="T390" i="18"/>
  <c r="N390" i="18"/>
  <c r="T389" i="18"/>
  <c r="N389" i="18"/>
  <c r="T388" i="18"/>
  <c r="N388" i="18"/>
  <c r="T387" i="18"/>
  <c r="N387" i="18"/>
  <c r="T386" i="18"/>
  <c r="N386" i="18"/>
  <c r="T385" i="18"/>
  <c r="N385" i="18"/>
  <c r="T384" i="18"/>
  <c r="N384" i="18"/>
  <c r="T383" i="18"/>
  <c r="N383" i="18"/>
  <c r="T382" i="18"/>
  <c r="N382" i="18"/>
  <c r="T381" i="18"/>
  <c r="N381" i="18"/>
  <c r="T380" i="18"/>
  <c r="N380" i="18"/>
  <c r="T379" i="18"/>
  <c r="N379" i="18"/>
  <c r="T378" i="18"/>
  <c r="N378" i="18"/>
  <c r="T377" i="18"/>
  <c r="N377" i="18"/>
  <c r="T376" i="18"/>
  <c r="N376" i="18"/>
  <c r="B376" i="18"/>
  <c r="B377" i="18" s="1"/>
  <c r="B378" i="18" s="1"/>
  <c r="B379" i="18" s="1"/>
  <c r="B380" i="18" s="1"/>
  <c r="B381" i="18" s="1"/>
  <c r="B382" i="18" s="1"/>
  <c r="B383" i="18" s="1"/>
  <c r="B384" i="18" s="1"/>
  <c r="B385" i="18" s="1"/>
  <c r="B386" i="18" s="1"/>
  <c r="B387" i="18" s="1"/>
  <c r="B388" i="18" s="1"/>
  <c r="B389" i="18" s="1"/>
  <c r="B390" i="18" s="1"/>
  <c r="B391" i="18" s="1"/>
  <c r="B392" i="18" s="1"/>
  <c r="B393" i="18" s="1"/>
  <c r="B394" i="18" s="1"/>
  <c r="B395" i="18" s="1"/>
  <c r="B396" i="18" s="1"/>
  <c r="B397" i="18" s="1"/>
  <c r="B398" i="18" s="1"/>
  <c r="B399" i="18" s="1"/>
  <c r="B400" i="18" s="1"/>
  <c r="B401" i="18" s="1"/>
  <c r="B402" i="18" s="1"/>
  <c r="B403" i="18" s="1"/>
  <c r="B404" i="18" s="1"/>
  <c r="T375" i="18"/>
  <c r="N375" i="18"/>
  <c r="T374" i="18"/>
  <c r="N374" i="18"/>
  <c r="T373" i="18"/>
  <c r="N373" i="18"/>
  <c r="T372" i="18"/>
  <c r="N372" i="18"/>
  <c r="T371" i="18"/>
  <c r="N371" i="18"/>
  <c r="B371" i="18"/>
  <c r="B372" i="18" s="1"/>
  <c r="B373" i="18" s="1"/>
  <c r="B374" i="18" s="1"/>
  <c r="T370" i="18"/>
  <c r="N370" i="18"/>
  <c r="T369" i="18"/>
  <c r="N369" i="18"/>
  <c r="T368" i="18"/>
  <c r="N368" i="18"/>
  <c r="T367" i="18"/>
  <c r="N367" i="18"/>
  <c r="T366" i="18"/>
  <c r="N366" i="18"/>
  <c r="T365" i="18"/>
  <c r="N365" i="18"/>
  <c r="T364" i="18"/>
  <c r="N364" i="18"/>
  <c r="T363" i="18"/>
  <c r="N363" i="18"/>
  <c r="T362" i="18"/>
  <c r="N362" i="18"/>
  <c r="T361" i="18"/>
  <c r="N361" i="18"/>
  <c r="B361" i="18"/>
  <c r="B362" i="18" s="1"/>
  <c r="B363" i="18" s="1"/>
  <c r="B364" i="18" s="1"/>
  <c r="B365" i="18" s="1"/>
  <c r="B366" i="18" s="1"/>
  <c r="B367" i="18" s="1"/>
  <c r="B368" i="18" s="1"/>
  <c r="B369" i="18" s="1"/>
  <c r="T360" i="18"/>
  <c r="N360" i="18"/>
  <c r="T359" i="18"/>
  <c r="N359" i="18"/>
  <c r="T358" i="18"/>
  <c r="N358" i="18"/>
  <c r="T357" i="18"/>
  <c r="N357" i="18"/>
  <c r="T356" i="18"/>
  <c r="N356" i="18"/>
  <c r="B356" i="18"/>
  <c r="B357" i="18" s="1"/>
  <c r="B358" i="18" s="1"/>
  <c r="B359" i="18" s="1"/>
  <c r="T355" i="18"/>
  <c r="N355" i="18"/>
  <c r="T354" i="18"/>
  <c r="N354" i="18"/>
  <c r="T353" i="18"/>
  <c r="N353" i="18"/>
  <c r="B353" i="18"/>
  <c r="B354" i="18" s="1"/>
  <c r="T352" i="18"/>
  <c r="N352" i="18"/>
  <c r="T351" i="18"/>
  <c r="N351" i="18"/>
  <c r="T350" i="18"/>
  <c r="N350" i="18"/>
  <c r="T349" i="18"/>
  <c r="N349" i="18"/>
  <c r="T348" i="18"/>
  <c r="N348" i="18"/>
  <c r="T347" i="18"/>
  <c r="N347" i="18"/>
  <c r="T346" i="18"/>
  <c r="N346" i="18"/>
  <c r="T345" i="18"/>
  <c r="N345" i="18"/>
  <c r="B345" i="18"/>
  <c r="B346" i="18" s="1"/>
  <c r="B347" i="18" s="1"/>
  <c r="B348" i="18" s="1"/>
  <c r="B349" i="18" s="1"/>
  <c r="B350" i="18" s="1"/>
  <c r="B351" i="18" s="1"/>
  <c r="T344" i="18"/>
  <c r="N344" i="18"/>
  <c r="T343" i="18"/>
  <c r="N343" i="18"/>
  <c r="T342" i="18"/>
  <c r="N342" i="18"/>
  <c r="T341" i="18"/>
  <c r="N341" i="18"/>
  <c r="T340" i="18"/>
  <c r="N340" i="18"/>
  <c r="T339" i="18"/>
  <c r="N339" i="18"/>
  <c r="T338" i="18"/>
  <c r="N338" i="18"/>
  <c r="T337" i="18"/>
  <c r="N337" i="18"/>
  <c r="B337" i="18"/>
  <c r="B338" i="18" s="1"/>
  <c r="B339" i="18" s="1"/>
  <c r="B340" i="18" s="1"/>
  <c r="B341" i="18" s="1"/>
  <c r="B342" i="18" s="1"/>
  <c r="B343" i="18" s="1"/>
  <c r="T336" i="18"/>
  <c r="N336" i="18"/>
  <c r="T335" i="18"/>
  <c r="N335" i="18"/>
  <c r="T334" i="18"/>
  <c r="N334" i="18"/>
  <c r="T333" i="18"/>
  <c r="N333" i="18"/>
  <c r="T332" i="18"/>
  <c r="N332" i="18"/>
  <c r="T331" i="18"/>
  <c r="N331" i="18"/>
  <c r="T330" i="18"/>
  <c r="N330" i="18"/>
  <c r="T329" i="18"/>
  <c r="N329" i="18"/>
  <c r="T328" i="18"/>
  <c r="N328" i="18"/>
  <c r="T327" i="18"/>
  <c r="N327" i="18"/>
  <c r="T326" i="18"/>
  <c r="N326" i="18"/>
  <c r="T325" i="18"/>
  <c r="N325" i="18"/>
  <c r="T324" i="18"/>
  <c r="N324" i="18"/>
  <c r="T323" i="18"/>
  <c r="N323" i="18"/>
  <c r="T322" i="18"/>
  <c r="N322" i="18"/>
  <c r="T321" i="18"/>
  <c r="N321" i="18"/>
  <c r="T320" i="18"/>
  <c r="N320" i="18"/>
  <c r="T319" i="18"/>
  <c r="N319" i="18"/>
  <c r="T318" i="18"/>
  <c r="N318" i="18"/>
  <c r="T317" i="18"/>
  <c r="N317" i="18"/>
  <c r="T316" i="18"/>
  <c r="N316" i="18"/>
  <c r="B316" i="18"/>
  <c r="B317" i="18" s="1"/>
  <c r="B318" i="18" s="1"/>
  <c r="B319" i="18" s="1"/>
  <c r="B320" i="18" s="1"/>
  <c r="B321" i="18" s="1"/>
  <c r="B322" i="18" s="1"/>
  <c r="B323" i="18" s="1"/>
  <c r="B324" i="18" s="1"/>
  <c r="B325" i="18" s="1"/>
  <c r="B326" i="18" s="1"/>
  <c r="B327" i="18" s="1"/>
  <c r="B328" i="18" s="1"/>
  <c r="B329" i="18" s="1"/>
  <c r="B330" i="18" s="1"/>
  <c r="B331" i="18" s="1"/>
  <c r="B332" i="18" s="1"/>
  <c r="B333" i="18" s="1"/>
  <c r="B334" i="18" s="1"/>
  <c r="B335" i="18" s="1"/>
  <c r="T315" i="18"/>
  <c r="N315" i="18"/>
  <c r="T314" i="18"/>
  <c r="N314" i="18"/>
  <c r="T313" i="18"/>
  <c r="N313" i="18"/>
  <c r="T312" i="18"/>
  <c r="N312" i="18"/>
  <c r="T311" i="18"/>
  <c r="N311" i="18"/>
  <c r="T310" i="18"/>
  <c r="N310" i="18"/>
  <c r="T309" i="18"/>
  <c r="N309" i="18"/>
  <c r="T308" i="18"/>
  <c r="N308" i="18"/>
  <c r="T307" i="18"/>
  <c r="N307" i="18"/>
  <c r="T306" i="18"/>
  <c r="N306" i="18"/>
  <c r="T305" i="18"/>
  <c r="N305" i="18"/>
  <c r="T304" i="18"/>
  <c r="N304" i="18"/>
  <c r="T303" i="18"/>
  <c r="N303" i="18"/>
  <c r="T302" i="18"/>
  <c r="N302" i="18"/>
  <c r="B302" i="18"/>
  <c r="B303" i="18" s="1"/>
  <c r="B304" i="18" s="1"/>
  <c r="B305" i="18" s="1"/>
  <c r="B306" i="18" s="1"/>
  <c r="B307" i="18" s="1"/>
  <c r="B308" i="18" s="1"/>
  <c r="B309" i="18" s="1"/>
  <c r="B310" i="18" s="1"/>
  <c r="B311" i="18" s="1"/>
  <c r="B312" i="18" s="1"/>
  <c r="B313" i="18" s="1"/>
  <c r="B314" i="18" s="1"/>
  <c r="T301" i="18"/>
  <c r="N301" i="18"/>
  <c r="T300" i="18"/>
  <c r="N300" i="18"/>
  <c r="T299" i="18"/>
  <c r="N299" i="18"/>
  <c r="T298" i="18"/>
  <c r="N298" i="18"/>
  <c r="T297" i="18"/>
  <c r="N297" i="18"/>
  <c r="T296" i="18"/>
  <c r="N296" i="18"/>
  <c r="T295" i="18"/>
  <c r="N295" i="18"/>
  <c r="T294" i="18"/>
  <c r="N294" i="18"/>
  <c r="T293" i="18"/>
  <c r="N293" i="18"/>
  <c r="T292" i="18"/>
  <c r="N292" i="18"/>
  <c r="T291" i="18"/>
  <c r="N291" i="18"/>
  <c r="B291" i="18"/>
  <c r="B292" i="18" s="1"/>
  <c r="B293" i="18" s="1"/>
  <c r="B294" i="18" s="1"/>
  <c r="B295" i="18" s="1"/>
  <c r="B296" i="18" s="1"/>
  <c r="B297" i="18" s="1"/>
  <c r="B298" i="18" s="1"/>
  <c r="B299" i="18" s="1"/>
  <c r="B300" i="18" s="1"/>
  <c r="T290" i="18"/>
  <c r="N290" i="18"/>
  <c r="T289" i="18"/>
  <c r="N289" i="18"/>
  <c r="T288" i="18"/>
  <c r="N288" i="18"/>
  <c r="T287" i="18"/>
  <c r="N287" i="18"/>
  <c r="T286" i="18"/>
  <c r="N286" i="18"/>
  <c r="T285" i="18"/>
  <c r="N285" i="18"/>
  <c r="T284" i="18"/>
  <c r="N284" i="18"/>
  <c r="T283" i="18"/>
  <c r="N283" i="18"/>
  <c r="T282" i="18"/>
  <c r="N282" i="18"/>
  <c r="T281" i="18"/>
  <c r="N281" i="18"/>
  <c r="T280" i="18"/>
  <c r="N280" i="18"/>
  <c r="T279" i="18"/>
  <c r="N279" i="18"/>
  <c r="T278" i="18"/>
  <c r="N278" i="18"/>
  <c r="T277" i="18"/>
  <c r="N277" i="18"/>
  <c r="T276" i="18"/>
  <c r="N276" i="18"/>
  <c r="B276" i="18"/>
  <c r="B277" i="18" s="1"/>
  <c r="B278" i="18" s="1"/>
  <c r="B279" i="18" s="1"/>
  <c r="B280" i="18" s="1"/>
  <c r="B281" i="18" s="1"/>
  <c r="B282" i="18" s="1"/>
  <c r="B283" i="18" s="1"/>
  <c r="B284" i="18" s="1"/>
  <c r="B285" i="18" s="1"/>
  <c r="B286" i="18" s="1"/>
  <c r="B287" i="18" s="1"/>
  <c r="B288" i="18" s="1"/>
  <c r="B289" i="18" s="1"/>
  <c r="T275" i="18"/>
  <c r="N275" i="18"/>
  <c r="T274" i="18"/>
  <c r="N274" i="18"/>
  <c r="T273" i="18"/>
  <c r="N273" i="18"/>
  <c r="T272" i="18"/>
  <c r="N272" i="18"/>
  <c r="T271" i="18"/>
  <c r="N271" i="18"/>
  <c r="T270" i="18"/>
  <c r="N270" i="18"/>
  <c r="T269" i="18"/>
  <c r="N269" i="18"/>
  <c r="T268" i="18"/>
  <c r="N268" i="18"/>
  <c r="T267" i="18"/>
  <c r="N267" i="18"/>
  <c r="B267" i="18"/>
  <c r="B268" i="18" s="1"/>
  <c r="B269" i="18" s="1"/>
  <c r="B270" i="18" s="1"/>
  <c r="B271" i="18" s="1"/>
  <c r="B272" i="18" s="1"/>
  <c r="B273" i="18" s="1"/>
  <c r="B274" i="18" s="1"/>
  <c r="T266" i="18"/>
  <c r="N266" i="18"/>
  <c r="T265" i="18"/>
  <c r="N265" i="18"/>
  <c r="T264" i="18"/>
  <c r="N264" i="18"/>
  <c r="T263" i="18"/>
  <c r="N263" i="18"/>
  <c r="T262" i="18"/>
  <c r="N262" i="18"/>
  <c r="T261" i="18"/>
  <c r="N261" i="18"/>
  <c r="T260" i="18"/>
  <c r="N260" i="18"/>
  <c r="T259" i="18"/>
  <c r="N259" i="18"/>
  <c r="T258" i="18"/>
  <c r="N258" i="18"/>
  <c r="B258" i="18"/>
  <c r="B259" i="18" s="1"/>
  <c r="B260" i="18" s="1"/>
  <c r="B261" i="18" s="1"/>
  <c r="B262" i="18" s="1"/>
  <c r="B263" i="18" s="1"/>
  <c r="B264" i="18" s="1"/>
  <c r="B265" i="18" s="1"/>
  <c r="T257" i="18"/>
  <c r="N257" i="18"/>
  <c r="T256" i="18"/>
  <c r="N256" i="18"/>
  <c r="T255" i="18"/>
  <c r="N255" i="18"/>
  <c r="T254" i="18"/>
  <c r="N254" i="18"/>
  <c r="T253" i="18"/>
  <c r="N253" i="18"/>
  <c r="T252" i="18"/>
  <c r="N252" i="18"/>
  <c r="T251" i="18"/>
  <c r="N251" i="18"/>
  <c r="T250" i="18"/>
  <c r="N250" i="18"/>
  <c r="T249" i="18"/>
  <c r="N249" i="18"/>
  <c r="T248" i="18"/>
  <c r="N248" i="18"/>
  <c r="B248" i="18"/>
  <c r="B249" i="18" s="1"/>
  <c r="B250" i="18" s="1"/>
  <c r="B251" i="18" s="1"/>
  <c r="B252" i="18" s="1"/>
  <c r="B253" i="18" s="1"/>
  <c r="B254" i="18" s="1"/>
  <c r="B255" i="18" s="1"/>
  <c r="B256" i="18" s="1"/>
  <c r="T247" i="18"/>
  <c r="N247" i="18"/>
  <c r="T246" i="18"/>
  <c r="N246" i="18"/>
  <c r="T245" i="18"/>
  <c r="N245" i="18"/>
  <c r="T244" i="18"/>
  <c r="N244" i="18"/>
  <c r="T243" i="18"/>
  <c r="N243" i="18"/>
  <c r="T242" i="18"/>
  <c r="N242" i="18"/>
  <c r="T241" i="18"/>
  <c r="N241" i="18"/>
  <c r="T240" i="18"/>
  <c r="N240" i="18"/>
  <c r="T239" i="18"/>
  <c r="N239" i="18"/>
  <c r="T238" i="18"/>
  <c r="N238" i="18"/>
  <c r="T237" i="18"/>
  <c r="N237" i="18"/>
  <c r="T236" i="18"/>
  <c r="N236" i="18"/>
  <c r="T235" i="18"/>
  <c r="N235" i="18"/>
  <c r="B236" i="18"/>
  <c r="B237" i="18" s="1"/>
  <c r="B238" i="18" s="1"/>
  <c r="B239" i="18" s="1"/>
  <c r="B240" i="18" s="1"/>
  <c r="B241" i="18" s="1"/>
  <c r="B242" i="18" s="1"/>
  <c r="B243" i="18" s="1"/>
  <c r="B244" i="18" s="1"/>
  <c r="B245" i="18" s="1"/>
  <c r="B246" i="18" s="1"/>
  <c r="T234" i="18"/>
  <c r="N234" i="18"/>
  <c r="T233" i="18"/>
  <c r="N233" i="18"/>
  <c r="T232" i="18"/>
  <c r="N232" i="18"/>
  <c r="T231" i="18"/>
  <c r="N231" i="18"/>
  <c r="T230" i="18"/>
  <c r="N230" i="18"/>
  <c r="B230" i="18"/>
  <c r="B231" i="18" s="1"/>
  <c r="B232" i="18" s="1"/>
  <c r="B234" i="18" s="1"/>
  <c r="T229" i="18"/>
  <c r="N229" i="18"/>
  <c r="T228" i="18"/>
  <c r="N228" i="18"/>
  <c r="T227" i="18"/>
  <c r="N227" i="18"/>
  <c r="B227" i="18"/>
  <c r="B228" i="18" s="1"/>
  <c r="T226" i="18"/>
  <c r="N226" i="18"/>
  <c r="T225" i="18"/>
  <c r="N225" i="18"/>
  <c r="T224" i="18"/>
  <c r="N224" i="18"/>
  <c r="T223" i="18"/>
  <c r="N223" i="18"/>
  <c r="B223" i="18"/>
  <c r="B224" i="18" s="1"/>
  <c r="B225" i="18" s="1"/>
  <c r="T222" i="18"/>
  <c r="N222" i="18"/>
  <c r="T221" i="18"/>
  <c r="N221" i="18"/>
  <c r="T220" i="18"/>
  <c r="N220" i="18"/>
  <c r="T219" i="18"/>
  <c r="N219" i="18"/>
  <c r="B219" i="18"/>
  <c r="B220" i="18" s="1"/>
  <c r="B221" i="18" s="1"/>
  <c r="T218" i="18"/>
  <c r="N218" i="18"/>
  <c r="T217" i="18"/>
  <c r="N217" i="18"/>
  <c r="T216" i="18"/>
  <c r="N216" i="18"/>
  <c r="T215" i="18"/>
  <c r="N215" i="18"/>
  <c r="T214" i="18"/>
  <c r="N214" i="18"/>
  <c r="T213" i="18"/>
  <c r="N213" i="18"/>
  <c r="T212" i="18"/>
  <c r="N212" i="18"/>
  <c r="T211" i="18"/>
  <c r="N211" i="18"/>
  <c r="T210" i="18"/>
  <c r="N210" i="18"/>
  <c r="T209" i="18"/>
  <c r="N209" i="18"/>
  <c r="B209" i="18"/>
  <c r="B210" i="18" s="1"/>
  <c r="B211" i="18" s="1"/>
  <c r="B212" i="18" s="1"/>
  <c r="B213" i="18" s="1"/>
  <c r="B214" i="18" s="1"/>
  <c r="B215" i="18" s="1"/>
  <c r="B216" i="18" s="1"/>
  <c r="B217" i="18" s="1"/>
  <c r="T208" i="18"/>
  <c r="N208" i="18"/>
  <c r="T207" i="18"/>
  <c r="N207" i="18"/>
  <c r="T206" i="18"/>
  <c r="N206" i="18"/>
  <c r="T205" i="18"/>
  <c r="N205" i="18"/>
  <c r="T204" i="18"/>
  <c r="N204" i="18"/>
  <c r="T203" i="18"/>
  <c r="N203" i="18"/>
  <c r="T202" i="18"/>
  <c r="N202" i="18"/>
  <c r="T201" i="18"/>
  <c r="N201" i="18"/>
  <c r="T200" i="18"/>
  <c r="N200" i="18"/>
  <c r="T199" i="18"/>
  <c r="N199" i="18"/>
  <c r="T198" i="18"/>
  <c r="N198" i="18"/>
  <c r="T197" i="18"/>
  <c r="N197" i="18"/>
  <c r="T196" i="18"/>
  <c r="N196" i="18"/>
  <c r="T195" i="18"/>
  <c r="N195" i="18"/>
  <c r="T194" i="18"/>
  <c r="N194" i="18"/>
  <c r="B194" i="18"/>
  <c r="B195" i="18" s="1"/>
  <c r="B196" i="18" s="1"/>
  <c r="B197" i="18" s="1"/>
  <c r="B198" i="18" s="1"/>
  <c r="B199" i="18" s="1"/>
  <c r="B200" i="18" s="1"/>
  <c r="B201" i="18" s="1"/>
  <c r="B202" i="18" s="1"/>
  <c r="B203" i="18" s="1"/>
  <c r="B204" i="18" s="1"/>
  <c r="B205" i="18" s="1"/>
  <c r="B206" i="18" s="1"/>
  <c r="B207" i="18" s="1"/>
  <c r="T193" i="18"/>
  <c r="N193" i="18"/>
  <c r="T192" i="18"/>
  <c r="N192" i="18"/>
  <c r="T191" i="18"/>
  <c r="N191" i="18"/>
  <c r="T190" i="18"/>
  <c r="N190" i="18"/>
  <c r="T189" i="18"/>
  <c r="N189" i="18"/>
  <c r="T188" i="18"/>
  <c r="N188" i="18"/>
  <c r="T187" i="18"/>
  <c r="N187" i="18"/>
  <c r="T186" i="18"/>
  <c r="N186" i="18"/>
  <c r="T185" i="18"/>
  <c r="N185" i="18"/>
  <c r="B185" i="18"/>
  <c r="B186" i="18" s="1"/>
  <c r="B187" i="18" s="1"/>
  <c r="B188" i="18" s="1"/>
  <c r="B189" i="18" s="1"/>
  <c r="B190" i="18" s="1"/>
  <c r="B191" i="18" s="1"/>
  <c r="B192" i="18" s="1"/>
  <c r="T184" i="18"/>
  <c r="N184" i="18"/>
  <c r="T183" i="18"/>
  <c r="N183" i="18"/>
  <c r="T182" i="18"/>
  <c r="N182" i="18"/>
  <c r="T181" i="18"/>
  <c r="N181" i="18"/>
  <c r="T180" i="18"/>
  <c r="N180" i="18"/>
  <c r="T179" i="18"/>
  <c r="N179" i="18"/>
  <c r="T178" i="18"/>
  <c r="N178" i="18"/>
  <c r="B179" i="18"/>
  <c r="B180" i="18" s="1"/>
  <c r="B181" i="18" s="1"/>
  <c r="B182" i="18" s="1"/>
  <c r="B183" i="18" s="1"/>
  <c r="T177" i="18"/>
  <c r="N177" i="18"/>
  <c r="T176" i="18"/>
  <c r="N176" i="18"/>
  <c r="T175" i="18"/>
  <c r="N175" i="18"/>
  <c r="B176" i="18"/>
  <c r="B177" i="18" s="1"/>
  <c r="T174" i="18"/>
  <c r="N174" i="18"/>
  <c r="T173" i="18"/>
  <c r="N173" i="18"/>
  <c r="T172" i="18"/>
  <c r="N172" i="18"/>
  <c r="B173" i="18"/>
  <c r="B174" i="18" s="1"/>
  <c r="T171" i="18"/>
  <c r="N171" i="18"/>
  <c r="T170" i="18"/>
  <c r="N170" i="18"/>
  <c r="B170" i="18"/>
  <c r="B171" i="18" s="1"/>
  <c r="T169" i="18"/>
  <c r="N169" i="18"/>
  <c r="T168" i="18"/>
  <c r="N168" i="18"/>
  <c r="T167" i="18"/>
  <c r="N167" i="18"/>
  <c r="T166" i="18"/>
  <c r="N166" i="18"/>
  <c r="T165" i="18"/>
  <c r="N165" i="18"/>
  <c r="T164" i="18"/>
  <c r="N164" i="18"/>
  <c r="B164" i="18"/>
  <c r="B165" i="18" s="1"/>
  <c r="B166" i="18" s="1"/>
  <c r="B167" i="18" s="1"/>
  <c r="B168" i="18" s="1"/>
  <c r="T163" i="18"/>
  <c r="N163" i="18"/>
  <c r="T162" i="18"/>
  <c r="N162" i="18"/>
  <c r="T161" i="18"/>
  <c r="N161" i="18"/>
  <c r="T160" i="18"/>
  <c r="N160" i="18"/>
  <c r="T159" i="18"/>
  <c r="N159" i="18"/>
  <c r="T158" i="18"/>
  <c r="N158" i="18"/>
  <c r="T157" i="18"/>
  <c r="N157" i="18"/>
  <c r="T156" i="18"/>
  <c r="N156" i="18"/>
  <c r="T155" i="18"/>
  <c r="N155" i="18"/>
  <c r="T154" i="18"/>
  <c r="N154" i="18"/>
  <c r="T153" i="18"/>
  <c r="N153" i="18"/>
  <c r="T152" i="18"/>
  <c r="N152" i="18"/>
  <c r="T151" i="18"/>
  <c r="N151" i="18"/>
  <c r="T150" i="18"/>
  <c r="N150" i="18"/>
  <c r="T149" i="18"/>
  <c r="N149" i="18"/>
  <c r="B149" i="18"/>
  <c r="B150" i="18" s="1"/>
  <c r="B151" i="18" s="1"/>
  <c r="B152" i="18" s="1"/>
  <c r="B153" i="18" s="1"/>
  <c r="B154" i="18" s="1"/>
  <c r="B155" i="18" s="1"/>
  <c r="B156" i="18" s="1"/>
  <c r="B157" i="18" s="1"/>
  <c r="B158" i="18" s="1"/>
  <c r="B159" i="18" s="1"/>
  <c r="B160" i="18" s="1"/>
  <c r="B161" i="18" s="1"/>
  <c r="B162" i="18" s="1"/>
  <c r="T148" i="18"/>
  <c r="N148" i="18"/>
  <c r="T147" i="18"/>
  <c r="N147" i="18"/>
  <c r="T146" i="18"/>
  <c r="N146" i="18"/>
  <c r="T145" i="18"/>
  <c r="N145" i="18"/>
  <c r="T144" i="18"/>
  <c r="N144" i="18"/>
  <c r="T143" i="18"/>
  <c r="N143" i="18"/>
  <c r="T142" i="18"/>
  <c r="N142" i="18"/>
  <c r="T141" i="18"/>
  <c r="N141" i="18"/>
  <c r="T140" i="18"/>
  <c r="N140" i="18"/>
  <c r="T139" i="18"/>
  <c r="N139" i="18"/>
  <c r="T138" i="18"/>
  <c r="N138" i="18"/>
  <c r="T137" i="18"/>
  <c r="N137" i="18"/>
  <c r="T136" i="18"/>
  <c r="N136" i="18"/>
  <c r="T135" i="18"/>
  <c r="N135" i="18"/>
  <c r="T134" i="18"/>
  <c r="N134" i="18"/>
  <c r="T133" i="18"/>
  <c r="N133" i="18"/>
  <c r="T132" i="18"/>
  <c r="N132" i="18"/>
  <c r="T131" i="18"/>
  <c r="N131" i="18"/>
  <c r="T130" i="18"/>
  <c r="N130" i="18"/>
  <c r="T129" i="18"/>
  <c r="N129" i="18"/>
  <c r="T128" i="18"/>
  <c r="N128" i="18"/>
  <c r="T127" i="18"/>
  <c r="N127" i="18"/>
  <c r="T126" i="18"/>
  <c r="N126" i="18"/>
  <c r="T125" i="18"/>
  <c r="N125" i="18"/>
  <c r="T124" i="18"/>
  <c r="N124" i="18"/>
  <c r="T123" i="18"/>
  <c r="N123" i="18"/>
  <c r="T122" i="18"/>
  <c r="N122" i="18"/>
  <c r="T121" i="18"/>
  <c r="N121" i="18"/>
  <c r="T120" i="18"/>
  <c r="N120" i="18"/>
  <c r="T119" i="18"/>
  <c r="N119" i="18"/>
  <c r="T118" i="18"/>
  <c r="N118" i="18"/>
  <c r="T117" i="18"/>
  <c r="N117" i="18"/>
  <c r="B117" i="18"/>
  <c r="B118" i="18" s="1"/>
  <c r="B119" i="18" s="1"/>
  <c r="B120" i="18" s="1"/>
  <c r="B121" i="18" s="1"/>
  <c r="B122" i="18" s="1"/>
  <c r="B123" i="18" s="1"/>
  <c r="B124" i="18" s="1"/>
  <c r="B125" i="18" s="1"/>
  <c r="B126" i="18" s="1"/>
  <c r="B127" i="18" s="1"/>
  <c r="B128" i="18" s="1"/>
  <c r="B129" i="18" s="1"/>
  <c r="B130" i="18" s="1"/>
  <c r="B131" i="18" s="1"/>
  <c r="B132" i="18" s="1"/>
  <c r="B133" i="18" s="1"/>
  <c r="B134" i="18" s="1"/>
  <c r="B135" i="18" s="1"/>
  <c r="B136" i="18" s="1"/>
  <c r="B137" i="18" s="1"/>
  <c r="B138" i="18" s="1"/>
  <c r="B139" i="18" s="1"/>
  <c r="B140" i="18" s="1"/>
  <c r="B141" i="18" s="1"/>
  <c r="B142" i="18" s="1"/>
  <c r="B143" i="18" s="1"/>
  <c r="B144" i="18" s="1"/>
  <c r="B145" i="18" s="1"/>
  <c r="B146" i="18" s="1"/>
  <c r="B147" i="18" s="1"/>
  <c r="T116" i="18"/>
  <c r="N116" i="18"/>
  <c r="T115" i="18"/>
  <c r="N115" i="18"/>
  <c r="T114" i="18"/>
  <c r="N114" i="18"/>
  <c r="T113" i="18"/>
  <c r="N113" i="18"/>
  <c r="T112" i="18"/>
  <c r="N112" i="18"/>
  <c r="T111" i="18"/>
  <c r="N111" i="18"/>
  <c r="T110" i="18"/>
  <c r="N110" i="18"/>
  <c r="T109" i="18"/>
  <c r="N109" i="18"/>
  <c r="B109" i="18"/>
  <c r="B110" i="18" s="1"/>
  <c r="B111" i="18" s="1"/>
  <c r="B112" i="18" s="1"/>
  <c r="B113" i="18" s="1"/>
  <c r="B114" i="18" s="1"/>
  <c r="B115" i="18" s="1"/>
  <c r="T108" i="18"/>
  <c r="N108" i="18"/>
  <c r="T106" i="18"/>
  <c r="N106" i="18"/>
  <c r="T103" i="18"/>
  <c r="N103" i="18"/>
  <c r="T101" i="18"/>
  <c r="N101" i="18"/>
  <c r="T99" i="18"/>
  <c r="N99" i="18"/>
  <c r="T98" i="18"/>
  <c r="N98" i="18"/>
  <c r="T97" i="18"/>
  <c r="N97" i="18"/>
  <c r="T96" i="18"/>
  <c r="N96" i="18"/>
  <c r="T95" i="18"/>
  <c r="N95" i="18"/>
  <c r="B96" i="18"/>
  <c r="T94" i="18"/>
  <c r="N94" i="18"/>
  <c r="T93" i="18"/>
  <c r="N93" i="18"/>
  <c r="T92" i="18"/>
  <c r="N92" i="18"/>
  <c r="B92" i="18"/>
  <c r="T91" i="18"/>
  <c r="N91" i="18"/>
  <c r="T90" i="18"/>
  <c r="N90" i="18"/>
  <c r="T89" i="18"/>
  <c r="N89" i="18"/>
  <c r="T88" i="18"/>
  <c r="N88" i="18"/>
  <c r="T87" i="18"/>
  <c r="N87" i="18"/>
  <c r="T86" i="18"/>
  <c r="N86" i="18"/>
  <c r="T85" i="18"/>
  <c r="N85" i="18"/>
  <c r="T84" i="18"/>
  <c r="N84" i="18"/>
  <c r="T83" i="18"/>
  <c r="N83" i="18"/>
  <c r="T82" i="18"/>
  <c r="N82" i="18"/>
  <c r="T81" i="18"/>
  <c r="N81" i="18"/>
  <c r="T80" i="18"/>
  <c r="N80" i="18"/>
  <c r="T79" i="18"/>
  <c r="N79" i="18"/>
  <c r="T78" i="18"/>
  <c r="N78" i="18"/>
  <c r="T77" i="18"/>
  <c r="N77" i="18"/>
  <c r="T76" i="18"/>
  <c r="N76" i="18"/>
  <c r="T75" i="18"/>
  <c r="N75" i="18"/>
  <c r="T74" i="18"/>
  <c r="N74" i="18"/>
  <c r="T73" i="18"/>
  <c r="N73" i="18"/>
  <c r="T72" i="18"/>
  <c r="N72" i="18"/>
  <c r="T71" i="18"/>
  <c r="N71" i="18"/>
  <c r="T70" i="18"/>
  <c r="N70" i="18"/>
  <c r="T69" i="18"/>
  <c r="N69" i="18"/>
  <c r="T68" i="18"/>
  <c r="N68" i="18"/>
  <c r="T67" i="18"/>
  <c r="N67" i="18"/>
  <c r="T66" i="18"/>
  <c r="N66" i="18"/>
  <c r="T65" i="18"/>
  <c r="N65" i="18"/>
  <c r="T64" i="18"/>
  <c r="N64" i="18"/>
  <c r="T63" i="18"/>
  <c r="N63" i="18"/>
  <c r="T62" i="18"/>
  <c r="N62" i="18"/>
  <c r="T61" i="18"/>
  <c r="N61" i="18"/>
  <c r="T60" i="18"/>
  <c r="N60" i="18"/>
  <c r="T59" i="18"/>
  <c r="N59" i="18"/>
  <c r="T58" i="18"/>
  <c r="N58" i="18"/>
  <c r="T57" i="18"/>
  <c r="N57" i="18"/>
  <c r="T56" i="18"/>
  <c r="N56" i="18"/>
  <c r="T55" i="18"/>
  <c r="N55" i="18"/>
  <c r="T54" i="18"/>
  <c r="N54" i="18"/>
  <c r="T53" i="18"/>
  <c r="N53" i="18"/>
  <c r="T52" i="18"/>
  <c r="N52" i="18"/>
  <c r="T51" i="18"/>
  <c r="N51" i="18"/>
  <c r="T50" i="18"/>
  <c r="N50" i="18"/>
  <c r="T49" i="18"/>
  <c r="N49" i="18"/>
  <c r="T48" i="18"/>
  <c r="N48" i="18"/>
  <c r="T47" i="18"/>
  <c r="N47" i="18"/>
  <c r="T46" i="18"/>
  <c r="N46" i="18"/>
  <c r="T45" i="18"/>
  <c r="N45" i="18"/>
  <c r="T44" i="18"/>
  <c r="N44" i="18"/>
  <c r="T43" i="18"/>
  <c r="N43" i="18"/>
  <c r="T42" i="18"/>
  <c r="N42" i="18"/>
  <c r="T41" i="18"/>
  <c r="N41" i="18"/>
  <c r="T40" i="18"/>
  <c r="N40" i="18"/>
  <c r="T39" i="18"/>
  <c r="N39" i="18"/>
  <c r="T38" i="18"/>
  <c r="N38" i="18"/>
  <c r="T37" i="18"/>
  <c r="N37" i="18"/>
  <c r="T36" i="18"/>
  <c r="N36" i="18"/>
  <c r="T35" i="18"/>
  <c r="N35" i="18"/>
  <c r="T34" i="18"/>
  <c r="N34" i="18"/>
  <c r="T33" i="18"/>
  <c r="N33" i="18"/>
  <c r="T32" i="18"/>
  <c r="N32" i="18"/>
  <c r="T31" i="18"/>
  <c r="N31" i="18"/>
  <c r="T30" i="18"/>
  <c r="N30" i="18"/>
  <c r="T29" i="18"/>
  <c r="N29" i="18"/>
  <c r="T28" i="18"/>
  <c r="N28" i="18"/>
  <c r="T27" i="18"/>
  <c r="N27" i="18"/>
  <c r="T26" i="18"/>
  <c r="N26" i="18"/>
  <c r="T25" i="18"/>
  <c r="N25" i="18"/>
  <c r="T24" i="18"/>
  <c r="N24" i="18"/>
  <c r="T23" i="18"/>
  <c r="N23" i="18"/>
  <c r="T22" i="18"/>
  <c r="N22" i="18"/>
  <c r="B22" i="18"/>
  <c r="B23" i="18" s="1"/>
  <c r="B24" i="18" s="1"/>
  <c r="T21" i="18"/>
  <c r="N21" i="18"/>
  <c r="T20" i="18"/>
  <c r="N20" i="18"/>
  <c r="T19" i="18"/>
  <c r="N19" i="18"/>
  <c r="T18" i="18"/>
  <c r="N18" i="18"/>
  <c r="T17" i="18"/>
  <c r="N17" i="18"/>
  <c r="T16" i="18"/>
  <c r="N16" i="18"/>
  <c r="T15" i="18"/>
  <c r="N15" i="18"/>
  <c r="T14" i="18"/>
  <c r="N14" i="18"/>
  <c r="T13" i="18"/>
  <c r="N13" i="18"/>
  <c r="T12" i="18"/>
  <c r="N12" i="18"/>
  <c r="T11" i="18"/>
  <c r="N11" i="18"/>
  <c r="T10" i="18"/>
  <c r="N10" i="18"/>
  <c r="T9" i="18"/>
  <c r="N9" i="18"/>
  <c r="T8" i="18"/>
  <c r="N8" i="18"/>
  <c r="T7" i="18"/>
  <c r="N7" i="18"/>
  <c r="B9" i="18"/>
  <c r="B10" i="18" s="1"/>
  <c r="B11" i="18" s="1"/>
  <c r="B12" i="18" s="1"/>
  <c r="B13" i="18" s="1"/>
  <c r="B14" i="18" s="1"/>
  <c r="B15" i="18" s="1"/>
  <c r="B101" i="11"/>
  <c r="B102" i="11" s="1"/>
  <c r="B103" i="11" s="1"/>
  <c r="B104" i="11" s="1"/>
  <c r="B105" i="11" s="1"/>
  <c r="B106" i="11" s="1"/>
  <c r="B107" i="11" s="1"/>
  <c r="B108" i="11" s="1"/>
  <c r="B109" i="11" s="1"/>
  <c r="B94" i="11"/>
  <c r="B95" i="11" s="1"/>
  <c r="B96" i="11" s="1"/>
  <c r="B97" i="11" s="1"/>
  <c r="B98" i="11" s="1"/>
  <c r="B99" i="11" s="1"/>
  <c r="B88" i="11"/>
  <c r="B89" i="11" s="1"/>
  <c r="B90" i="11" s="1"/>
  <c r="B91" i="11" s="1"/>
  <c r="B92" i="11" s="1"/>
  <c r="B72" i="11"/>
  <c r="B73" i="11" s="1"/>
  <c r="B74" i="11" s="1"/>
  <c r="B75" i="11" s="1"/>
  <c r="B76" i="11" s="1"/>
  <c r="B77" i="11" s="1"/>
  <c r="B78" i="11" s="1"/>
  <c r="B79" i="11" s="1"/>
  <c r="B80" i="11" s="1"/>
  <c r="B81" i="11" s="1"/>
  <c r="B82" i="11" s="1"/>
  <c r="B83" i="11" s="1"/>
  <c r="B84" i="11" s="1"/>
  <c r="B85" i="11" s="1"/>
  <c r="B86" i="11" s="1"/>
  <c r="B62" i="11"/>
  <c r="B63" i="11" s="1"/>
  <c r="B64" i="11" s="1"/>
  <c r="B65" i="11" s="1"/>
  <c r="B66" i="11" s="1"/>
  <c r="B67" i="11" s="1"/>
  <c r="B68" i="11" s="1"/>
  <c r="B69" i="11" s="1"/>
  <c r="B70" i="11" s="1"/>
  <c r="B50" i="11"/>
  <c r="B51" i="11" s="1"/>
  <c r="B52" i="11" s="1"/>
  <c r="B53" i="11" s="1"/>
  <c r="B54" i="11" s="1"/>
  <c r="B55" i="11" s="1"/>
  <c r="B56" i="11" s="1"/>
  <c r="B57" i="11" s="1"/>
  <c r="B58" i="11" s="1"/>
  <c r="B59" i="11" s="1"/>
  <c r="B42" i="11"/>
  <c r="B43" i="11" s="1"/>
  <c r="B44" i="11" s="1"/>
  <c r="B45" i="11" s="1"/>
  <c r="B46" i="11" s="1"/>
  <c r="B47" i="11" s="1"/>
  <c r="B48" i="11" s="1"/>
  <c r="B35" i="11"/>
  <c r="B36" i="11" s="1"/>
  <c r="B37" i="11" s="1"/>
  <c r="B38" i="11" s="1"/>
  <c r="B39" i="11" s="1"/>
  <c r="B40" i="11" s="1"/>
  <c r="B27" i="11"/>
  <c r="B28" i="11" s="1"/>
  <c r="B29" i="11" s="1"/>
  <c r="B30" i="11" s="1"/>
  <c r="B31" i="11" s="1"/>
  <c r="B32" i="11" s="1"/>
  <c r="B33" i="11" s="1"/>
  <c r="B24" i="11"/>
  <c r="B25" i="11" s="1"/>
  <c r="B18" i="11"/>
  <c r="B19" i="11" s="1"/>
  <c r="B20" i="11" s="1"/>
  <c r="B21" i="11" s="1"/>
  <c r="B15" i="11"/>
  <c r="B16" i="11" s="1"/>
  <c r="B8" i="11"/>
  <c r="B9" i="11" s="1"/>
  <c r="B10" i="11" s="1"/>
  <c r="B11" i="11" s="1"/>
  <c r="B12" i="11" s="1"/>
  <c r="B13" i="11" s="1"/>
  <c r="T722" i="9"/>
  <c r="N722" i="9"/>
  <c r="T721" i="9"/>
  <c r="N721" i="9"/>
  <c r="T720" i="9"/>
  <c r="N720" i="9"/>
  <c r="T719" i="9"/>
  <c r="N719" i="9"/>
  <c r="T718" i="9"/>
  <c r="N718" i="9"/>
  <c r="T717" i="9"/>
  <c r="N717" i="9"/>
  <c r="T716" i="9"/>
  <c r="N716" i="9"/>
  <c r="T715" i="9"/>
  <c r="N715" i="9"/>
  <c r="T714" i="9"/>
  <c r="N714" i="9"/>
  <c r="T713" i="9"/>
  <c r="N713" i="9"/>
  <c r="T712" i="9"/>
  <c r="N712" i="9"/>
  <c r="T711" i="9"/>
  <c r="N711" i="9"/>
  <c r="T710" i="9"/>
  <c r="N710" i="9"/>
  <c r="T709" i="9"/>
  <c r="N709" i="9"/>
  <c r="T708" i="9"/>
  <c r="N708" i="9"/>
  <c r="T707" i="9"/>
  <c r="N707" i="9"/>
  <c r="T706" i="9"/>
  <c r="N706" i="9"/>
  <c r="T705" i="9"/>
  <c r="N705" i="9"/>
  <c r="T704" i="9"/>
  <c r="N704" i="9"/>
  <c r="T703" i="9"/>
  <c r="N703" i="9"/>
  <c r="T702" i="9"/>
  <c r="N702" i="9"/>
  <c r="T701" i="9"/>
  <c r="N701" i="9"/>
  <c r="T700" i="9"/>
  <c r="N700" i="9"/>
  <c r="T699" i="9"/>
  <c r="N699" i="9"/>
  <c r="T698" i="9"/>
  <c r="N698" i="9"/>
  <c r="T697" i="9"/>
  <c r="N697" i="9"/>
  <c r="T696" i="9"/>
  <c r="N696" i="9"/>
  <c r="T695" i="9"/>
  <c r="N695" i="9"/>
  <c r="T694" i="9"/>
  <c r="N694" i="9"/>
  <c r="T693" i="9"/>
  <c r="N693" i="9"/>
  <c r="T692" i="9"/>
  <c r="N692" i="9"/>
  <c r="T691" i="9"/>
  <c r="N691" i="9"/>
  <c r="T690" i="9"/>
  <c r="N690" i="9"/>
  <c r="T689" i="9"/>
  <c r="N689" i="9"/>
  <c r="T688" i="9"/>
  <c r="N688" i="9"/>
  <c r="T687" i="9"/>
  <c r="N687" i="9"/>
  <c r="T686" i="9"/>
  <c r="N686" i="9"/>
  <c r="T685" i="9"/>
  <c r="N685" i="9"/>
  <c r="T684" i="9"/>
  <c r="N684" i="9"/>
  <c r="T683" i="9"/>
  <c r="N683" i="9"/>
  <c r="T682" i="9"/>
  <c r="N682" i="9"/>
  <c r="T681" i="9"/>
  <c r="N681" i="9"/>
  <c r="T680" i="9"/>
  <c r="N680" i="9"/>
  <c r="T679" i="9"/>
  <c r="N679" i="9"/>
  <c r="T678" i="9"/>
  <c r="N678" i="9"/>
  <c r="T677" i="9"/>
  <c r="N677" i="9"/>
  <c r="T676" i="9"/>
  <c r="N676" i="9"/>
  <c r="T675" i="9"/>
  <c r="N675" i="9"/>
  <c r="T674" i="9"/>
  <c r="N674" i="9"/>
  <c r="T673" i="9"/>
  <c r="N673" i="9"/>
  <c r="T672" i="9"/>
  <c r="N672" i="9"/>
  <c r="T671" i="9"/>
  <c r="N671" i="9"/>
  <c r="T670" i="9"/>
  <c r="N670" i="9"/>
  <c r="T669" i="9"/>
  <c r="N669" i="9"/>
  <c r="T668" i="9"/>
  <c r="N668" i="9"/>
  <c r="T667" i="9"/>
  <c r="N667" i="9"/>
  <c r="T666" i="9"/>
  <c r="N666" i="9"/>
  <c r="T665" i="9"/>
  <c r="N665" i="9"/>
  <c r="T664" i="9"/>
  <c r="N664" i="9"/>
  <c r="T663" i="9"/>
  <c r="N663" i="9"/>
  <c r="T662" i="9"/>
  <c r="N662" i="9"/>
  <c r="T661" i="9"/>
  <c r="N661" i="9"/>
  <c r="T660" i="9"/>
  <c r="N660" i="9"/>
  <c r="T659" i="9"/>
  <c r="N659" i="9"/>
  <c r="B659" i="9"/>
  <c r="B660" i="9" s="1"/>
  <c r="B661" i="9" s="1"/>
  <c r="B662" i="9" s="1"/>
  <c r="B663" i="9" s="1"/>
  <c r="B664" i="9" s="1"/>
  <c r="B665" i="9" s="1"/>
  <c r="B666" i="9" s="1"/>
  <c r="B667" i="9" s="1"/>
  <c r="B668" i="9" s="1"/>
  <c r="B669" i="9" s="1"/>
  <c r="B670" i="9" s="1"/>
  <c r="B671" i="9" s="1"/>
  <c r="T658" i="9"/>
  <c r="N658" i="9"/>
  <c r="T657" i="9"/>
  <c r="N657" i="9"/>
  <c r="T656" i="9"/>
  <c r="N656" i="9"/>
  <c r="T655" i="9"/>
  <c r="N655" i="9"/>
  <c r="T654" i="9"/>
  <c r="N654" i="9"/>
  <c r="T653" i="9"/>
  <c r="N653" i="9"/>
  <c r="T652" i="9"/>
  <c r="N652" i="9"/>
  <c r="T651" i="9"/>
  <c r="N651" i="9"/>
  <c r="T650" i="9"/>
  <c r="N650" i="9"/>
  <c r="T649" i="9"/>
  <c r="N649" i="9"/>
  <c r="T648" i="9"/>
  <c r="N648" i="9"/>
  <c r="T647" i="9"/>
  <c r="N647" i="9"/>
  <c r="T646" i="9"/>
  <c r="N646" i="9"/>
  <c r="B646" i="9"/>
  <c r="B647" i="9" s="1"/>
  <c r="B648" i="9" s="1"/>
  <c r="B649" i="9" s="1"/>
  <c r="B650" i="9" s="1"/>
  <c r="B651" i="9" s="1"/>
  <c r="B652" i="9" s="1"/>
  <c r="B653" i="9" s="1"/>
  <c r="B654" i="9" s="1"/>
  <c r="B655" i="9" s="1"/>
  <c r="B656" i="9" s="1"/>
  <c r="B657" i="9" s="1"/>
  <c r="T645" i="9"/>
  <c r="N645" i="9"/>
  <c r="T644" i="9"/>
  <c r="N644" i="9"/>
  <c r="T643" i="9"/>
  <c r="N643" i="9"/>
  <c r="T642" i="9"/>
  <c r="N642" i="9"/>
  <c r="T641" i="9"/>
  <c r="N641" i="9"/>
  <c r="T640" i="9"/>
  <c r="N640" i="9"/>
  <c r="T639" i="9"/>
  <c r="N639" i="9"/>
  <c r="T638" i="9"/>
  <c r="N638" i="9"/>
  <c r="T637" i="9"/>
  <c r="N637" i="9"/>
  <c r="T636" i="9"/>
  <c r="N636" i="9"/>
  <c r="T635" i="9"/>
  <c r="N635" i="9"/>
  <c r="T634" i="9"/>
  <c r="N634" i="9"/>
  <c r="T633" i="9"/>
  <c r="N633" i="9"/>
  <c r="B633" i="9"/>
  <c r="B634" i="9" s="1"/>
  <c r="B635" i="9" s="1"/>
  <c r="B636" i="9" s="1"/>
  <c r="B637" i="9" s="1"/>
  <c r="B638" i="9" s="1"/>
  <c r="B639" i="9" s="1"/>
  <c r="B640" i="9" s="1"/>
  <c r="B641" i="9" s="1"/>
  <c r="B642" i="9" s="1"/>
  <c r="B643" i="9" s="1"/>
  <c r="B644" i="9" s="1"/>
  <c r="T632" i="9"/>
  <c r="N632" i="9"/>
  <c r="T631" i="9"/>
  <c r="N631" i="9"/>
  <c r="T630" i="9"/>
  <c r="N630" i="9"/>
  <c r="T629" i="9"/>
  <c r="N629" i="9"/>
  <c r="T628" i="9"/>
  <c r="N628" i="9"/>
  <c r="T627" i="9"/>
  <c r="N627" i="9"/>
  <c r="T626" i="9"/>
  <c r="N626" i="9"/>
  <c r="T625" i="9"/>
  <c r="N625" i="9"/>
  <c r="T624" i="9"/>
  <c r="N624" i="9"/>
  <c r="B624" i="9"/>
  <c r="B625" i="9" s="1"/>
  <c r="B626" i="9" s="1"/>
  <c r="B627" i="9" s="1"/>
  <c r="B628" i="9" s="1"/>
  <c r="B629" i="9" s="1"/>
  <c r="B630" i="9" s="1"/>
  <c r="B631" i="9" s="1"/>
  <c r="T623" i="9"/>
  <c r="N623" i="9"/>
  <c r="T622" i="9"/>
  <c r="N622" i="9"/>
  <c r="T621" i="9"/>
  <c r="N621" i="9"/>
  <c r="T620" i="9"/>
  <c r="N620" i="9"/>
  <c r="T619" i="9"/>
  <c r="N619" i="9"/>
  <c r="T618" i="9"/>
  <c r="N618" i="9"/>
  <c r="T617" i="9"/>
  <c r="N617" i="9"/>
  <c r="T616" i="9"/>
  <c r="N616" i="9"/>
  <c r="T615" i="9"/>
  <c r="N615" i="9"/>
  <c r="T614" i="9"/>
  <c r="N614" i="9"/>
  <c r="T613" i="9"/>
  <c r="N613" i="9"/>
  <c r="T612" i="9"/>
  <c r="N612" i="9"/>
  <c r="T611" i="9"/>
  <c r="N611" i="9"/>
  <c r="T610" i="9"/>
  <c r="N610" i="9"/>
  <c r="B610" i="9"/>
  <c r="B611" i="9" s="1"/>
  <c r="B612" i="9" s="1"/>
  <c r="B613" i="9" s="1"/>
  <c r="B614" i="9" s="1"/>
  <c r="B615" i="9" s="1"/>
  <c r="B616" i="9" s="1"/>
  <c r="B617" i="9" s="1"/>
  <c r="B618" i="9" s="1"/>
  <c r="B619" i="9" s="1"/>
  <c r="B620" i="9" s="1"/>
  <c r="B621" i="9" s="1"/>
  <c r="B622" i="9" s="1"/>
  <c r="T609" i="9"/>
  <c r="N609" i="9"/>
  <c r="T608" i="9"/>
  <c r="N608" i="9"/>
  <c r="T607" i="9"/>
  <c r="N607" i="9"/>
  <c r="T606" i="9"/>
  <c r="N606" i="9"/>
  <c r="T605" i="9"/>
  <c r="N605" i="9"/>
  <c r="T604" i="9"/>
  <c r="N604" i="9"/>
  <c r="T603" i="9"/>
  <c r="N603" i="9"/>
  <c r="T602" i="9"/>
  <c r="N602" i="9"/>
  <c r="T601" i="9"/>
  <c r="N601" i="9"/>
  <c r="T600" i="9"/>
  <c r="N600" i="9"/>
  <c r="T599" i="9"/>
  <c r="N599" i="9"/>
  <c r="T598" i="9"/>
  <c r="N598" i="9"/>
  <c r="T597" i="9"/>
  <c r="N597" i="9"/>
  <c r="T596" i="9"/>
  <c r="N596" i="9"/>
  <c r="B596" i="9"/>
  <c r="B597" i="9" s="1"/>
  <c r="B598" i="9" s="1"/>
  <c r="B599" i="9" s="1"/>
  <c r="B600" i="9" s="1"/>
  <c r="B601" i="9" s="1"/>
  <c r="B602" i="9" s="1"/>
  <c r="B603" i="9" s="1"/>
  <c r="B604" i="9" s="1"/>
  <c r="B605" i="9" s="1"/>
  <c r="B606" i="9" s="1"/>
  <c r="B607" i="9" s="1"/>
  <c r="B608" i="9" s="1"/>
  <c r="T595" i="9"/>
  <c r="N595" i="9"/>
  <c r="T594" i="9"/>
  <c r="N594" i="9"/>
  <c r="T593" i="9"/>
  <c r="N593" i="9"/>
  <c r="T592" i="9"/>
  <c r="N592" i="9"/>
  <c r="T591" i="9"/>
  <c r="N591" i="9"/>
  <c r="T590" i="9"/>
  <c r="N590" i="9"/>
  <c r="T589" i="9"/>
  <c r="N589" i="9"/>
  <c r="T588" i="9"/>
  <c r="N588" i="9"/>
  <c r="T587" i="9"/>
  <c r="N587" i="9"/>
  <c r="T586" i="9"/>
  <c r="N586" i="9"/>
  <c r="T585" i="9"/>
  <c r="N585" i="9"/>
  <c r="T584" i="9"/>
  <c r="N584" i="9"/>
  <c r="T583" i="9"/>
  <c r="N583" i="9"/>
  <c r="T582" i="9"/>
  <c r="N582" i="9"/>
  <c r="B582" i="9"/>
  <c r="B583" i="9" s="1"/>
  <c r="B584" i="9" s="1"/>
  <c r="B585" i="9" s="1"/>
  <c r="B586" i="9" s="1"/>
  <c r="B587" i="9" s="1"/>
  <c r="B588" i="9" s="1"/>
  <c r="B589" i="9" s="1"/>
  <c r="B590" i="9" s="1"/>
  <c r="B591" i="9" s="1"/>
  <c r="B592" i="9" s="1"/>
  <c r="B593" i="9" s="1"/>
  <c r="B594" i="9" s="1"/>
  <c r="T581" i="9"/>
  <c r="N581" i="9"/>
  <c r="T580" i="9"/>
  <c r="N580" i="9"/>
  <c r="T579" i="9"/>
  <c r="N579" i="9"/>
  <c r="T578" i="9"/>
  <c r="N578" i="9"/>
  <c r="T577" i="9"/>
  <c r="N577" i="9"/>
  <c r="T576" i="9"/>
  <c r="N576" i="9"/>
  <c r="T575" i="9"/>
  <c r="N575" i="9"/>
  <c r="T574" i="9"/>
  <c r="N574" i="9"/>
  <c r="T573" i="9"/>
  <c r="N573" i="9"/>
  <c r="T572" i="9"/>
  <c r="N572" i="9"/>
  <c r="T571" i="9"/>
  <c r="N571" i="9"/>
  <c r="T570" i="9"/>
  <c r="N570" i="9"/>
  <c r="T569" i="9"/>
  <c r="N569" i="9"/>
  <c r="T568" i="9"/>
  <c r="N568" i="9"/>
  <c r="B568" i="9"/>
  <c r="B569" i="9" s="1"/>
  <c r="B570" i="9" s="1"/>
  <c r="B571" i="9" s="1"/>
  <c r="B572" i="9" s="1"/>
  <c r="B573" i="9" s="1"/>
  <c r="B574" i="9" s="1"/>
  <c r="B575" i="9" s="1"/>
  <c r="B576" i="9" s="1"/>
  <c r="B577" i="9" s="1"/>
  <c r="B578" i="9" s="1"/>
  <c r="B579" i="9" s="1"/>
  <c r="B580" i="9" s="1"/>
  <c r="T567" i="9"/>
  <c r="N567" i="9"/>
  <c r="T566" i="9"/>
  <c r="N566" i="9"/>
  <c r="T565" i="9"/>
  <c r="N565" i="9"/>
  <c r="T564" i="9"/>
  <c r="N564" i="9"/>
  <c r="T563" i="9"/>
  <c r="N563" i="9"/>
  <c r="T562" i="9"/>
  <c r="N562" i="9"/>
  <c r="T561" i="9"/>
  <c r="N561" i="9"/>
  <c r="B561" i="9"/>
  <c r="B562" i="9" s="1"/>
  <c r="B563" i="9" s="1"/>
  <c r="B564" i="9" s="1"/>
  <c r="B565" i="9" s="1"/>
  <c r="B566" i="9" s="1"/>
  <c r="T560" i="9"/>
  <c r="N560" i="9"/>
  <c r="T559" i="9"/>
  <c r="N559" i="9"/>
  <c r="T558" i="9"/>
  <c r="N558" i="9"/>
  <c r="T557" i="9"/>
  <c r="N557" i="9"/>
  <c r="T556" i="9"/>
  <c r="N556" i="9"/>
  <c r="T555" i="9"/>
  <c r="N555" i="9"/>
  <c r="T554" i="9"/>
  <c r="N554" i="9"/>
  <c r="T553" i="9"/>
  <c r="N553" i="9"/>
  <c r="T552" i="9"/>
  <c r="N552" i="9"/>
  <c r="T551" i="9"/>
  <c r="N551" i="9"/>
  <c r="T550" i="9"/>
  <c r="N550" i="9"/>
  <c r="T549" i="9"/>
  <c r="N549" i="9"/>
  <c r="T548" i="9"/>
  <c r="N548" i="9"/>
  <c r="T547" i="9"/>
  <c r="N547" i="9"/>
  <c r="B547" i="9"/>
  <c r="B548" i="9" s="1"/>
  <c r="B549" i="9" s="1"/>
  <c r="B550" i="9" s="1"/>
  <c r="B551" i="9" s="1"/>
  <c r="B552" i="9" s="1"/>
  <c r="B553" i="9" s="1"/>
  <c r="B554" i="9" s="1"/>
  <c r="B555" i="9" s="1"/>
  <c r="B556" i="9" s="1"/>
  <c r="B557" i="9" s="1"/>
  <c r="B558" i="9" s="1"/>
  <c r="B559" i="9" s="1"/>
  <c r="T546" i="9"/>
  <c r="N546" i="9"/>
  <c r="T545" i="9"/>
  <c r="N545" i="9"/>
  <c r="T544" i="9"/>
  <c r="N544" i="9"/>
  <c r="T543" i="9"/>
  <c r="N543" i="9"/>
  <c r="B543" i="9"/>
  <c r="B544" i="9" s="1"/>
  <c r="B545" i="9" s="1"/>
  <c r="T542" i="9"/>
  <c r="N542" i="9"/>
  <c r="T541" i="9"/>
  <c r="N541" i="9"/>
  <c r="T540" i="9"/>
  <c r="N540" i="9"/>
  <c r="B540" i="9"/>
  <c r="B541" i="9" s="1"/>
  <c r="T539" i="9"/>
  <c r="N539" i="9"/>
  <c r="T538" i="9"/>
  <c r="N538" i="9"/>
  <c r="T537" i="9"/>
  <c r="N537" i="9"/>
  <c r="T536" i="9"/>
  <c r="N536" i="9"/>
  <c r="T535" i="9"/>
  <c r="N535" i="9"/>
  <c r="B535" i="9"/>
  <c r="B536" i="9" s="1"/>
  <c r="B537" i="9" s="1"/>
  <c r="B538" i="9" s="1"/>
  <c r="T534" i="9"/>
  <c r="N534" i="9"/>
  <c r="T533" i="9"/>
  <c r="N533" i="9"/>
  <c r="T532" i="9"/>
  <c r="N532" i="9"/>
  <c r="T531" i="9"/>
  <c r="N531" i="9"/>
  <c r="T530" i="9"/>
  <c r="N530" i="9"/>
  <c r="T529" i="9"/>
  <c r="N529" i="9"/>
  <c r="T528" i="9"/>
  <c r="N528" i="9"/>
  <c r="T527" i="9"/>
  <c r="N527" i="9"/>
  <c r="T526" i="9"/>
  <c r="N526" i="9"/>
  <c r="T525" i="9"/>
  <c r="N525" i="9"/>
  <c r="T524" i="9"/>
  <c r="N524" i="9"/>
  <c r="T523" i="9"/>
  <c r="N523" i="9"/>
  <c r="T522" i="9"/>
  <c r="N522" i="9"/>
  <c r="T521" i="9"/>
  <c r="N521" i="9"/>
  <c r="T520" i="9"/>
  <c r="N520" i="9"/>
  <c r="T519" i="9"/>
  <c r="N519" i="9"/>
  <c r="T518" i="9"/>
  <c r="N518" i="9"/>
  <c r="T517" i="9"/>
  <c r="N517" i="9"/>
  <c r="T516" i="9"/>
  <c r="N516" i="9"/>
  <c r="T515" i="9"/>
  <c r="N515" i="9"/>
  <c r="T514" i="9"/>
  <c r="N514" i="9"/>
  <c r="T513" i="9"/>
  <c r="N513" i="9"/>
  <c r="T512" i="9"/>
  <c r="N512" i="9"/>
  <c r="T511" i="9"/>
  <c r="N511" i="9"/>
  <c r="T510" i="9"/>
  <c r="N510" i="9"/>
  <c r="T509" i="9"/>
  <c r="N509" i="9"/>
  <c r="T508" i="9"/>
  <c r="N508" i="9"/>
  <c r="B508" i="9"/>
  <c r="B509" i="9" s="1"/>
  <c r="B510" i="9" s="1"/>
  <c r="B511" i="9" s="1"/>
  <c r="B512" i="9" s="1"/>
  <c r="B513" i="9" s="1"/>
  <c r="B514" i="9" s="1"/>
  <c r="B515" i="9" s="1"/>
  <c r="B516" i="9" s="1"/>
  <c r="B517" i="9" s="1"/>
  <c r="B518" i="9" s="1"/>
  <c r="B519" i="9" s="1"/>
  <c r="B520" i="9" s="1"/>
  <c r="B521" i="9" s="1"/>
  <c r="B522" i="9" s="1"/>
  <c r="B523" i="9" s="1"/>
  <c r="B524" i="9" s="1"/>
  <c r="B525" i="9" s="1"/>
  <c r="B526" i="9" s="1"/>
  <c r="B527" i="9" s="1"/>
  <c r="B528" i="9" s="1"/>
  <c r="B529" i="9" s="1"/>
  <c r="B530" i="9" s="1"/>
  <c r="B531" i="9" s="1"/>
  <c r="B532" i="9" s="1"/>
  <c r="B533" i="9" s="1"/>
  <c r="T507" i="9"/>
  <c r="N507" i="9"/>
  <c r="T506" i="9"/>
  <c r="N506" i="9"/>
  <c r="T505" i="9"/>
  <c r="N505" i="9"/>
  <c r="T504" i="9"/>
  <c r="N504" i="9"/>
  <c r="T503" i="9"/>
  <c r="N503" i="9"/>
  <c r="T502" i="9"/>
  <c r="N502" i="9"/>
  <c r="B502" i="9"/>
  <c r="B503" i="9" s="1"/>
  <c r="B504" i="9" s="1"/>
  <c r="B505" i="9" s="1"/>
  <c r="B506" i="9" s="1"/>
  <c r="T501" i="9"/>
  <c r="N501" i="9"/>
  <c r="T500" i="9"/>
  <c r="N500" i="9"/>
  <c r="T499" i="9"/>
  <c r="N499" i="9"/>
  <c r="T498" i="9"/>
  <c r="N498" i="9"/>
  <c r="T497" i="9"/>
  <c r="N497" i="9"/>
  <c r="T496" i="9"/>
  <c r="N496" i="9"/>
  <c r="B496" i="9"/>
  <c r="B497" i="9" s="1"/>
  <c r="B498" i="9" s="1"/>
  <c r="B499" i="9" s="1"/>
  <c r="B500" i="9" s="1"/>
  <c r="T495" i="9"/>
  <c r="N495" i="9"/>
  <c r="T494" i="9"/>
  <c r="N494" i="9"/>
  <c r="B494" i="9"/>
  <c r="T493" i="9"/>
  <c r="N493" i="9"/>
  <c r="T492" i="9"/>
  <c r="N492" i="9"/>
  <c r="T491" i="9"/>
  <c r="N491" i="9"/>
  <c r="T490" i="9"/>
  <c r="N490" i="9"/>
  <c r="B490" i="9"/>
  <c r="B491" i="9" s="1"/>
  <c r="B492" i="9" s="1"/>
  <c r="T489" i="9"/>
  <c r="N489" i="9"/>
  <c r="T488" i="9"/>
  <c r="N488" i="9"/>
  <c r="T487" i="9"/>
  <c r="N487" i="9"/>
  <c r="T486" i="9"/>
  <c r="N486" i="9"/>
  <c r="T485" i="9"/>
  <c r="N485" i="9"/>
  <c r="T484" i="9"/>
  <c r="N484" i="9"/>
  <c r="B484" i="9"/>
  <c r="B485" i="9" s="1"/>
  <c r="B486" i="9" s="1"/>
  <c r="B487" i="9" s="1"/>
  <c r="B488" i="9" s="1"/>
  <c r="T483" i="9"/>
  <c r="N483" i="9"/>
  <c r="T482" i="9"/>
  <c r="N482" i="9"/>
  <c r="T481" i="9"/>
  <c r="N481" i="9"/>
  <c r="T480" i="9"/>
  <c r="N480" i="9"/>
  <c r="T479" i="9"/>
  <c r="N479" i="9"/>
  <c r="T478" i="9"/>
  <c r="N478" i="9"/>
  <c r="T477" i="9"/>
  <c r="N477" i="9"/>
  <c r="T476" i="9"/>
  <c r="N476" i="9"/>
  <c r="T475" i="9"/>
  <c r="N475" i="9"/>
  <c r="T474" i="9"/>
  <c r="N474" i="9"/>
  <c r="T473" i="9"/>
  <c r="N473" i="9"/>
  <c r="T472" i="9"/>
  <c r="N472" i="9"/>
  <c r="T471" i="9"/>
  <c r="N471" i="9"/>
  <c r="T470" i="9"/>
  <c r="N470" i="9"/>
  <c r="T469" i="9"/>
  <c r="N469" i="9"/>
  <c r="T468" i="9"/>
  <c r="N468" i="9"/>
  <c r="T467" i="9"/>
  <c r="N467" i="9"/>
  <c r="T466" i="9"/>
  <c r="N466" i="9"/>
  <c r="B466" i="9"/>
  <c r="B467" i="9" s="1"/>
  <c r="B468" i="9" s="1"/>
  <c r="B469" i="9" s="1"/>
  <c r="B470" i="9" s="1"/>
  <c r="B471" i="9" s="1"/>
  <c r="B472" i="9" s="1"/>
  <c r="B473" i="9" s="1"/>
  <c r="B474" i="9" s="1"/>
  <c r="B475" i="9" s="1"/>
  <c r="B476" i="9" s="1"/>
  <c r="B477" i="9" s="1"/>
  <c r="B478" i="9" s="1"/>
  <c r="B479" i="9" s="1"/>
  <c r="B480" i="9" s="1"/>
  <c r="B481" i="9" s="1"/>
  <c r="B482" i="9" s="1"/>
  <c r="T465" i="9"/>
  <c r="N465" i="9"/>
  <c r="T464" i="9"/>
  <c r="N464" i="9"/>
  <c r="T463" i="9"/>
  <c r="N463" i="9"/>
  <c r="T462" i="9"/>
  <c r="N462" i="9"/>
  <c r="T461" i="9"/>
  <c r="N461" i="9"/>
  <c r="T460" i="9"/>
  <c r="N460" i="9"/>
  <c r="T459" i="9"/>
  <c r="N459" i="9"/>
  <c r="T458" i="9"/>
  <c r="N458" i="9"/>
  <c r="T457" i="9"/>
  <c r="N457" i="9"/>
  <c r="T456" i="9"/>
  <c r="N456" i="9"/>
  <c r="T455" i="9"/>
  <c r="N455" i="9"/>
  <c r="B455" i="9"/>
  <c r="B456" i="9" s="1"/>
  <c r="B457" i="9" s="1"/>
  <c r="B458" i="9" s="1"/>
  <c r="B459" i="9" s="1"/>
  <c r="B460" i="9" s="1"/>
  <c r="B461" i="9" s="1"/>
  <c r="B462" i="9" s="1"/>
  <c r="B463" i="9" s="1"/>
  <c r="B464" i="9" s="1"/>
  <c r="T454" i="9"/>
  <c r="N454" i="9"/>
  <c r="T453" i="9"/>
  <c r="N453" i="9"/>
  <c r="T452" i="9"/>
  <c r="N452" i="9"/>
  <c r="T451" i="9"/>
  <c r="N451" i="9"/>
  <c r="T450" i="9"/>
  <c r="N450" i="9"/>
  <c r="T449" i="9"/>
  <c r="N449" i="9"/>
  <c r="T448" i="9"/>
  <c r="N448" i="9"/>
  <c r="T447" i="9"/>
  <c r="N447" i="9"/>
  <c r="T446" i="9"/>
  <c r="N446" i="9"/>
  <c r="T445" i="9"/>
  <c r="N445" i="9"/>
  <c r="T444" i="9"/>
  <c r="N444" i="9"/>
  <c r="T443" i="9"/>
  <c r="N443" i="9"/>
  <c r="T442" i="9"/>
  <c r="N442" i="9"/>
  <c r="T441" i="9"/>
  <c r="N441" i="9"/>
  <c r="T440" i="9"/>
  <c r="N440" i="9"/>
  <c r="T439" i="9"/>
  <c r="N439" i="9"/>
  <c r="T438" i="9"/>
  <c r="N438" i="9"/>
  <c r="T437" i="9"/>
  <c r="N437" i="9"/>
  <c r="T436" i="9"/>
  <c r="N436" i="9"/>
  <c r="T435" i="9"/>
  <c r="N435" i="9"/>
  <c r="T434" i="9"/>
  <c r="N434" i="9"/>
  <c r="T433" i="9"/>
  <c r="N433" i="9"/>
  <c r="T432" i="9"/>
  <c r="N432" i="9"/>
  <c r="T431" i="9"/>
  <c r="N431" i="9"/>
  <c r="B431" i="9"/>
  <c r="B432" i="9" s="1"/>
  <c r="B433" i="9" s="1"/>
  <c r="B434" i="9" s="1"/>
  <c r="B435" i="9" s="1"/>
  <c r="B436" i="9" s="1"/>
  <c r="B437" i="9" s="1"/>
  <c r="B438" i="9" s="1"/>
  <c r="B439" i="9" s="1"/>
  <c r="B440" i="9" s="1"/>
  <c r="B441" i="9" s="1"/>
  <c r="B442" i="9" s="1"/>
  <c r="B443" i="9" s="1"/>
  <c r="B444" i="9" s="1"/>
  <c r="B445" i="9" s="1"/>
  <c r="B446" i="9" s="1"/>
  <c r="B447" i="9" s="1"/>
  <c r="B448" i="9" s="1"/>
  <c r="B449" i="9" s="1"/>
  <c r="B450" i="9" s="1"/>
  <c r="B451" i="9" s="1"/>
  <c r="B452" i="9" s="1"/>
  <c r="B453" i="9" s="1"/>
  <c r="T430" i="9"/>
  <c r="N430" i="9"/>
  <c r="T429" i="9"/>
  <c r="N429" i="9"/>
  <c r="T428" i="9"/>
  <c r="N428" i="9"/>
  <c r="T427" i="9"/>
  <c r="N427" i="9"/>
  <c r="T426" i="9"/>
  <c r="N426" i="9"/>
  <c r="T425" i="9"/>
  <c r="N425" i="9"/>
  <c r="T424" i="9"/>
  <c r="N424" i="9"/>
  <c r="T423" i="9"/>
  <c r="N423" i="9"/>
  <c r="T422" i="9"/>
  <c r="N422" i="9"/>
  <c r="B422" i="9"/>
  <c r="B423" i="9" s="1"/>
  <c r="B424" i="9" s="1"/>
  <c r="B425" i="9" s="1"/>
  <c r="B426" i="9" s="1"/>
  <c r="B427" i="9" s="1"/>
  <c r="B428" i="9" s="1"/>
  <c r="B429" i="9" s="1"/>
  <c r="T421" i="9"/>
  <c r="N421" i="9"/>
  <c r="T420" i="9"/>
  <c r="N420" i="9"/>
  <c r="T419" i="9"/>
  <c r="N419" i="9"/>
  <c r="T418" i="9"/>
  <c r="N418" i="9"/>
  <c r="T417" i="9"/>
  <c r="N417" i="9"/>
  <c r="T416" i="9"/>
  <c r="N416" i="9"/>
  <c r="T415" i="9"/>
  <c r="N415" i="9"/>
  <c r="T414" i="9"/>
  <c r="N414" i="9"/>
  <c r="T413" i="9"/>
  <c r="N413" i="9"/>
  <c r="T412" i="9"/>
  <c r="N412" i="9"/>
  <c r="T411" i="9"/>
  <c r="N411" i="9"/>
  <c r="T410" i="9"/>
  <c r="N410" i="9"/>
  <c r="T409" i="9"/>
  <c r="N409" i="9"/>
  <c r="T408" i="9"/>
  <c r="N408" i="9"/>
  <c r="T407" i="9"/>
  <c r="N407" i="9"/>
  <c r="T406" i="9"/>
  <c r="N406" i="9"/>
  <c r="T405" i="9"/>
  <c r="N405" i="9"/>
  <c r="T404" i="9"/>
  <c r="N404" i="9"/>
  <c r="T403" i="9"/>
  <c r="N403" i="9"/>
  <c r="T402" i="9"/>
  <c r="N402" i="9"/>
  <c r="T401" i="9"/>
  <c r="N401" i="9"/>
  <c r="T400" i="9"/>
  <c r="N400" i="9"/>
  <c r="T399" i="9"/>
  <c r="N399" i="9"/>
  <c r="T398" i="9"/>
  <c r="N398" i="9"/>
  <c r="T397" i="9"/>
  <c r="N397" i="9"/>
  <c r="T396" i="9"/>
  <c r="N396" i="9"/>
  <c r="T395" i="9"/>
  <c r="N395" i="9"/>
  <c r="T394" i="9"/>
  <c r="N394" i="9"/>
  <c r="B394" i="9"/>
  <c r="B395" i="9" s="1"/>
  <c r="B396" i="9" s="1"/>
  <c r="B397" i="9" s="1"/>
  <c r="B398" i="9" s="1"/>
  <c r="B399" i="9" s="1"/>
  <c r="B400" i="9" s="1"/>
  <c r="B401" i="9" s="1"/>
  <c r="B402" i="9" s="1"/>
  <c r="B403" i="9" s="1"/>
  <c r="B404" i="9" s="1"/>
  <c r="B405" i="9" s="1"/>
  <c r="B406" i="9" s="1"/>
  <c r="B407" i="9" s="1"/>
  <c r="B408" i="9" s="1"/>
  <c r="B409" i="9" s="1"/>
  <c r="B410" i="9" s="1"/>
  <c r="B411" i="9" s="1"/>
  <c r="B412" i="9" s="1"/>
  <c r="B413" i="9" s="1"/>
  <c r="B414" i="9" s="1"/>
  <c r="B415" i="9" s="1"/>
  <c r="B416" i="9" s="1"/>
  <c r="B417" i="9" s="1"/>
  <c r="B418" i="9" s="1"/>
  <c r="B419" i="9" s="1"/>
  <c r="B420" i="9" s="1"/>
  <c r="T393" i="9"/>
  <c r="N393" i="9"/>
  <c r="T392" i="9"/>
  <c r="N392" i="9"/>
  <c r="T391" i="9"/>
  <c r="N391" i="9"/>
  <c r="T390" i="9"/>
  <c r="N390" i="9"/>
  <c r="T389" i="9"/>
  <c r="N389" i="9"/>
  <c r="T388" i="9"/>
  <c r="N388" i="9"/>
  <c r="T387" i="9"/>
  <c r="N387" i="9"/>
  <c r="T386" i="9"/>
  <c r="N386" i="9"/>
  <c r="T385" i="9"/>
  <c r="N385" i="9"/>
  <c r="T384" i="9"/>
  <c r="N384" i="9"/>
  <c r="T383" i="9"/>
  <c r="N383" i="9"/>
  <c r="T382" i="9"/>
  <c r="N382" i="9"/>
  <c r="T381" i="9"/>
  <c r="N381" i="9"/>
  <c r="T380" i="9"/>
  <c r="N380" i="9"/>
  <c r="T379" i="9"/>
  <c r="N379" i="9"/>
  <c r="T378" i="9"/>
  <c r="N378" i="9"/>
  <c r="T377" i="9"/>
  <c r="N377" i="9"/>
  <c r="T376" i="9"/>
  <c r="N376" i="9"/>
  <c r="T375" i="9"/>
  <c r="N375" i="9"/>
  <c r="T374" i="9"/>
  <c r="N374" i="9"/>
  <c r="T373" i="9"/>
  <c r="N373" i="9"/>
  <c r="T372" i="9"/>
  <c r="N372" i="9"/>
  <c r="T371" i="9"/>
  <c r="N371" i="9"/>
  <c r="T370" i="9"/>
  <c r="N370" i="9"/>
  <c r="T369" i="9"/>
  <c r="N369" i="9"/>
  <c r="B369" i="9"/>
  <c r="B370" i="9" s="1"/>
  <c r="B371" i="9" s="1"/>
  <c r="B372" i="9" s="1"/>
  <c r="B373" i="9" s="1"/>
  <c r="B374" i="9" s="1"/>
  <c r="B375" i="9" s="1"/>
  <c r="B376" i="9" s="1"/>
  <c r="B377" i="9" s="1"/>
  <c r="B378" i="9" s="1"/>
  <c r="B379" i="9" s="1"/>
  <c r="B380" i="9" s="1"/>
  <c r="B381" i="9" s="1"/>
  <c r="B382" i="9" s="1"/>
  <c r="B383" i="9" s="1"/>
  <c r="B384" i="9" s="1"/>
  <c r="B385" i="9" s="1"/>
  <c r="B386" i="9" s="1"/>
  <c r="B387" i="9" s="1"/>
  <c r="B388" i="9" s="1"/>
  <c r="B389" i="9" s="1"/>
  <c r="B390" i="9" s="1"/>
  <c r="B391" i="9" s="1"/>
  <c r="B392" i="9" s="1"/>
  <c r="T368" i="9"/>
  <c r="N368" i="9"/>
  <c r="T367" i="9"/>
  <c r="N367" i="9"/>
  <c r="T366" i="9"/>
  <c r="N366" i="9"/>
  <c r="T365" i="9"/>
  <c r="N365" i="9"/>
  <c r="T364" i="9"/>
  <c r="N364" i="9"/>
  <c r="T363" i="9"/>
  <c r="N363" i="9"/>
  <c r="B363" i="9"/>
  <c r="B364" i="9" s="1"/>
  <c r="B365" i="9" s="1"/>
  <c r="B366" i="9" s="1"/>
  <c r="B367" i="9" s="1"/>
  <c r="T362" i="9"/>
  <c r="N362" i="9"/>
  <c r="T361" i="9"/>
  <c r="N361" i="9"/>
  <c r="T360" i="9"/>
  <c r="N360" i="9"/>
  <c r="T359" i="9"/>
  <c r="N359" i="9"/>
  <c r="T358" i="9"/>
  <c r="N358" i="9"/>
  <c r="T357" i="9"/>
  <c r="N357" i="9"/>
  <c r="T356" i="9"/>
  <c r="N356" i="9"/>
  <c r="T355" i="9"/>
  <c r="N355" i="9"/>
  <c r="T354" i="9"/>
  <c r="N354" i="9"/>
  <c r="T353" i="9"/>
  <c r="N353" i="9"/>
  <c r="T352" i="9"/>
  <c r="N352" i="9"/>
  <c r="T351" i="9"/>
  <c r="N351" i="9"/>
  <c r="T350" i="9"/>
  <c r="N350" i="9"/>
  <c r="T349" i="9"/>
  <c r="N349" i="9"/>
  <c r="T348" i="9"/>
  <c r="N348" i="9"/>
  <c r="T347" i="9"/>
  <c r="N347" i="9"/>
  <c r="T346" i="9"/>
  <c r="N346" i="9"/>
  <c r="T345" i="9"/>
  <c r="N345" i="9"/>
  <c r="T344" i="9"/>
  <c r="N344" i="9"/>
  <c r="T343" i="9"/>
  <c r="N343" i="9"/>
  <c r="T342" i="9"/>
  <c r="N342" i="9"/>
  <c r="T341" i="9"/>
  <c r="N341" i="9"/>
  <c r="T340" i="9"/>
  <c r="N340" i="9"/>
  <c r="B340" i="9"/>
  <c r="B341" i="9" s="1"/>
  <c r="B342" i="9" s="1"/>
  <c r="B343" i="9" s="1"/>
  <c r="B344" i="9" s="1"/>
  <c r="B345" i="9" s="1"/>
  <c r="B346" i="9" s="1"/>
  <c r="B347" i="9" s="1"/>
  <c r="B348" i="9" s="1"/>
  <c r="B349" i="9" s="1"/>
  <c r="B350" i="9" s="1"/>
  <c r="B351" i="9" s="1"/>
  <c r="B352" i="9" s="1"/>
  <c r="B353" i="9" s="1"/>
  <c r="B354" i="9" s="1"/>
  <c r="B355" i="9" s="1"/>
  <c r="B356" i="9" s="1"/>
  <c r="B357" i="9" s="1"/>
  <c r="B358" i="9" s="1"/>
  <c r="B359" i="9" s="1"/>
  <c r="B360" i="9" s="1"/>
  <c r="B361" i="9" s="1"/>
  <c r="T339" i="9"/>
  <c r="N339" i="9"/>
  <c r="T338" i="9"/>
  <c r="N338" i="9"/>
  <c r="T337" i="9"/>
  <c r="N337" i="9"/>
  <c r="T336" i="9"/>
  <c r="N336" i="9"/>
  <c r="T335" i="9"/>
  <c r="N335" i="9"/>
  <c r="T334" i="9"/>
  <c r="N334" i="9"/>
  <c r="T333" i="9"/>
  <c r="N333" i="9"/>
  <c r="B333" i="9"/>
  <c r="B334" i="9" s="1"/>
  <c r="B335" i="9" s="1"/>
  <c r="B336" i="9" s="1"/>
  <c r="B337" i="9" s="1"/>
  <c r="B338" i="9" s="1"/>
  <c r="T332" i="9"/>
  <c r="N332" i="9"/>
  <c r="T331" i="9"/>
  <c r="N331" i="9"/>
  <c r="B331" i="9"/>
  <c r="T330" i="9"/>
  <c r="N330" i="9"/>
  <c r="T329" i="9"/>
  <c r="N329" i="9"/>
  <c r="B329" i="9"/>
  <c r="T328" i="9"/>
  <c r="N328" i="9"/>
  <c r="T327" i="9"/>
  <c r="N327" i="9"/>
  <c r="B327" i="9"/>
  <c r="T326" i="9"/>
  <c r="N326" i="9"/>
  <c r="T325" i="9"/>
  <c r="N325" i="9"/>
  <c r="T324" i="9"/>
  <c r="N324" i="9"/>
  <c r="T323" i="9"/>
  <c r="N323" i="9"/>
  <c r="T322" i="9"/>
  <c r="N322" i="9"/>
  <c r="B322" i="9"/>
  <c r="B323" i="9" s="1"/>
  <c r="B324" i="9" s="1"/>
  <c r="B325" i="9" s="1"/>
  <c r="T321" i="9"/>
  <c r="N321" i="9"/>
  <c r="T320" i="9"/>
  <c r="N320" i="9"/>
  <c r="T319" i="9"/>
  <c r="N319" i="9"/>
  <c r="T318" i="9"/>
  <c r="N318" i="9"/>
  <c r="T317" i="9"/>
  <c r="N317" i="9"/>
  <c r="T316" i="9"/>
  <c r="N316" i="9"/>
  <c r="T315" i="9"/>
  <c r="N315" i="9"/>
  <c r="T314" i="9"/>
  <c r="N314" i="9"/>
  <c r="T313" i="9"/>
  <c r="N313" i="9"/>
  <c r="T312" i="9"/>
  <c r="N312" i="9"/>
  <c r="T311" i="9"/>
  <c r="N311" i="9"/>
  <c r="B311" i="9"/>
  <c r="B312" i="9" s="1"/>
  <c r="B313" i="9" s="1"/>
  <c r="B314" i="9" s="1"/>
  <c r="B315" i="9" s="1"/>
  <c r="B316" i="9" s="1"/>
  <c r="B317" i="9" s="1"/>
  <c r="B318" i="9" s="1"/>
  <c r="B319" i="9" s="1"/>
  <c r="B320" i="9" s="1"/>
  <c r="T310" i="9"/>
  <c r="N310" i="9"/>
  <c r="T309" i="9"/>
  <c r="N309" i="9"/>
  <c r="T308" i="9"/>
  <c r="N308" i="9"/>
  <c r="T307" i="9"/>
  <c r="N307" i="9"/>
  <c r="T306" i="9"/>
  <c r="N306" i="9"/>
  <c r="T305" i="9"/>
  <c r="N305" i="9"/>
  <c r="T304" i="9"/>
  <c r="N304" i="9"/>
  <c r="T303" i="9"/>
  <c r="N303" i="9"/>
  <c r="B303" i="9"/>
  <c r="B304" i="9" s="1"/>
  <c r="B305" i="9" s="1"/>
  <c r="B306" i="9" s="1"/>
  <c r="B307" i="9" s="1"/>
  <c r="B308" i="9" s="1"/>
  <c r="B309" i="9" s="1"/>
  <c r="T302" i="9"/>
  <c r="N302" i="9"/>
  <c r="T301" i="9"/>
  <c r="N301" i="9"/>
  <c r="T300" i="9"/>
  <c r="N300" i="9"/>
  <c r="T299" i="9"/>
  <c r="N299" i="9"/>
  <c r="T298" i="9"/>
  <c r="N298" i="9"/>
  <c r="T297" i="9"/>
  <c r="N297" i="9"/>
  <c r="T296" i="9"/>
  <c r="N296" i="9"/>
  <c r="T295" i="9"/>
  <c r="N295" i="9"/>
  <c r="T294" i="9"/>
  <c r="N294" i="9"/>
  <c r="T293" i="9"/>
  <c r="N293" i="9"/>
  <c r="T292" i="9"/>
  <c r="N292" i="9"/>
  <c r="T291" i="9"/>
  <c r="N291" i="9"/>
  <c r="T290" i="9"/>
  <c r="N290" i="9"/>
  <c r="B290" i="9"/>
  <c r="B291" i="9" s="1"/>
  <c r="B292" i="9" s="1"/>
  <c r="B293" i="9" s="1"/>
  <c r="B294" i="9" s="1"/>
  <c r="B295" i="9" s="1"/>
  <c r="B296" i="9" s="1"/>
  <c r="B297" i="9" s="1"/>
  <c r="B298" i="9" s="1"/>
  <c r="B299" i="9" s="1"/>
  <c r="B300" i="9" s="1"/>
  <c r="B301" i="9" s="1"/>
  <c r="T289" i="9"/>
  <c r="N289" i="9"/>
  <c r="T288" i="9"/>
  <c r="N288" i="9"/>
  <c r="T287" i="9"/>
  <c r="N287" i="9"/>
  <c r="T286" i="9"/>
  <c r="N286" i="9"/>
  <c r="T285" i="9"/>
  <c r="N285" i="9"/>
  <c r="T284" i="9"/>
  <c r="N284" i="9"/>
  <c r="T283" i="9"/>
  <c r="N283" i="9"/>
  <c r="T282" i="9"/>
  <c r="N282" i="9"/>
  <c r="T281" i="9"/>
  <c r="N281" i="9"/>
  <c r="T280" i="9"/>
  <c r="N280" i="9"/>
  <c r="T279" i="9"/>
  <c r="N279" i="9"/>
  <c r="T278" i="9"/>
  <c r="N278" i="9"/>
  <c r="T277" i="9"/>
  <c r="N277" i="9"/>
  <c r="T276" i="9"/>
  <c r="N276" i="9"/>
  <c r="T275" i="9"/>
  <c r="N275" i="9"/>
  <c r="T274" i="9"/>
  <c r="N274" i="9"/>
  <c r="B274" i="9"/>
  <c r="B275" i="9" s="1"/>
  <c r="B276" i="9" s="1"/>
  <c r="B277" i="9" s="1"/>
  <c r="B278" i="9" s="1"/>
  <c r="B279" i="9" s="1"/>
  <c r="B280" i="9" s="1"/>
  <c r="B281" i="9" s="1"/>
  <c r="B282" i="9" s="1"/>
  <c r="B283" i="9" s="1"/>
  <c r="B284" i="9" s="1"/>
  <c r="B285" i="9" s="1"/>
  <c r="B286" i="9" s="1"/>
  <c r="B287" i="9" s="1"/>
  <c r="B288" i="9" s="1"/>
  <c r="T273" i="9"/>
  <c r="N273" i="9"/>
  <c r="T272" i="9"/>
  <c r="N272" i="9"/>
  <c r="T271" i="9"/>
  <c r="N271" i="9"/>
  <c r="T270" i="9"/>
  <c r="N270" i="9"/>
  <c r="T269" i="9"/>
  <c r="N269" i="9"/>
  <c r="B269" i="9"/>
  <c r="B270" i="9" s="1"/>
  <c r="B271" i="9" s="1"/>
  <c r="B272" i="9" s="1"/>
  <c r="T268" i="9"/>
  <c r="N268" i="9"/>
  <c r="T267" i="9"/>
  <c r="N267" i="9"/>
  <c r="T266" i="9"/>
  <c r="N266" i="9"/>
  <c r="T265" i="9"/>
  <c r="N265" i="9"/>
  <c r="T264" i="9"/>
  <c r="N264" i="9"/>
  <c r="B264" i="9"/>
  <c r="B265" i="9" s="1"/>
  <c r="B266" i="9" s="1"/>
  <c r="B267" i="9" s="1"/>
  <c r="T263" i="9"/>
  <c r="N263" i="9"/>
  <c r="T262" i="9"/>
  <c r="N262" i="9"/>
  <c r="B262" i="9"/>
  <c r="T261" i="9"/>
  <c r="N261" i="9"/>
  <c r="T260" i="9"/>
  <c r="N260" i="9"/>
  <c r="B260" i="9"/>
  <c r="T259" i="9"/>
  <c r="N259" i="9"/>
  <c r="T258" i="9"/>
  <c r="N258" i="9"/>
  <c r="T257" i="9"/>
  <c r="N257" i="9"/>
  <c r="T256" i="9"/>
  <c r="N256" i="9"/>
  <c r="T255" i="9"/>
  <c r="N255" i="9"/>
  <c r="B255" i="9"/>
  <c r="B256" i="9" s="1"/>
  <c r="B257" i="9" s="1"/>
  <c r="B258" i="9" s="1"/>
  <c r="T254" i="9"/>
  <c r="N254" i="9"/>
  <c r="T253" i="9"/>
  <c r="N253" i="9"/>
  <c r="T252" i="9"/>
  <c r="N252" i="9"/>
  <c r="T251" i="9"/>
  <c r="N251" i="9"/>
  <c r="T250" i="9"/>
  <c r="N250" i="9"/>
  <c r="T249" i="9"/>
  <c r="N249" i="9"/>
  <c r="T248" i="9"/>
  <c r="N248" i="9"/>
  <c r="T247" i="9"/>
  <c r="N247" i="9"/>
  <c r="T246" i="9"/>
  <c r="N246" i="9"/>
  <c r="T245" i="9"/>
  <c r="N245" i="9"/>
  <c r="T244" i="9"/>
  <c r="N244" i="9"/>
  <c r="B244" i="9"/>
  <c r="B245" i="9" s="1"/>
  <c r="B246" i="9" s="1"/>
  <c r="B247" i="9" s="1"/>
  <c r="B248" i="9" s="1"/>
  <c r="B249" i="9" s="1"/>
  <c r="B250" i="9" s="1"/>
  <c r="B251" i="9" s="1"/>
  <c r="B252" i="9" s="1"/>
  <c r="B253" i="9" s="1"/>
  <c r="T243" i="9"/>
  <c r="N243" i="9"/>
  <c r="T242" i="9"/>
  <c r="N242" i="9"/>
  <c r="T241" i="9"/>
  <c r="N241" i="9"/>
  <c r="T240" i="9"/>
  <c r="N240" i="9"/>
  <c r="T239" i="9"/>
  <c r="N239" i="9"/>
  <c r="B239" i="9"/>
  <c r="B240" i="9" s="1"/>
  <c r="B241" i="9" s="1"/>
  <c r="B242" i="9" s="1"/>
  <c r="T238" i="9"/>
  <c r="N238" i="9"/>
  <c r="T237" i="9"/>
  <c r="N237" i="9"/>
  <c r="T236" i="9"/>
  <c r="N236" i="9"/>
  <c r="T235" i="9"/>
  <c r="N235" i="9"/>
  <c r="T234" i="9"/>
  <c r="N234" i="9"/>
  <c r="T233" i="9"/>
  <c r="N233" i="9"/>
  <c r="T232" i="9"/>
  <c r="N232" i="9"/>
  <c r="T231" i="9"/>
  <c r="N231" i="9"/>
  <c r="B231" i="9"/>
  <c r="B232" i="9" s="1"/>
  <c r="B233" i="9" s="1"/>
  <c r="B234" i="9" s="1"/>
  <c r="B235" i="9" s="1"/>
  <c r="B236" i="9" s="1"/>
  <c r="B237" i="9" s="1"/>
  <c r="T230" i="9"/>
  <c r="N230" i="9"/>
  <c r="T229" i="9"/>
  <c r="N229" i="9"/>
  <c r="B229" i="9"/>
  <c r="T228" i="9"/>
  <c r="N228" i="9"/>
  <c r="T227" i="9"/>
  <c r="N227" i="9"/>
  <c r="T226" i="9"/>
  <c r="N226" i="9"/>
  <c r="T225" i="9"/>
  <c r="N225" i="9"/>
  <c r="T224" i="9"/>
  <c r="N224" i="9"/>
  <c r="T223" i="9"/>
  <c r="N223" i="9"/>
  <c r="B223" i="9"/>
  <c r="B224" i="9" s="1"/>
  <c r="B225" i="9" s="1"/>
  <c r="B226" i="9" s="1"/>
  <c r="B227" i="9" s="1"/>
  <c r="T222" i="9"/>
  <c r="N222" i="9"/>
  <c r="T221" i="9"/>
  <c r="N221" i="9"/>
  <c r="T220" i="9"/>
  <c r="N220" i="9"/>
  <c r="T219" i="9"/>
  <c r="N219" i="9"/>
  <c r="T218" i="9"/>
  <c r="N218" i="9"/>
  <c r="T217" i="9"/>
  <c r="N217" i="9"/>
  <c r="B217" i="9"/>
  <c r="B218" i="9" s="1"/>
  <c r="B219" i="9" s="1"/>
  <c r="B220" i="9" s="1"/>
  <c r="B221" i="9" s="1"/>
  <c r="T216" i="9"/>
  <c r="N216" i="9"/>
  <c r="T215" i="9"/>
  <c r="N215" i="9"/>
  <c r="T214" i="9"/>
  <c r="N214" i="9"/>
  <c r="T213" i="9"/>
  <c r="N213" i="9"/>
  <c r="T212" i="9"/>
  <c r="N212" i="9"/>
  <c r="T211" i="9"/>
  <c r="N211" i="9"/>
  <c r="T210" i="9"/>
  <c r="N210" i="9"/>
  <c r="T209" i="9"/>
  <c r="N209" i="9"/>
  <c r="T208" i="9"/>
  <c r="N208" i="9"/>
  <c r="T207" i="9"/>
  <c r="N207" i="9"/>
  <c r="T206" i="9"/>
  <c r="N206" i="9"/>
  <c r="T205" i="9"/>
  <c r="N205" i="9"/>
  <c r="T204" i="9"/>
  <c r="N204" i="9"/>
  <c r="T203" i="9"/>
  <c r="N203" i="9"/>
  <c r="B203" i="9"/>
  <c r="B204" i="9" s="1"/>
  <c r="B205" i="9" s="1"/>
  <c r="B206" i="9" s="1"/>
  <c r="B207" i="9" s="1"/>
  <c r="B208" i="9" s="1"/>
  <c r="B209" i="9" s="1"/>
  <c r="B210" i="9" s="1"/>
  <c r="B211" i="9" s="1"/>
  <c r="B212" i="9" s="1"/>
  <c r="B213" i="9" s="1"/>
  <c r="B214" i="9" s="1"/>
  <c r="B215" i="9" s="1"/>
  <c r="T202" i="9"/>
  <c r="N202" i="9"/>
  <c r="T201" i="9"/>
  <c r="N201" i="9"/>
  <c r="T200" i="9"/>
  <c r="N200" i="9"/>
  <c r="T199" i="9"/>
  <c r="N199" i="9"/>
  <c r="T198" i="9"/>
  <c r="N198" i="9"/>
  <c r="T197" i="9"/>
  <c r="N197" i="9"/>
  <c r="T196" i="9"/>
  <c r="N196" i="9"/>
  <c r="T195" i="9"/>
  <c r="N195" i="9"/>
  <c r="T194" i="9"/>
  <c r="N194" i="9"/>
  <c r="T193" i="9"/>
  <c r="N193" i="9"/>
  <c r="T192" i="9"/>
  <c r="N192" i="9"/>
  <c r="T191" i="9"/>
  <c r="N191" i="9"/>
  <c r="B191" i="9"/>
  <c r="B192" i="9" s="1"/>
  <c r="B193" i="9" s="1"/>
  <c r="B194" i="9" s="1"/>
  <c r="B195" i="9" s="1"/>
  <c r="B196" i="9" s="1"/>
  <c r="B197" i="9" s="1"/>
  <c r="B198" i="9" s="1"/>
  <c r="B199" i="9" s="1"/>
  <c r="B200" i="9" s="1"/>
  <c r="B201" i="9" s="1"/>
  <c r="T190" i="9"/>
  <c r="N190" i="9"/>
  <c r="T189" i="9"/>
  <c r="N189" i="9"/>
  <c r="T188" i="9"/>
  <c r="N188" i="9"/>
  <c r="T187" i="9"/>
  <c r="N187" i="9"/>
  <c r="T186" i="9"/>
  <c r="N186" i="9"/>
  <c r="T185" i="9"/>
  <c r="N185" i="9"/>
  <c r="T184" i="9"/>
  <c r="N184" i="9"/>
  <c r="T183" i="9"/>
  <c r="N183" i="9"/>
  <c r="B183" i="9"/>
  <c r="B184" i="9" s="1"/>
  <c r="B185" i="9" s="1"/>
  <c r="B186" i="9" s="1"/>
  <c r="B187" i="9" s="1"/>
  <c r="B188" i="9" s="1"/>
  <c r="B189" i="9" s="1"/>
  <c r="T182" i="9"/>
  <c r="N182" i="9"/>
  <c r="T181" i="9"/>
  <c r="N181" i="9"/>
  <c r="T180" i="9"/>
  <c r="N180" i="9"/>
  <c r="T179" i="9"/>
  <c r="N179" i="9"/>
  <c r="T178" i="9"/>
  <c r="N178" i="9"/>
  <c r="T177" i="9"/>
  <c r="N177" i="9"/>
  <c r="T176" i="9"/>
  <c r="N176" i="9"/>
  <c r="T175" i="9"/>
  <c r="N175" i="9"/>
  <c r="T174" i="9"/>
  <c r="N174" i="9"/>
  <c r="T173" i="9"/>
  <c r="N173" i="9"/>
  <c r="T172" i="9"/>
  <c r="N172" i="9"/>
  <c r="T171" i="9"/>
  <c r="N171" i="9"/>
  <c r="T170" i="9"/>
  <c r="N170" i="9"/>
  <c r="T169" i="9"/>
  <c r="N169" i="9"/>
  <c r="T168" i="9"/>
  <c r="N168" i="9"/>
  <c r="T167" i="9"/>
  <c r="N167" i="9"/>
  <c r="T166" i="9"/>
  <c r="N166" i="9"/>
  <c r="T165" i="9"/>
  <c r="N165" i="9"/>
  <c r="T164" i="9"/>
  <c r="N164" i="9"/>
  <c r="B164" i="9"/>
  <c r="B165" i="9" s="1"/>
  <c r="B166" i="9" s="1"/>
  <c r="B167" i="9" s="1"/>
  <c r="B168" i="9" s="1"/>
  <c r="B169" i="9" s="1"/>
  <c r="B170" i="9" s="1"/>
  <c r="B171" i="9" s="1"/>
  <c r="B172" i="9" s="1"/>
  <c r="B173" i="9" s="1"/>
  <c r="B174" i="9" s="1"/>
  <c r="B175" i="9" s="1"/>
  <c r="B176" i="9" s="1"/>
  <c r="B177" i="9" s="1"/>
  <c r="B178" i="9" s="1"/>
  <c r="B179" i="9" s="1"/>
  <c r="B180" i="9" s="1"/>
  <c r="B181" i="9" s="1"/>
  <c r="T163" i="9"/>
  <c r="N163" i="9"/>
  <c r="T162" i="9"/>
  <c r="N162" i="9"/>
  <c r="T161" i="9"/>
  <c r="N161" i="9"/>
  <c r="T160" i="9"/>
  <c r="N160" i="9"/>
  <c r="B160" i="9"/>
  <c r="B161" i="9" s="1"/>
  <c r="B162" i="9" s="1"/>
  <c r="T159" i="9"/>
  <c r="N159" i="9"/>
  <c r="T158" i="9"/>
  <c r="N158" i="9"/>
  <c r="T157" i="9"/>
  <c r="N157" i="9"/>
  <c r="T156" i="9"/>
  <c r="N156" i="9"/>
  <c r="B156" i="9"/>
  <c r="B157" i="9" s="1"/>
  <c r="B158" i="9" s="1"/>
  <c r="T155" i="9"/>
  <c r="N155" i="9"/>
  <c r="T154" i="9"/>
  <c r="N154" i="9"/>
  <c r="T153" i="9"/>
  <c r="N153" i="9"/>
  <c r="T152" i="9"/>
  <c r="N152" i="9"/>
  <c r="T151" i="9"/>
  <c r="N151" i="9"/>
  <c r="T150" i="9"/>
  <c r="N150" i="9"/>
  <c r="T149" i="9"/>
  <c r="N149" i="9"/>
  <c r="T148" i="9"/>
  <c r="N148" i="9"/>
  <c r="T147" i="9"/>
  <c r="N147" i="9"/>
  <c r="T146" i="9"/>
  <c r="N146" i="9"/>
  <c r="T145" i="9"/>
  <c r="N145" i="9"/>
  <c r="T144" i="9"/>
  <c r="N144" i="9"/>
  <c r="T143" i="9"/>
  <c r="N143" i="9"/>
  <c r="T142" i="9"/>
  <c r="N142" i="9"/>
  <c r="B142" i="9"/>
  <c r="B143" i="9" s="1"/>
  <c r="B144" i="9" s="1"/>
  <c r="B145" i="9" s="1"/>
  <c r="B146" i="9" s="1"/>
  <c r="B147" i="9" s="1"/>
  <c r="B148" i="9" s="1"/>
  <c r="B149" i="9" s="1"/>
  <c r="B150" i="9" s="1"/>
  <c r="B151" i="9" s="1"/>
  <c r="B152" i="9" s="1"/>
  <c r="B153" i="9" s="1"/>
  <c r="B154" i="9" s="1"/>
  <c r="T141" i="9"/>
  <c r="N141" i="9"/>
  <c r="T140" i="9"/>
  <c r="N140" i="9"/>
  <c r="T139" i="9"/>
  <c r="N139" i="9"/>
  <c r="T138" i="9"/>
  <c r="N138" i="9"/>
  <c r="T137" i="9"/>
  <c r="N137" i="9"/>
  <c r="T136" i="9"/>
  <c r="N136" i="9"/>
  <c r="T135" i="9"/>
  <c r="N135" i="9"/>
  <c r="T134" i="9"/>
  <c r="N134" i="9"/>
  <c r="B134" i="9"/>
  <c r="B135" i="9" s="1"/>
  <c r="B136" i="9" s="1"/>
  <c r="B137" i="9" s="1"/>
  <c r="B138" i="9" s="1"/>
  <c r="B139" i="9" s="1"/>
  <c r="B140" i="9" s="1"/>
  <c r="T133" i="9"/>
  <c r="N133" i="9"/>
  <c r="T132" i="9"/>
  <c r="N132" i="9"/>
  <c r="T131" i="9"/>
  <c r="N131" i="9"/>
  <c r="T130" i="9"/>
  <c r="N130" i="9"/>
  <c r="T129" i="9"/>
  <c r="N129" i="9"/>
  <c r="T128" i="9"/>
  <c r="N128" i="9"/>
  <c r="T127" i="9"/>
  <c r="N127" i="9"/>
  <c r="T126" i="9"/>
  <c r="N126" i="9"/>
  <c r="T125" i="9"/>
  <c r="N125" i="9"/>
  <c r="T124" i="9"/>
  <c r="N124" i="9"/>
  <c r="T123" i="9"/>
  <c r="N123" i="9"/>
  <c r="T122" i="9"/>
  <c r="N122" i="9"/>
  <c r="B122" i="9"/>
  <c r="B123" i="9" s="1"/>
  <c r="B124" i="9" s="1"/>
  <c r="B125" i="9" s="1"/>
  <c r="B126" i="9" s="1"/>
  <c r="B127" i="9" s="1"/>
  <c r="B128" i="9" s="1"/>
  <c r="B129" i="9" s="1"/>
  <c r="B130" i="9" s="1"/>
  <c r="B131" i="9" s="1"/>
  <c r="B132" i="9" s="1"/>
  <c r="T121" i="9"/>
  <c r="N121" i="9"/>
  <c r="T120" i="9"/>
  <c r="N120" i="9"/>
  <c r="T119" i="9"/>
  <c r="N119" i="9"/>
  <c r="T118" i="9"/>
  <c r="N118" i="9"/>
  <c r="T117" i="9"/>
  <c r="N117" i="9"/>
  <c r="T116" i="9"/>
  <c r="N116" i="9"/>
  <c r="B116" i="9"/>
  <c r="B117" i="9" s="1"/>
  <c r="B118" i="9" s="1"/>
  <c r="B119" i="9" s="1"/>
  <c r="B120" i="9" s="1"/>
  <c r="T115" i="9"/>
  <c r="N115" i="9"/>
  <c r="T114" i="9"/>
  <c r="N114" i="9"/>
  <c r="T113" i="9"/>
  <c r="N113" i="9"/>
  <c r="T112" i="9"/>
  <c r="N112" i="9"/>
  <c r="B112" i="9"/>
  <c r="B113" i="9" s="1"/>
  <c r="B114" i="9" s="1"/>
  <c r="T111" i="9"/>
  <c r="N111" i="9"/>
  <c r="T110" i="9"/>
  <c r="N110" i="9"/>
  <c r="T109" i="9"/>
  <c r="N109" i="9"/>
  <c r="T108" i="9"/>
  <c r="N108" i="9"/>
  <c r="T107" i="9"/>
  <c r="N107" i="9"/>
  <c r="T106" i="9"/>
  <c r="N106" i="9"/>
  <c r="B106" i="9"/>
  <c r="B107" i="9" s="1"/>
  <c r="B108" i="9" s="1"/>
  <c r="B109" i="9" s="1"/>
  <c r="B110" i="9" s="1"/>
  <c r="T105" i="9"/>
  <c r="N105" i="9"/>
  <c r="T104" i="9"/>
  <c r="N104" i="9"/>
  <c r="T103" i="9"/>
  <c r="N103" i="9"/>
  <c r="B103" i="9"/>
  <c r="B104" i="9" s="1"/>
  <c r="T102" i="9"/>
  <c r="N102" i="9"/>
  <c r="T101" i="9"/>
  <c r="N101" i="9"/>
  <c r="T100" i="9"/>
  <c r="N100" i="9"/>
  <c r="T99" i="9"/>
  <c r="N99" i="9"/>
  <c r="B99" i="9"/>
  <c r="B100" i="9" s="1"/>
  <c r="B101" i="9" s="1"/>
  <c r="T98" i="9"/>
  <c r="N98" i="9"/>
  <c r="T97" i="9"/>
  <c r="N97" i="9"/>
  <c r="T96" i="9"/>
  <c r="N96" i="9"/>
  <c r="T95" i="9"/>
  <c r="N95" i="9"/>
  <c r="T94" i="9"/>
  <c r="N94" i="9"/>
  <c r="T93" i="9"/>
  <c r="N93" i="9"/>
  <c r="T92" i="9"/>
  <c r="N92" i="9"/>
  <c r="T91" i="9"/>
  <c r="N91" i="9"/>
  <c r="T90" i="9"/>
  <c r="N90" i="9"/>
  <c r="T89" i="9"/>
  <c r="N89" i="9"/>
  <c r="T88" i="9"/>
  <c r="N88" i="9"/>
  <c r="T87" i="9"/>
  <c r="N87" i="9"/>
  <c r="T86" i="9"/>
  <c r="N86" i="9"/>
  <c r="T85" i="9"/>
  <c r="N85" i="9"/>
  <c r="T84" i="9"/>
  <c r="N84" i="9"/>
  <c r="T83" i="9"/>
  <c r="N83" i="9"/>
  <c r="T82" i="9"/>
  <c r="N82" i="9"/>
  <c r="T81" i="9"/>
  <c r="N81" i="9"/>
  <c r="T80" i="9"/>
  <c r="N80" i="9"/>
  <c r="T79" i="9"/>
  <c r="N79" i="9"/>
  <c r="T78" i="9"/>
  <c r="N78" i="9"/>
  <c r="T77" i="9"/>
  <c r="N77" i="9"/>
  <c r="T76" i="9"/>
  <c r="N76" i="9"/>
  <c r="T75" i="9"/>
  <c r="N75" i="9"/>
  <c r="T74" i="9"/>
  <c r="N74" i="9"/>
  <c r="T73" i="9"/>
  <c r="N73" i="9"/>
  <c r="T72" i="9"/>
  <c r="N72" i="9"/>
  <c r="T71" i="9"/>
  <c r="N71" i="9"/>
  <c r="T70" i="9"/>
  <c r="N70" i="9"/>
  <c r="T69" i="9"/>
  <c r="N69" i="9"/>
  <c r="T68" i="9"/>
  <c r="N68" i="9"/>
  <c r="T67" i="9"/>
  <c r="N67" i="9"/>
  <c r="T66" i="9"/>
  <c r="N66" i="9"/>
  <c r="T65" i="9"/>
  <c r="N65" i="9"/>
  <c r="T64" i="9"/>
  <c r="N64" i="9"/>
  <c r="T63" i="9"/>
  <c r="N63" i="9"/>
  <c r="T62" i="9"/>
  <c r="N62" i="9"/>
  <c r="T61" i="9"/>
  <c r="N61" i="9"/>
  <c r="T60" i="9"/>
  <c r="N60" i="9"/>
  <c r="T59" i="9"/>
  <c r="N59" i="9"/>
  <c r="T58" i="9"/>
  <c r="N58" i="9"/>
  <c r="T57" i="9"/>
  <c r="N57" i="9"/>
  <c r="T56" i="9"/>
  <c r="N56" i="9"/>
  <c r="T55" i="9"/>
  <c r="N55" i="9"/>
  <c r="T54" i="9"/>
  <c r="N54" i="9"/>
  <c r="T53" i="9"/>
  <c r="N53" i="9"/>
  <c r="T52" i="9"/>
  <c r="N52" i="9"/>
  <c r="T51" i="9"/>
  <c r="N51" i="9"/>
  <c r="T50" i="9"/>
  <c r="N50" i="9"/>
  <c r="T49" i="9"/>
  <c r="N49" i="9"/>
  <c r="T48" i="9"/>
  <c r="N48" i="9"/>
  <c r="T47" i="9"/>
  <c r="N47" i="9"/>
  <c r="T46" i="9"/>
  <c r="N46" i="9"/>
  <c r="T45" i="9"/>
  <c r="N45" i="9"/>
  <c r="T44" i="9"/>
  <c r="N44" i="9"/>
  <c r="T43" i="9"/>
  <c r="N43" i="9"/>
  <c r="T42" i="9"/>
  <c r="N42" i="9"/>
  <c r="T41" i="9"/>
  <c r="N41" i="9"/>
  <c r="T40" i="9"/>
  <c r="N40" i="9"/>
  <c r="T39" i="9"/>
  <c r="N39" i="9"/>
  <c r="T38" i="9"/>
  <c r="N38" i="9"/>
  <c r="T37" i="9"/>
  <c r="N37" i="9"/>
  <c r="T36" i="9"/>
  <c r="N36" i="9"/>
  <c r="T35" i="9"/>
  <c r="N35" i="9"/>
  <c r="T34" i="9"/>
  <c r="N34" i="9"/>
  <c r="T33" i="9"/>
  <c r="N33" i="9"/>
  <c r="T32" i="9"/>
  <c r="N32" i="9"/>
  <c r="T31" i="9"/>
  <c r="N31" i="9"/>
  <c r="T30" i="9"/>
  <c r="N30" i="9"/>
  <c r="T29" i="9"/>
  <c r="N29" i="9"/>
  <c r="T28" i="9"/>
  <c r="N28" i="9"/>
  <c r="T27" i="9"/>
  <c r="N27" i="9"/>
  <c r="T26" i="9"/>
  <c r="N26" i="9"/>
  <c r="T25" i="9"/>
  <c r="N25" i="9"/>
  <c r="T24" i="9"/>
  <c r="N24" i="9"/>
  <c r="T23" i="9"/>
  <c r="N23" i="9"/>
  <c r="T22" i="9"/>
  <c r="N22" i="9"/>
  <c r="T21" i="9"/>
  <c r="N21" i="9"/>
  <c r="T20" i="9"/>
  <c r="N20" i="9"/>
  <c r="T19" i="9"/>
  <c r="N19" i="9"/>
  <c r="T18" i="9"/>
  <c r="N18" i="9"/>
  <c r="T17" i="9"/>
  <c r="N17" i="9"/>
  <c r="T16" i="9"/>
  <c r="N16" i="9"/>
  <c r="T15" i="9"/>
  <c r="N15" i="9"/>
  <c r="T14" i="9"/>
  <c r="N14" i="9"/>
  <c r="T13" i="9"/>
  <c r="N13" i="9"/>
  <c r="T12" i="9"/>
  <c r="N12" i="9"/>
  <c r="T11" i="9"/>
  <c r="N11" i="9"/>
  <c r="T10" i="9"/>
  <c r="N10" i="9"/>
  <c r="T9" i="9"/>
  <c r="N9" i="9"/>
  <c r="T8" i="9"/>
  <c r="N8" i="9"/>
  <c r="B8" i="9"/>
  <c r="B9" i="9" s="1"/>
  <c r="B10" i="9" s="1"/>
  <c r="B11" i="9" s="1"/>
  <c r="B12" i="9" s="1"/>
  <c r="B13" i="9" s="1"/>
  <c r="B14" i="9" s="1"/>
  <c r="B15" i="9" s="1"/>
  <c r="B16" i="9" s="1"/>
  <c r="B17" i="9" s="1"/>
  <c r="B18" i="9" s="1"/>
  <c r="B19" i="9" s="1"/>
  <c r="B20" i="9" s="1"/>
  <c r="B21" i="9" s="1"/>
  <c r="B22" i="9" s="1"/>
  <c r="B23" i="9" s="1"/>
  <c r="B24" i="9" s="1"/>
  <c r="B25" i="9" s="1"/>
  <c r="B26" i="9" s="1"/>
  <c r="B27" i="9" s="1"/>
  <c r="B28" i="9" s="1"/>
  <c r="B29" i="9" s="1"/>
  <c r="B30" i="9" s="1"/>
  <c r="B31" i="9" s="1"/>
  <c r="B32" i="9" s="1"/>
  <c r="B33" i="9" s="1"/>
  <c r="B34" i="9" s="1"/>
  <c r="B35" i="9" s="1"/>
  <c r="B36" i="9" s="1"/>
  <c r="B37" i="9" s="1"/>
  <c r="B38" i="9" s="1"/>
  <c r="B39" i="9" s="1"/>
  <c r="B40" i="9" s="1"/>
  <c r="B41" i="9" s="1"/>
  <c r="B42" i="9" s="1"/>
  <c r="B43" i="9" s="1"/>
  <c r="B44" i="9" s="1"/>
  <c r="B45" i="9" s="1"/>
  <c r="B46" i="9" s="1"/>
  <c r="B47" i="9" s="1"/>
  <c r="B48" i="9" s="1"/>
  <c r="B49" i="9" s="1"/>
  <c r="B50" i="9" s="1"/>
  <c r="B51" i="9" s="1"/>
  <c r="B52" i="9" s="1"/>
  <c r="B53" i="9" s="1"/>
  <c r="B54" i="9" s="1"/>
  <c r="B55" i="9" s="1"/>
  <c r="B56" i="9" s="1"/>
  <c r="B57" i="9" s="1"/>
  <c r="B58" i="9" s="1"/>
  <c r="B59" i="9" s="1"/>
  <c r="B60" i="9" s="1"/>
  <c r="B61" i="9" s="1"/>
  <c r="B62" i="9" s="1"/>
  <c r="B63" i="9" s="1"/>
  <c r="B64" i="9" s="1"/>
  <c r="B65" i="9" s="1"/>
  <c r="B66" i="9" s="1"/>
  <c r="B67" i="9" s="1"/>
  <c r="B68" i="9" s="1"/>
  <c r="B69" i="9" s="1"/>
  <c r="B70" i="9" s="1"/>
  <c r="B71" i="9" s="1"/>
  <c r="B72" i="9" s="1"/>
  <c r="B73" i="9" s="1"/>
  <c r="B74" i="9" s="1"/>
  <c r="B75" i="9" s="1"/>
  <c r="B76" i="9" s="1"/>
  <c r="B77" i="9" s="1"/>
  <c r="B78" i="9" s="1"/>
  <c r="B79" i="9" s="1"/>
  <c r="B80" i="9" s="1"/>
  <c r="B81" i="9" s="1"/>
  <c r="B82" i="9" s="1"/>
  <c r="B83" i="9" s="1"/>
  <c r="B84" i="9" s="1"/>
  <c r="B85" i="9" s="1"/>
  <c r="B86" i="9" s="1"/>
  <c r="B87" i="9" s="1"/>
  <c r="B88" i="9" s="1"/>
  <c r="B89" i="9" s="1"/>
  <c r="B90" i="9" s="1"/>
  <c r="B91" i="9" s="1"/>
  <c r="B92" i="9" s="1"/>
  <c r="B93" i="9" s="1"/>
  <c r="B94" i="9" s="1"/>
  <c r="B95" i="9" s="1"/>
  <c r="B96" i="9" s="1"/>
  <c r="B97" i="9" s="1"/>
  <c r="T7" i="9"/>
  <c r="N7" i="9"/>
  <c r="T395" i="7"/>
  <c r="N395" i="7"/>
  <c r="T394" i="7"/>
  <c r="N394" i="7"/>
  <c r="T393" i="7"/>
  <c r="N393" i="7"/>
  <c r="T392" i="7"/>
  <c r="N392" i="7"/>
  <c r="T391" i="7"/>
  <c r="N391" i="7"/>
  <c r="T390" i="7"/>
  <c r="N390" i="7"/>
  <c r="T389" i="7"/>
  <c r="N389" i="7"/>
  <c r="T388" i="7"/>
  <c r="N388" i="7"/>
  <c r="T387" i="7"/>
  <c r="N387" i="7"/>
  <c r="T386" i="7"/>
  <c r="N386" i="7"/>
  <c r="T385" i="7"/>
  <c r="N385" i="7"/>
  <c r="T384" i="7"/>
  <c r="N384" i="7"/>
  <c r="T383" i="7"/>
  <c r="N383" i="7"/>
  <c r="T382" i="7"/>
  <c r="N382" i="7"/>
  <c r="T381" i="7"/>
  <c r="N381" i="7"/>
  <c r="T380" i="7"/>
  <c r="N380" i="7"/>
  <c r="T379" i="7"/>
  <c r="N379" i="7"/>
  <c r="T378" i="7"/>
  <c r="N378" i="7"/>
  <c r="T377" i="7"/>
  <c r="N377" i="7"/>
  <c r="T376" i="7"/>
  <c r="N376" i="7"/>
  <c r="T375" i="7"/>
  <c r="N375" i="7"/>
  <c r="T374" i="7"/>
  <c r="N374" i="7"/>
  <c r="T373" i="7"/>
  <c r="N373" i="7"/>
  <c r="T372" i="7"/>
  <c r="N372" i="7"/>
  <c r="T371" i="7"/>
  <c r="N371" i="7"/>
  <c r="T370" i="7"/>
  <c r="N370" i="7"/>
  <c r="T369" i="7"/>
  <c r="N369" i="7"/>
  <c r="T368" i="7"/>
  <c r="N368" i="7"/>
  <c r="T367" i="7"/>
  <c r="N367" i="7"/>
  <c r="T366" i="7"/>
  <c r="N366" i="7"/>
  <c r="T365" i="7"/>
  <c r="N365" i="7"/>
  <c r="T364" i="7"/>
  <c r="N364" i="7"/>
  <c r="T363" i="7"/>
  <c r="N363" i="7"/>
  <c r="T362" i="7"/>
  <c r="N362" i="7"/>
  <c r="T361" i="7"/>
  <c r="N361" i="7"/>
  <c r="T360" i="7"/>
  <c r="N360" i="7"/>
  <c r="T359" i="7"/>
  <c r="N359" i="7"/>
  <c r="T358" i="7"/>
  <c r="N358" i="7"/>
  <c r="T357" i="7"/>
  <c r="N357" i="7"/>
  <c r="T356" i="7"/>
  <c r="N356" i="7"/>
  <c r="T355" i="7"/>
  <c r="N355" i="7"/>
  <c r="T354" i="7"/>
  <c r="N354" i="7"/>
  <c r="T353" i="7"/>
  <c r="N353" i="7"/>
  <c r="T352" i="7"/>
  <c r="N352" i="7"/>
  <c r="T351" i="7"/>
  <c r="N351" i="7"/>
  <c r="B351" i="7"/>
  <c r="B352" i="7" s="1"/>
  <c r="B353" i="7" s="1"/>
  <c r="B354" i="7" s="1"/>
  <c r="B355" i="7" s="1"/>
  <c r="T350" i="7"/>
  <c r="N350" i="7"/>
  <c r="T349" i="7"/>
  <c r="N349" i="7"/>
  <c r="T348" i="7"/>
  <c r="N348" i="7"/>
  <c r="T347" i="7"/>
  <c r="N347" i="7"/>
  <c r="T346" i="7"/>
  <c r="N346" i="7"/>
  <c r="T345" i="7"/>
  <c r="N345" i="7"/>
  <c r="T344" i="7"/>
  <c r="N344" i="7"/>
  <c r="T343" i="7"/>
  <c r="N343" i="7"/>
  <c r="T342" i="7"/>
  <c r="N342" i="7"/>
  <c r="T341" i="7"/>
  <c r="N341" i="7"/>
  <c r="T340" i="7"/>
  <c r="N340" i="7"/>
  <c r="T339" i="7"/>
  <c r="N339" i="7"/>
  <c r="T338" i="7"/>
  <c r="N338" i="7"/>
  <c r="T337" i="7"/>
  <c r="N337" i="7"/>
  <c r="T336" i="7"/>
  <c r="N336" i="7"/>
  <c r="B336" i="7"/>
  <c r="B337" i="7" s="1"/>
  <c r="B338" i="7" s="1"/>
  <c r="B339" i="7" s="1"/>
  <c r="B340" i="7" s="1"/>
  <c r="B341" i="7" s="1"/>
  <c r="B342" i="7" s="1"/>
  <c r="B343" i="7" s="1"/>
  <c r="B344" i="7" s="1"/>
  <c r="B345" i="7" s="1"/>
  <c r="B346" i="7" s="1"/>
  <c r="B347" i="7" s="1"/>
  <c r="B348" i="7" s="1"/>
  <c r="B349" i="7" s="1"/>
  <c r="T335" i="7"/>
  <c r="N335" i="7"/>
  <c r="T334" i="7"/>
  <c r="N334" i="7"/>
  <c r="B334" i="7"/>
  <c r="T333" i="7"/>
  <c r="N333" i="7"/>
  <c r="T332" i="7"/>
  <c r="T331" i="7"/>
  <c r="T330" i="7"/>
  <c r="T329" i="7"/>
  <c r="T328" i="7"/>
  <c r="T327" i="7"/>
  <c r="T326" i="7"/>
  <c r="T325" i="7"/>
  <c r="T324" i="7"/>
  <c r="T323" i="7"/>
  <c r="T322" i="7"/>
  <c r="T321" i="7"/>
  <c r="T320" i="7"/>
  <c r="T319" i="7"/>
  <c r="T318" i="7"/>
  <c r="T317" i="7"/>
  <c r="T316" i="7"/>
  <c r="T315" i="7"/>
  <c r="T314" i="7"/>
  <c r="T313" i="7"/>
  <c r="T312" i="7"/>
  <c r="T311" i="7"/>
  <c r="T310" i="7"/>
  <c r="T309" i="7"/>
  <c r="T308" i="7"/>
  <c r="T307" i="7"/>
  <c r="T306" i="7"/>
  <c r="T305" i="7"/>
  <c r="T304" i="7"/>
  <c r="N304" i="7"/>
  <c r="T303" i="7"/>
  <c r="N303" i="7"/>
  <c r="T302" i="7"/>
  <c r="N302" i="7"/>
  <c r="T301" i="7"/>
  <c r="N301" i="7"/>
  <c r="T300" i="7"/>
  <c r="N300" i="7"/>
  <c r="T299" i="7"/>
  <c r="N299" i="7"/>
  <c r="T298" i="7"/>
  <c r="N298" i="7"/>
  <c r="T297" i="7"/>
  <c r="N297" i="7"/>
  <c r="T296" i="7"/>
  <c r="N296" i="7"/>
  <c r="T295" i="7"/>
  <c r="N295" i="7"/>
  <c r="T294" i="7"/>
  <c r="N294" i="7"/>
  <c r="T293" i="7"/>
  <c r="N293" i="7"/>
  <c r="T292" i="7"/>
  <c r="N292" i="7"/>
  <c r="T291" i="7"/>
  <c r="N291" i="7"/>
  <c r="T290" i="7"/>
  <c r="N290" i="7"/>
  <c r="T289" i="7"/>
  <c r="N289" i="7"/>
  <c r="T288" i="7"/>
  <c r="N288" i="7"/>
  <c r="T287" i="7"/>
  <c r="N287" i="7"/>
  <c r="T286" i="7"/>
  <c r="N286" i="7"/>
  <c r="T285" i="7"/>
  <c r="N285" i="7"/>
  <c r="T284" i="7"/>
  <c r="N284" i="7"/>
  <c r="T283" i="7"/>
  <c r="N283" i="7"/>
  <c r="T282" i="7"/>
  <c r="N282" i="7"/>
  <c r="T281" i="7"/>
  <c r="N281" i="7"/>
  <c r="T280" i="7"/>
  <c r="N280" i="7"/>
  <c r="B280" i="7"/>
  <c r="B281" i="7" s="1"/>
  <c r="B282" i="7" s="1"/>
  <c r="B283" i="7" s="1"/>
  <c r="B284" i="7" s="1"/>
  <c r="B285" i="7" s="1"/>
  <c r="B286" i="7" s="1"/>
  <c r="B287" i="7" s="1"/>
  <c r="B288" i="7" s="1"/>
  <c r="B289" i="7" s="1"/>
  <c r="B290" i="7" s="1"/>
  <c r="B291" i="7" s="1"/>
  <c r="T279" i="7"/>
  <c r="N279" i="7"/>
  <c r="T278" i="7"/>
  <c r="T277" i="7"/>
  <c r="T276" i="7"/>
  <c r="T275" i="7"/>
  <c r="T274" i="7"/>
  <c r="T273" i="7"/>
  <c r="T272" i="7"/>
  <c r="T271" i="7"/>
  <c r="T270" i="7"/>
  <c r="T269" i="7"/>
  <c r="T268" i="7"/>
  <c r="T267" i="7"/>
  <c r="T266" i="7"/>
  <c r="T265" i="7"/>
  <c r="T264" i="7"/>
  <c r="T263" i="7"/>
  <c r="T262" i="7"/>
  <c r="T261" i="7"/>
  <c r="T260" i="7"/>
  <c r="T259" i="7"/>
  <c r="T258" i="7"/>
  <c r="T257" i="7"/>
  <c r="T256" i="7"/>
  <c r="T255" i="7"/>
  <c r="T254" i="7"/>
  <c r="T253" i="7"/>
  <c r="T252" i="7"/>
  <c r="T251" i="7"/>
  <c r="T250" i="7"/>
  <c r="T249" i="7"/>
  <c r="T248" i="7"/>
  <c r="T247" i="7"/>
  <c r="T246" i="7"/>
  <c r="T245" i="7"/>
  <c r="T244" i="7"/>
  <c r="T243" i="7"/>
  <c r="T242" i="7"/>
  <c r="T241" i="7"/>
  <c r="T240" i="7"/>
  <c r="T239" i="7"/>
  <c r="T238" i="7"/>
  <c r="T237" i="7"/>
  <c r="T236" i="7"/>
  <c r="T235" i="7"/>
  <c r="T234" i="7"/>
  <c r="T233" i="7"/>
  <c r="T232" i="7"/>
  <c r="T231" i="7"/>
  <c r="B231" i="7"/>
  <c r="B232" i="7" s="1"/>
  <c r="B233" i="7" s="1"/>
  <c r="B234" i="7" s="1"/>
  <c r="B235" i="7" s="1"/>
  <c r="B236" i="7" s="1"/>
  <c r="B237" i="7" s="1"/>
  <c r="B238" i="7" s="1"/>
  <c r="B239" i="7" s="1"/>
  <c r="B240" i="7" s="1"/>
  <c r="B241" i="7" s="1"/>
  <c r="B242" i="7" s="1"/>
  <c r="B243" i="7" s="1"/>
  <c r="B244" i="7" s="1"/>
  <c r="B245" i="7" s="1"/>
  <c r="B246" i="7" s="1"/>
  <c r="B247" i="7" s="1"/>
  <c r="B248" i="7" s="1"/>
  <c r="B249" i="7" s="1"/>
  <c r="B250" i="7" s="1"/>
  <c r="B251" i="7" s="1"/>
  <c r="B252" i="7" s="1"/>
  <c r="B253" i="7" s="1"/>
  <c r="B254" i="7" s="1"/>
  <c r="B255" i="7" s="1"/>
  <c r="B256" i="7" s="1"/>
  <c r="B257" i="7" s="1"/>
  <c r="B258" i="7" s="1"/>
  <c r="B259" i="7" s="1"/>
  <c r="B260" i="7" s="1"/>
  <c r="B261" i="7" s="1"/>
  <c r="B262" i="7" s="1"/>
  <c r="B263" i="7" s="1"/>
  <c r="B264" i="7" s="1"/>
  <c r="B265" i="7" s="1"/>
  <c r="B266" i="7" s="1"/>
  <c r="B267" i="7" s="1"/>
  <c r="B268" i="7" s="1"/>
  <c r="B269" i="7" s="1"/>
  <c r="B270" i="7" s="1"/>
  <c r="B271" i="7" s="1"/>
  <c r="B272" i="7" s="1"/>
  <c r="B273" i="7" s="1"/>
  <c r="B274" i="7" s="1"/>
  <c r="B275" i="7" s="1"/>
  <c r="B276" i="7" s="1"/>
  <c r="B277" i="7" s="1"/>
  <c r="B278" i="7" s="1"/>
  <c r="T230" i="7"/>
  <c r="T229" i="7"/>
  <c r="N229" i="7"/>
  <c r="T228" i="7"/>
  <c r="N228" i="7"/>
  <c r="T227" i="7"/>
  <c r="N227" i="7"/>
  <c r="T226" i="7"/>
  <c r="N226" i="7"/>
  <c r="T225" i="7"/>
  <c r="N225" i="7"/>
  <c r="T224" i="7"/>
  <c r="N224" i="7"/>
  <c r="T223" i="7"/>
  <c r="N223" i="7"/>
  <c r="T222" i="7"/>
  <c r="N222" i="7"/>
  <c r="T221" i="7"/>
  <c r="N221" i="7"/>
  <c r="T220" i="7"/>
  <c r="N220" i="7"/>
  <c r="T219" i="7"/>
  <c r="N219" i="7"/>
  <c r="T218" i="7"/>
  <c r="N218" i="7"/>
  <c r="T217" i="7"/>
  <c r="N217" i="7"/>
  <c r="T216" i="7"/>
  <c r="N216" i="7"/>
  <c r="T215" i="7"/>
  <c r="N215" i="7"/>
  <c r="T214" i="7"/>
  <c r="N214" i="7"/>
  <c r="T213" i="7"/>
  <c r="N213" i="7"/>
  <c r="T212" i="7"/>
  <c r="N212" i="7"/>
  <c r="T211" i="7"/>
  <c r="N211" i="7"/>
  <c r="T210" i="7"/>
  <c r="N210" i="7"/>
  <c r="T209" i="7"/>
  <c r="N209" i="7"/>
  <c r="T208" i="7"/>
  <c r="N208" i="7"/>
  <c r="T207" i="7"/>
  <c r="N207" i="7"/>
  <c r="T206" i="7"/>
  <c r="N206" i="7"/>
  <c r="T205" i="7"/>
  <c r="N205" i="7"/>
  <c r="T204" i="7"/>
  <c r="N204" i="7"/>
  <c r="T203" i="7"/>
  <c r="N203" i="7"/>
  <c r="T202" i="7"/>
  <c r="N202" i="7"/>
  <c r="T201" i="7"/>
  <c r="N201" i="7"/>
  <c r="T200" i="7"/>
  <c r="N200" i="7"/>
  <c r="T199" i="7"/>
  <c r="N199" i="7"/>
  <c r="T198" i="7"/>
  <c r="N198" i="7"/>
  <c r="T197" i="7"/>
  <c r="N197" i="7"/>
  <c r="T196" i="7"/>
  <c r="N196" i="7"/>
  <c r="T195" i="7"/>
  <c r="N195" i="7"/>
  <c r="T194" i="7"/>
  <c r="N194" i="7"/>
  <c r="T193" i="7"/>
  <c r="N193" i="7"/>
  <c r="T192" i="7"/>
  <c r="N192" i="7"/>
  <c r="T191" i="7"/>
  <c r="N191" i="7"/>
  <c r="T190" i="7"/>
  <c r="N190" i="7"/>
  <c r="B190" i="7"/>
  <c r="B191" i="7" s="1"/>
  <c r="B192" i="7" s="1"/>
  <c r="B193" i="7" s="1"/>
  <c r="B194" i="7" s="1"/>
  <c r="B195" i="7" s="1"/>
  <c r="B196" i="7" s="1"/>
  <c r="B197" i="7" s="1"/>
  <c r="B198" i="7" s="1"/>
  <c r="B199" i="7" s="1"/>
  <c r="B200" i="7" s="1"/>
  <c r="B201" i="7" s="1"/>
  <c r="B202" i="7" s="1"/>
  <c r="B203" i="7" s="1"/>
  <c r="B204" i="7" s="1"/>
  <c r="B205" i="7" s="1"/>
  <c r="B206" i="7" s="1"/>
  <c r="B207" i="7" s="1"/>
  <c r="B208" i="7" s="1"/>
  <c r="B209" i="7" s="1"/>
  <c r="B210" i="7" s="1"/>
  <c r="B211" i="7" s="1"/>
  <c r="B212" i="7" s="1"/>
  <c r="B213" i="7" s="1"/>
  <c r="B214" i="7" s="1"/>
  <c r="B215" i="7" s="1"/>
  <c r="B216" i="7" s="1"/>
  <c r="B217" i="7" s="1"/>
  <c r="B218" i="7" s="1"/>
  <c r="B219" i="7" s="1"/>
  <c r="B220" i="7" s="1"/>
  <c r="B221" i="7" s="1"/>
  <c r="B222" i="7" s="1"/>
  <c r="B223" i="7" s="1"/>
  <c r="B224" i="7" s="1"/>
  <c r="B225" i="7" s="1"/>
  <c r="B226" i="7" s="1"/>
  <c r="B227" i="7" s="1"/>
  <c r="B228" i="7" s="1"/>
  <c r="B229" i="7" s="1"/>
  <c r="T189" i="7"/>
  <c r="N189" i="7"/>
  <c r="T188" i="7"/>
  <c r="N188" i="7"/>
  <c r="T187" i="7"/>
  <c r="N187" i="7"/>
  <c r="T186" i="7"/>
  <c r="N186" i="7"/>
  <c r="T185" i="7"/>
  <c r="N185" i="7"/>
  <c r="T184" i="7"/>
  <c r="N184" i="7"/>
  <c r="T183" i="7"/>
  <c r="N183" i="7"/>
  <c r="T182" i="7"/>
  <c r="N182" i="7"/>
  <c r="T181" i="7"/>
  <c r="N181" i="7"/>
  <c r="T180" i="7"/>
  <c r="N180" i="7"/>
  <c r="T179" i="7"/>
  <c r="N179" i="7"/>
  <c r="T178" i="7"/>
  <c r="N178" i="7"/>
  <c r="T177" i="7"/>
  <c r="N177" i="7"/>
  <c r="T176" i="7"/>
  <c r="N176" i="7"/>
  <c r="T175" i="7"/>
  <c r="N175" i="7"/>
  <c r="T174" i="7"/>
  <c r="N174" i="7"/>
  <c r="T173" i="7"/>
  <c r="N173" i="7"/>
  <c r="T172" i="7"/>
  <c r="N172" i="7"/>
  <c r="T171" i="7"/>
  <c r="N171" i="7"/>
  <c r="T170" i="7"/>
  <c r="N170" i="7"/>
  <c r="T169" i="7"/>
  <c r="N169" i="7"/>
  <c r="T168" i="7"/>
  <c r="N168" i="7"/>
  <c r="T167" i="7"/>
  <c r="N167" i="7"/>
  <c r="T166" i="7"/>
  <c r="N166" i="7"/>
  <c r="T165" i="7"/>
  <c r="N165" i="7"/>
  <c r="T164" i="7"/>
  <c r="N164" i="7"/>
  <c r="T163" i="7"/>
  <c r="N163" i="7"/>
  <c r="T162" i="7"/>
  <c r="N162" i="7"/>
  <c r="T161" i="7"/>
  <c r="N161" i="7"/>
  <c r="T160" i="7"/>
  <c r="N160" i="7"/>
  <c r="T159" i="7"/>
  <c r="N159" i="7"/>
  <c r="T158" i="7"/>
  <c r="N158" i="7"/>
  <c r="T157" i="7"/>
  <c r="N157" i="7"/>
  <c r="T156" i="7"/>
  <c r="N156" i="7"/>
  <c r="T155" i="7"/>
  <c r="N155" i="7"/>
  <c r="T154" i="7"/>
  <c r="N154" i="7"/>
  <c r="T153" i="7"/>
  <c r="N153" i="7"/>
  <c r="T152" i="7"/>
  <c r="N152" i="7"/>
  <c r="T151" i="7"/>
  <c r="N151" i="7"/>
  <c r="T150" i="7"/>
  <c r="N150" i="7"/>
  <c r="T149" i="7"/>
  <c r="N149" i="7"/>
  <c r="T148" i="7"/>
  <c r="N148" i="7"/>
  <c r="T147" i="7"/>
  <c r="N147" i="7"/>
  <c r="T146" i="7"/>
  <c r="N146" i="7"/>
  <c r="T145" i="7"/>
  <c r="N145" i="7"/>
  <c r="T144" i="7"/>
  <c r="N144" i="7"/>
  <c r="T143" i="7"/>
  <c r="N143" i="7"/>
  <c r="T142" i="7"/>
  <c r="N142" i="7"/>
  <c r="T141" i="7"/>
  <c r="N141" i="7"/>
  <c r="T140" i="7"/>
  <c r="N140" i="7"/>
  <c r="T139" i="7"/>
  <c r="N139" i="7"/>
  <c r="T138" i="7"/>
  <c r="N138" i="7"/>
  <c r="B138" i="7"/>
  <c r="T137" i="7"/>
  <c r="N137" i="7"/>
  <c r="T134" i="7"/>
  <c r="N134" i="7"/>
  <c r="T133" i="7"/>
  <c r="N133" i="7"/>
  <c r="T132" i="7"/>
  <c r="N132" i="7"/>
  <c r="T131" i="7"/>
  <c r="N131" i="7"/>
  <c r="T130" i="7"/>
  <c r="N130" i="7"/>
  <c r="T129" i="7"/>
  <c r="N129" i="7"/>
  <c r="B129" i="7"/>
  <c r="T128" i="7"/>
  <c r="N128" i="7"/>
  <c r="T127" i="7"/>
  <c r="N127" i="7"/>
  <c r="T126" i="7"/>
  <c r="N126" i="7"/>
  <c r="T125" i="7"/>
  <c r="N125" i="7"/>
  <c r="B125" i="7"/>
  <c r="B126" i="7" s="1"/>
  <c r="B127" i="7" s="1"/>
  <c r="T124" i="7"/>
  <c r="N124" i="7"/>
  <c r="T123" i="7"/>
  <c r="T122" i="7"/>
  <c r="T121" i="7"/>
  <c r="T120" i="7"/>
  <c r="T119" i="7"/>
  <c r="T118" i="7"/>
  <c r="T117" i="7"/>
  <c r="T116" i="7"/>
  <c r="T115" i="7"/>
  <c r="T114" i="7"/>
  <c r="T113" i="7"/>
  <c r="T112" i="7"/>
  <c r="T111" i="7"/>
  <c r="T110" i="7"/>
  <c r="T109" i="7"/>
  <c r="T108" i="7"/>
  <c r="T107" i="7"/>
  <c r="T106" i="7"/>
  <c r="T105" i="7"/>
  <c r="T104" i="7"/>
  <c r="T103" i="7"/>
  <c r="T102" i="7"/>
  <c r="T101" i="7"/>
  <c r="T100" i="7"/>
  <c r="T99" i="7"/>
  <c r="T98" i="7"/>
  <c r="T97" i="7"/>
  <c r="T96" i="7"/>
  <c r="T95" i="7"/>
  <c r="T94" i="7"/>
  <c r="N94" i="7"/>
  <c r="T93" i="7"/>
  <c r="N93" i="7"/>
  <c r="T92" i="7"/>
  <c r="N92" i="7"/>
  <c r="T91" i="7"/>
  <c r="N91" i="7"/>
  <c r="T90" i="7"/>
  <c r="N90" i="7"/>
  <c r="T89" i="7"/>
  <c r="N89" i="7"/>
  <c r="T88" i="7"/>
  <c r="N88" i="7"/>
  <c r="T87" i="7"/>
  <c r="N87" i="7"/>
  <c r="T86" i="7"/>
  <c r="N86" i="7"/>
  <c r="T85" i="7"/>
  <c r="N85" i="7"/>
  <c r="T84" i="7"/>
  <c r="N84" i="7"/>
  <c r="T83" i="7"/>
  <c r="N83" i="7"/>
  <c r="T82" i="7"/>
  <c r="N82" i="7"/>
  <c r="T81" i="7"/>
  <c r="N81" i="7"/>
  <c r="T80" i="7"/>
  <c r="N80" i="7"/>
  <c r="T79" i="7"/>
  <c r="N79" i="7"/>
  <c r="T78" i="7"/>
  <c r="N78" i="7"/>
  <c r="T77" i="7"/>
  <c r="N77" i="7"/>
  <c r="T76" i="7"/>
  <c r="N76" i="7"/>
  <c r="T75" i="7"/>
  <c r="N75" i="7"/>
  <c r="T74" i="7"/>
  <c r="N74" i="7"/>
  <c r="T73" i="7"/>
  <c r="N73" i="7"/>
  <c r="T72" i="7"/>
  <c r="N72" i="7"/>
  <c r="T71" i="7"/>
  <c r="N71" i="7"/>
  <c r="T70" i="7"/>
  <c r="N70" i="7"/>
  <c r="T69" i="7"/>
  <c r="N69" i="7"/>
  <c r="T68" i="7"/>
  <c r="N68" i="7"/>
  <c r="T67" i="7"/>
  <c r="N67" i="7"/>
  <c r="T66" i="7"/>
  <c r="N66" i="7"/>
  <c r="T65" i="7"/>
  <c r="N65" i="7"/>
  <c r="T64" i="7"/>
  <c r="N64" i="7"/>
  <c r="T63" i="7"/>
  <c r="N63" i="7"/>
  <c r="T62" i="7"/>
  <c r="N62" i="7"/>
  <c r="T61" i="7"/>
  <c r="N61" i="7"/>
  <c r="T60" i="7"/>
  <c r="N60" i="7"/>
  <c r="T59" i="7"/>
  <c r="N59" i="7"/>
  <c r="T58" i="7"/>
  <c r="N58" i="7"/>
  <c r="T57" i="7"/>
  <c r="N57" i="7"/>
  <c r="T56" i="7"/>
  <c r="N56" i="7"/>
  <c r="T55" i="7"/>
  <c r="N55" i="7"/>
  <c r="T54" i="7"/>
  <c r="N54" i="7"/>
  <c r="T53" i="7"/>
  <c r="N53" i="7"/>
  <c r="T52" i="7"/>
  <c r="N52" i="7"/>
  <c r="T51" i="7"/>
  <c r="N51" i="7"/>
  <c r="T50" i="7"/>
  <c r="N50" i="7"/>
  <c r="T49" i="7"/>
  <c r="N49" i="7"/>
  <c r="T48" i="7"/>
  <c r="N48" i="7"/>
  <c r="T47" i="7"/>
  <c r="N47" i="7"/>
  <c r="T46" i="7"/>
  <c r="N46" i="7"/>
  <c r="T45" i="7"/>
  <c r="N45" i="7"/>
  <c r="T44" i="7"/>
  <c r="N44" i="7"/>
  <c r="T43" i="7"/>
  <c r="N43" i="7"/>
  <c r="B43" i="7"/>
  <c r="B44" i="7" s="1"/>
  <c r="B45" i="7" s="1"/>
  <c r="B46" i="7" s="1"/>
  <c r="B47" i="7" s="1"/>
  <c r="B48" i="7" s="1"/>
  <c r="B49" i="7" s="1"/>
  <c r="B50" i="7" s="1"/>
  <c r="B51" i="7" s="1"/>
  <c r="B52" i="7" s="1"/>
  <c r="B53" i="7" s="1"/>
  <c r="B54" i="7" s="1"/>
  <c r="B55" i="7" s="1"/>
  <c r="B56" i="7" s="1"/>
  <c r="B57" i="7" s="1"/>
  <c r="B58" i="7" s="1"/>
  <c r="B59" i="7" s="1"/>
  <c r="B60" i="7" s="1"/>
  <c r="B61" i="7" s="1"/>
  <c r="B62" i="7" s="1"/>
  <c r="B63" i="7" s="1"/>
  <c r="B64" i="7" s="1"/>
  <c r="B65" i="7" s="1"/>
  <c r="B66" i="7" s="1"/>
  <c r="B67" i="7" s="1"/>
  <c r="B68" i="7" s="1"/>
  <c r="B69" i="7" s="1"/>
  <c r="B70" i="7" s="1"/>
  <c r="B71" i="7" s="1"/>
  <c r="T42" i="7"/>
  <c r="N42" i="7"/>
  <c r="T41" i="7"/>
  <c r="N41" i="7"/>
  <c r="T40" i="7"/>
  <c r="N40" i="7"/>
  <c r="T39" i="7"/>
  <c r="N39" i="7"/>
  <c r="T38" i="7"/>
  <c r="N38" i="7"/>
  <c r="T37" i="7"/>
  <c r="N37" i="7"/>
  <c r="T36" i="7"/>
  <c r="N36" i="7"/>
  <c r="T35" i="7"/>
  <c r="N35" i="7"/>
  <c r="B35" i="7"/>
  <c r="B36" i="7" s="1"/>
  <c r="B37" i="7" s="1"/>
  <c r="B38" i="7" s="1"/>
  <c r="B39" i="7" s="1"/>
  <c r="B40" i="7" s="1"/>
  <c r="B41" i="7" s="1"/>
  <c r="T34" i="7"/>
  <c r="N34" i="7"/>
  <c r="T33" i="7"/>
  <c r="N33" i="7"/>
  <c r="T32" i="7"/>
  <c r="N32" i="7"/>
  <c r="T31" i="7"/>
  <c r="N31" i="7"/>
  <c r="T30" i="7"/>
  <c r="N30" i="7"/>
  <c r="T29" i="7"/>
  <c r="N29" i="7"/>
  <c r="T28" i="7"/>
  <c r="N28" i="7"/>
  <c r="T27" i="7"/>
  <c r="N27" i="7"/>
  <c r="T26" i="7"/>
  <c r="N26" i="7"/>
  <c r="AA25" i="7"/>
  <c r="T25" i="7"/>
  <c r="N25" i="7"/>
  <c r="T24" i="7"/>
  <c r="N24" i="7"/>
  <c r="T23" i="7"/>
  <c r="N23" i="7"/>
  <c r="T22" i="7"/>
  <c r="N22" i="7"/>
  <c r="T21" i="7"/>
  <c r="N21" i="7"/>
  <c r="T20" i="7"/>
  <c r="N20" i="7"/>
  <c r="T19" i="7"/>
  <c r="N19" i="7"/>
  <c r="T18" i="7"/>
  <c r="N18" i="7"/>
  <c r="T17" i="7"/>
  <c r="N17" i="7"/>
  <c r="T16" i="7"/>
  <c r="N16" i="7"/>
  <c r="B16" i="7"/>
  <c r="B17" i="7" s="1"/>
  <c r="B18" i="7" s="1"/>
  <c r="B19" i="7" s="1"/>
  <c r="B20" i="7" s="1"/>
  <c r="B21" i="7" s="1"/>
  <c r="B22" i="7" s="1"/>
  <c r="B23" i="7" s="1"/>
  <c r="B24" i="7" s="1"/>
  <c r="B25" i="7" s="1"/>
  <c r="B26" i="7" s="1"/>
  <c r="B27" i="7" s="1"/>
  <c r="B28" i="7" s="1"/>
  <c r="B29" i="7" s="1"/>
  <c r="B30" i="7" s="1"/>
  <c r="B31" i="7" s="1"/>
  <c r="B32" i="7" s="1"/>
  <c r="B33" i="7" s="1"/>
  <c r="T15" i="7"/>
  <c r="N15" i="7"/>
  <c r="T14" i="7"/>
  <c r="N14" i="7"/>
  <c r="T13" i="7"/>
  <c r="N13" i="7"/>
  <c r="T12" i="7"/>
  <c r="N12" i="7"/>
  <c r="T11" i="7"/>
  <c r="N11" i="7"/>
  <c r="T10" i="7"/>
  <c r="N10" i="7"/>
  <c r="T9" i="7"/>
  <c r="N9" i="7"/>
  <c r="T8" i="7"/>
  <c r="N8" i="7"/>
  <c r="B8" i="7"/>
  <c r="B9" i="7" s="1"/>
  <c r="B10" i="7" s="1"/>
  <c r="B11" i="7" s="1"/>
  <c r="B12" i="7" s="1"/>
  <c r="B13" i="7" s="1"/>
  <c r="B14" i="7" s="1"/>
  <c r="T7" i="7"/>
  <c r="N7" i="7"/>
  <c r="T114" i="5"/>
  <c r="N114" i="5"/>
  <c r="B114" i="5"/>
  <c r="T113" i="5"/>
  <c r="N113" i="5"/>
  <c r="T112" i="5"/>
  <c r="N112" i="5"/>
  <c r="B112" i="5"/>
  <c r="T111" i="5"/>
  <c r="N111" i="5"/>
  <c r="T110" i="5"/>
  <c r="N110" i="5"/>
  <c r="B110" i="5"/>
  <c r="T109" i="5"/>
  <c r="N109" i="5"/>
  <c r="T108" i="5"/>
  <c r="N108" i="5"/>
  <c r="T107" i="5"/>
  <c r="N107" i="5"/>
  <c r="T106" i="5"/>
  <c r="N106" i="5"/>
  <c r="T105" i="5"/>
  <c r="N105" i="5"/>
  <c r="T104" i="5"/>
  <c r="N104" i="5"/>
  <c r="T103" i="5"/>
  <c r="N103" i="5"/>
  <c r="T102" i="5"/>
  <c r="N102" i="5"/>
  <c r="T101" i="5"/>
  <c r="N101" i="5"/>
  <c r="T100" i="5"/>
  <c r="N100" i="5"/>
  <c r="T99" i="5"/>
  <c r="N99" i="5"/>
  <c r="T98" i="5"/>
  <c r="N98" i="5"/>
  <c r="B98" i="5"/>
  <c r="B99" i="5" s="1"/>
  <c r="B100" i="5" s="1"/>
  <c r="B101" i="5" s="1"/>
  <c r="B102" i="5" s="1"/>
  <c r="B103" i="5" s="1"/>
  <c r="B104" i="5" s="1"/>
  <c r="B105" i="5" s="1"/>
  <c r="B106" i="5" s="1"/>
  <c r="B107" i="5" s="1"/>
  <c r="T97" i="5"/>
  <c r="N97" i="5"/>
  <c r="T96" i="5"/>
  <c r="N96" i="5"/>
  <c r="T95" i="5"/>
  <c r="N95" i="5"/>
  <c r="T94" i="5"/>
  <c r="N94" i="5"/>
  <c r="T93" i="5"/>
  <c r="N93" i="5"/>
  <c r="B93" i="5"/>
  <c r="B94" i="5" s="1"/>
  <c r="B95" i="5" s="1"/>
  <c r="T92" i="5"/>
  <c r="N92" i="5"/>
  <c r="T91" i="5"/>
  <c r="N91" i="5"/>
  <c r="T90" i="5"/>
  <c r="N90" i="5"/>
  <c r="T89" i="5"/>
  <c r="N89" i="5"/>
  <c r="T88" i="5"/>
  <c r="N88" i="5"/>
  <c r="B88" i="5"/>
  <c r="B89" i="5" s="1"/>
  <c r="T87" i="5"/>
  <c r="N87" i="5"/>
  <c r="T86" i="5"/>
  <c r="N86" i="5"/>
  <c r="T85" i="5"/>
  <c r="N85" i="5"/>
  <c r="B85" i="5"/>
  <c r="B86" i="5" s="1"/>
  <c r="T84" i="5"/>
  <c r="N84" i="5"/>
  <c r="T83" i="5"/>
  <c r="N83" i="5"/>
  <c r="T82" i="5"/>
  <c r="N82" i="5"/>
  <c r="T81" i="5"/>
  <c r="N81" i="5"/>
  <c r="T80" i="5"/>
  <c r="N80" i="5"/>
  <c r="T79" i="5"/>
  <c r="N79" i="5"/>
  <c r="T78" i="5"/>
  <c r="N78" i="5"/>
  <c r="B78" i="5"/>
  <c r="B79" i="5" s="1"/>
  <c r="B80" i="5" s="1"/>
  <c r="B81" i="5" s="1"/>
  <c r="B82" i="5" s="1"/>
  <c r="B83" i="5" s="1"/>
  <c r="T77" i="5"/>
  <c r="N77" i="5"/>
  <c r="T76" i="5"/>
  <c r="N76" i="5"/>
  <c r="T75" i="5"/>
  <c r="N75" i="5"/>
  <c r="T74" i="5"/>
  <c r="N74" i="5"/>
  <c r="T73" i="5"/>
  <c r="N73" i="5"/>
  <c r="T72" i="5"/>
  <c r="N72" i="5"/>
  <c r="T71" i="5"/>
  <c r="N71" i="5"/>
  <c r="B71" i="5"/>
  <c r="B72" i="5" s="1"/>
  <c r="B73" i="5" s="1"/>
  <c r="B74" i="5" s="1"/>
  <c r="B75" i="5" s="1"/>
  <c r="B76" i="5" s="1"/>
  <c r="T70" i="5"/>
  <c r="N70" i="5"/>
  <c r="T69" i="5"/>
  <c r="N69" i="5"/>
  <c r="T68" i="5"/>
  <c r="N68" i="5"/>
  <c r="B68" i="5"/>
  <c r="B69" i="5" s="1"/>
  <c r="T67" i="5"/>
  <c r="N67" i="5"/>
  <c r="T66" i="5"/>
  <c r="N66" i="5"/>
  <c r="T65" i="5"/>
  <c r="N65" i="5"/>
  <c r="T64" i="5"/>
  <c r="N64" i="5"/>
  <c r="T63" i="5"/>
  <c r="N63" i="5"/>
  <c r="T62" i="5"/>
  <c r="N62" i="5"/>
  <c r="T61" i="5"/>
  <c r="N61" i="5"/>
  <c r="B61" i="5"/>
  <c r="B62" i="5" s="1"/>
  <c r="B63" i="5" s="1"/>
  <c r="B64" i="5" s="1"/>
  <c r="B65" i="5" s="1"/>
  <c r="B66" i="5" s="1"/>
  <c r="T60" i="5"/>
  <c r="N60" i="5"/>
  <c r="T59" i="5"/>
  <c r="N59" i="5"/>
  <c r="T58" i="5"/>
  <c r="N58" i="5"/>
  <c r="B58" i="5"/>
  <c r="B59" i="5" s="1"/>
  <c r="T57" i="5"/>
  <c r="N57" i="5"/>
  <c r="T56" i="5"/>
  <c r="N56" i="5"/>
  <c r="T55" i="5"/>
  <c r="N55" i="5"/>
  <c r="T54" i="5"/>
  <c r="N54" i="5"/>
  <c r="T53" i="5"/>
  <c r="N53" i="5"/>
  <c r="T52" i="5"/>
  <c r="N52" i="5"/>
  <c r="T51" i="5"/>
  <c r="N51" i="5"/>
  <c r="T50" i="5"/>
  <c r="N50" i="5"/>
  <c r="T49" i="5"/>
  <c r="N49" i="5"/>
  <c r="T48" i="5"/>
  <c r="N48" i="5"/>
  <c r="B48" i="5"/>
  <c r="B49" i="5" s="1"/>
  <c r="B50" i="5" s="1"/>
  <c r="B51" i="5" s="1"/>
  <c r="B52" i="5" s="1"/>
  <c r="B53" i="5" s="1"/>
  <c r="B54" i="5" s="1"/>
  <c r="B55" i="5" s="1"/>
  <c r="B56" i="5" s="1"/>
  <c r="T47" i="5"/>
  <c r="N47" i="5"/>
  <c r="T46" i="5"/>
  <c r="N46" i="5"/>
  <c r="T45" i="5"/>
  <c r="N45" i="5"/>
  <c r="T44" i="5"/>
  <c r="N44" i="5"/>
  <c r="T43" i="5"/>
  <c r="N43" i="5"/>
  <c r="T42" i="5"/>
  <c r="N42" i="5"/>
  <c r="B42" i="5"/>
  <c r="B43" i="5" s="1"/>
  <c r="T41" i="5"/>
  <c r="N41" i="5"/>
  <c r="T40" i="5"/>
  <c r="N40" i="5"/>
  <c r="T39" i="5"/>
  <c r="N39" i="5"/>
  <c r="T38" i="5"/>
  <c r="N38" i="5"/>
  <c r="T37" i="5"/>
  <c r="N37" i="5"/>
  <c r="T36" i="5"/>
  <c r="N36" i="5"/>
  <c r="T35" i="5"/>
  <c r="N35" i="5"/>
  <c r="T34" i="5"/>
  <c r="N34" i="5"/>
  <c r="T33" i="5"/>
  <c r="N33" i="5"/>
  <c r="T32" i="5"/>
  <c r="N32" i="5"/>
  <c r="T31" i="5"/>
  <c r="N31" i="5"/>
  <c r="T30" i="5"/>
  <c r="N30" i="5"/>
  <c r="T29" i="5"/>
  <c r="N29" i="5"/>
  <c r="T28" i="5"/>
  <c r="N28" i="5"/>
  <c r="T27" i="5"/>
  <c r="N27" i="5"/>
  <c r="T26" i="5"/>
  <c r="N26" i="5"/>
  <c r="T25" i="5"/>
  <c r="N25" i="5"/>
  <c r="T24" i="5"/>
  <c r="N24" i="5"/>
  <c r="T23" i="5"/>
  <c r="N23" i="5"/>
  <c r="T22" i="5"/>
  <c r="N22" i="5"/>
  <c r="T21" i="5"/>
  <c r="N21" i="5"/>
  <c r="T20" i="5"/>
  <c r="N20" i="5"/>
  <c r="T19" i="5"/>
  <c r="N19" i="5"/>
  <c r="T18" i="5"/>
  <c r="N18" i="5"/>
  <c r="T17" i="5"/>
  <c r="N17" i="5"/>
  <c r="T16" i="5"/>
  <c r="N16" i="5"/>
  <c r="T15" i="5"/>
  <c r="N15" i="5"/>
  <c r="T14" i="5"/>
  <c r="N14" i="5"/>
  <c r="T13" i="5"/>
  <c r="N13" i="5"/>
  <c r="T12" i="5"/>
  <c r="N12" i="5"/>
  <c r="T11" i="5"/>
  <c r="N11" i="5"/>
  <c r="T10" i="5"/>
  <c r="N10" i="5"/>
  <c r="T9" i="5"/>
  <c r="N9" i="5"/>
  <c r="T8" i="5"/>
  <c r="N8" i="5"/>
  <c r="B8" i="5"/>
  <c r="B9" i="5" s="1"/>
  <c r="B10" i="5" s="1"/>
  <c r="B11" i="5" s="1"/>
  <c r="B12" i="5" s="1"/>
  <c r="B13" i="5" s="1"/>
  <c r="B14" i="5" s="1"/>
  <c r="B15" i="5" s="1"/>
  <c r="B16" i="5" s="1"/>
  <c r="B17" i="5" s="1"/>
  <c r="B18" i="5" s="1"/>
  <c r="B19" i="5" s="1"/>
  <c r="B20" i="5" s="1"/>
  <c r="B21" i="5" s="1"/>
  <c r="B22" i="5" s="1"/>
  <c r="B23" i="5" s="1"/>
  <c r="B24" i="5" s="1"/>
  <c r="B25" i="5" s="1"/>
  <c r="B26" i="5" s="1"/>
  <c r="B27" i="5" s="1"/>
  <c r="B28" i="5" s="1"/>
  <c r="B29" i="5" s="1"/>
  <c r="B30" i="5" s="1"/>
  <c r="B31" i="5" s="1"/>
  <c r="B32" i="5" s="1"/>
  <c r="B33" i="5" s="1"/>
  <c r="B34" i="5" s="1"/>
  <c r="B35" i="5" s="1"/>
  <c r="B36" i="5" s="1"/>
  <c r="B37" i="5" s="1"/>
  <c r="B38" i="5" s="1"/>
  <c r="B39" i="5" s="1"/>
  <c r="T7" i="5"/>
  <c r="N7" i="5"/>
  <c r="W33" i="3"/>
  <c r="T33" i="3"/>
  <c r="N33" i="3"/>
  <c r="W32" i="3"/>
  <c r="T32" i="3"/>
  <c r="N32" i="3"/>
  <c r="W31" i="3"/>
  <c r="T31" i="3"/>
  <c r="N31" i="3"/>
  <c r="W30" i="3"/>
  <c r="T30" i="3"/>
  <c r="N30" i="3"/>
  <c r="W29" i="3"/>
  <c r="T29" i="3"/>
  <c r="N29" i="3"/>
  <c r="W28" i="3"/>
  <c r="T28" i="3"/>
  <c r="N28" i="3"/>
  <c r="W27" i="3"/>
  <c r="T27" i="3"/>
  <c r="N27" i="3"/>
  <c r="W26" i="3"/>
  <c r="T26" i="3"/>
  <c r="N26" i="3"/>
  <c r="W25" i="3"/>
  <c r="T25" i="3"/>
  <c r="N25" i="3"/>
  <c r="B25" i="3"/>
  <c r="B26" i="3" s="1"/>
  <c r="B27" i="3" s="1"/>
  <c r="B28" i="3" s="1"/>
  <c r="B29" i="3" s="1"/>
  <c r="B30" i="3" s="1"/>
  <c r="B31" i="3" s="1"/>
  <c r="B32" i="3" s="1"/>
  <c r="B33" i="3" s="1"/>
  <c r="T24" i="3"/>
  <c r="W24" i="3" s="1"/>
  <c r="N24" i="3"/>
  <c r="W23" i="3"/>
  <c r="T23" i="3"/>
  <c r="N23" i="3"/>
  <c r="W22" i="3"/>
  <c r="T22" i="3"/>
  <c r="N22" i="3"/>
  <c r="W21" i="3"/>
  <c r="T21" i="3"/>
  <c r="N21" i="3"/>
  <c r="W20" i="3"/>
  <c r="T20" i="3"/>
  <c r="N20" i="3"/>
  <c r="W19" i="3"/>
  <c r="T19" i="3"/>
  <c r="N19" i="3"/>
  <c r="W18" i="3"/>
  <c r="T18" i="3"/>
  <c r="N18" i="3"/>
  <c r="W17" i="3"/>
  <c r="T17" i="3"/>
  <c r="N17" i="3"/>
  <c r="W16" i="3"/>
  <c r="T16" i="3"/>
  <c r="N16" i="3"/>
  <c r="B16" i="3"/>
  <c r="B17" i="3" s="1"/>
  <c r="B18" i="3" s="1"/>
  <c r="B19" i="3" s="1"/>
  <c r="B20" i="3" s="1"/>
  <c r="B21" i="3" s="1"/>
  <c r="B22" i="3" s="1"/>
  <c r="B23" i="3" s="1"/>
  <c r="W15" i="3"/>
  <c r="T15" i="3"/>
  <c r="N15" i="3"/>
  <c r="W14" i="3"/>
  <c r="T14" i="3"/>
  <c r="N14" i="3"/>
  <c r="W13" i="3"/>
  <c r="T13" i="3"/>
  <c r="N13" i="3"/>
  <c r="W12" i="3"/>
  <c r="T12" i="3"/>
  <c r="N12" i="3"/>
  <c r="B12" i="3"/>
  <c r="B13" i="3" s="1"/>
  <c r="B14" i="3" s="1"/>
  <c r="W11" i="3"/>
  <c r="T11" i="3"/>
  <c r="N11" i="3"/>
  <c r="W10" i="3"/>
  <c r="T10" i="3"/>
  <c r="N10" i="3"/>
  <c r="W9" i="3"/>
  <c r="T9" i="3"/>
  <c r="N9" i="3"/>
  <c r="W8" i="3"/>
  <c r="T8" i="3"/>
  <c r="N8" i="3"/>
  <c r="B8" i="3"/>
  <c r="B9" i="3" s="1"/>
  <c r="B10" i="3" s="1"/>
  <c r="W7" i="3"/>
  <c r="T7" i="3"/>
  <c r="N7" i="3"/>
  <c r="AE71" i="17" l="1"/>
  <c r="AE94" i="16"/>
  <c r="B139" i="7"/>
  <c r="B140" i="7" s="1"/>
  <c r="B141" i="7" s="1"/>
  <c r="B142" i="7" s="1"/>
  <c r="B143" i="7" s="1"/>
  <c r="B144" i="7" s="1"/>
  <c r="B145" i="7" s="1"/>
  <c r="B146" i="7" s="1"/>
  <c r="B147" i="7" s="1"/>
  <c r="B148" i="7" s="1"/>
  <c r="B149" i="7" s="1"/>
  <c r="B150" i="7" s="1"/>
  <c r="B151" i="7" s="1"/>
  <c r="B130" i="7"/>
  <c r="B131" i="7" s="1"/>
  <c r="B132" i="7" s="1"/>
  <c r="B133" i="7" s="1"/>
  <c r="B134" i="7" s="1"/>
  <c r="AE268" i="20"/>
  <c r="AE672" i="9"/>
  <c r="B292" i="7"/>
  <c r="B293" i="7" s="1"/>
  <c r="B73" i="7" l="1"/>
  <c r="B74" i="7" s="1"/>
  <c r="B75" i="7" s="1"/>
  <c r="B152" i="7"/>
  <c r="B153" i="7" s="1"/>
  <c r="B154" i="7" s="1"/>
  <c r="B155" i="7" s="1"/>
  <c r="B156" i="7" s="1"/>
  <c r="B157" i="7" s="1"/>
  <c r="B158" i="7" s="1"/>
  <c r="B159" i="7" s="1"/>
  <c r="B160" i="7" s="1"/>
  <c r="B161" i="7" s="1"/>
  <c r="B162" i="7" s="1"/>
  <c r="B163" i="7" s="1"/>
  <c r="B164" i="7" s="1"/>
  <c r="B165" i="7" s="1"/>
  <c r="B166" i="7" s="1"/>
  <c r="B167" i="7" s="1"/>
  <c r="B168" i="7" s="1"/>
  <c r="B169" i="7" s="1"/>
  <c r="B294" i="7"/>
  <c r="B295" i="7" s="1"/>
  <c r="B170" i="7" l="1"/>
  <c r="B172" i="7" s="1"/>
  <c r="B174" i="7" s="1"/>
  <c r="B176" i="7" s="1"/>
  <c r="B178" i="7" s="1"/>
  <c r="B180" i="7" s="1"/>
  <c r="B182" i="7" s="1"/>
  <c r="B171" i="7"/>
  <c r="B173" i="7" s="1"/>
  <c r="B175" i="7" s="1"/>
  <c r="B177" i="7" s="1"/>
  <c r="B179" i="7" s="1"/>
  <c r="B181" i="7" s="1"/>
  <c r="B183" i="7" s="1"/>
  <c r="B184" i="7" s="1"/>
  <c r="B296" i="7"/>
  <c r="B297" i="7" s="1"/>
  <c r="B298" i="7" s="1"/>
  <c r="B299" i="7" s="1"/>
  <c r="B300" i="7" s="1"/>
  <c r="B301" i="7" s="1"/>
  <c r="B302" i="7" s="1"/>
  <c r="B303" i="7" s="1"/>
  <c r="B304" i="7" s="1"/>
  <c r="B305" i="7" s="1"/>
  <c r="B306" i="7" s="1"/>
  <c r="B307" i="7" s="1"/>
  <c r="B308" i="7" s="1"/>
  <c r="B309" i="7" s="1"/>
  <c r="B310" i="7" s="1"/>
  <c r="B186" i="7" l="1"/>
  <c r="B187" i="7" s="1"/>
  <c r="B185" i="7"/>
  <c r="B311" i="7"/>
  <c r="B312" i="7" s="1"/>
  <c r="B315" i="7"/>
  <c r="B316" i="7" s="1"/>
  <c r="B327" i="7" l="1"/>
  <c r="B328" i="7" s="1"/>
  <c r="B319" i="7"/>
  <c r="B320" i="7" s="1"/>
  <c r="B321" i="7"/>
  <c r="B322" i="7" s="1"/>
  <c r="B313" i="7"/>
  <c r="B314" i="7" s="1"/>
  <c r="B323" i="7"/>
  <c r="B324" i="7" s="1"/>
  <c r="B325" i="7"/>
  <c r="B326" i="7" s="1"/>
  <c r="B317" i="7"/>
  <c r="B318" i="7" s="1"/>
  <c r="B329" i="7" l="1"/>
  <c r="B330" i="7" s="1"/>
</calcChain>
</file>

<file path=xl/comments1.xml><?xml version="1.0" encoding="utf-8"?>
<comments xmlns="http://schemas.openxmlformats.org/spreadsheetml/2006/main">
  <authors>
    <author>Автор</author>
  </authors>
  <commentList>
    <comment ref="G4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ГИ 1,71МПа</t>
        </r>
      </text>
    </comment>
    <comment ref="G4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ГИ 1,71МПа</t>
        </r>
      </text>
    </comment>
    <comment ref="G4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ГИ 2,07МПа</t>
        </r>
      </text>
    </comment>
    <comment ref="G4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ГИ 2,07МПа</t>
        </r>
      </text>
    </comment>
  </commentList>
</comments>
</file>

<file path=xl/sharedStrings.xml><?xml version="1.0" encoding="utf-8"?>
<sst xmlns="http://schemas.openxmlformats.org/spreadsheetml/2006/main" count="14944" uniqueCount="3206">
  <si>
    <t>Регистрационный № ОТН</t>
  </si>
  <si>
    <t>№ паспорта</t>
  </si>
  <si>
    <t>Наименование</t>
  </si>
  <si>
    <t>Среда</t>
  </si>
  <si>
    <t>Категория</t>
  </si>
  <si>
    <t>Характеристика трубопровода</t>
  </si>
  <si>
    <t>Год ввода 
в эксплуатацию</t>
  </si>
  <si>
    <r>
      <rPr>
        <i/>
        <u/>
        <sz val="10"/>
        <color rgb="FFFF0000"/>
        <rFont val="Times New Roman"/>
        <family val="1"/>
        <charset val="204"/>
      </rPr>
      <t xml:space="preserve">Отбраковочная </t>
    </r>
    <r>
      <rPr>
        <i/>
        <sz val="10"/>
        <color theme="1"/>
        <rFont val="Times New Roman"/>
        <family val="1"/>
        <charset val="204"/>
      </rPr>
      <t xml:space="preserve">
толщина, мм</t>
    </r>
  </si>
  <si>
    <t>Очередные сроки освидетельствования (ревизии)</t>
  </si>
  <si>
    <t xml:space="preserve">Нормативный 
срок службы, лет </t>
  </si>
  <si>
    <t>Материал</t>
  </si>
  <si>
    <t>Год окончания номинального срока службы установленного производителем</t>
  </si>
  <si>
    <t>Наименование по паспорту</t>
  </si>
  <si>
    <t>Наименование участков или обозначение по схеме</t>
  </si>
  <si>
    <t>Давление 
расчетное, МПа</t>
  </si>
  <si>
    <t>Рабочие
параметры</t>
  </si>
  <si>
    <t>Размер 
трубопровода</t>
  </si>
  <si>
    <t>по НТД</t>
  </si>
  <si>
    <t>с учетом даных разработчика</t>
  </si>
  <si>
    <t>Предыдущее</t>
  </si>
  <si>
    <t>Последующее</t>
  </si>
  <si>
    <t>Давление, МПа</t>
  </si>
  <si>
    <r>
      <t>температура, С</t>
    </r>
    <r>
      <rPr>
        <i/>
        <vertAlign val="superscript"/>
        <sz val="9"/>
        <color indexed="8"/>
        <rFont val="Times New Roman"/>
        <family val="1"/>
        <charset val="204"/>
      </rPr>
      <t>0</t>
    </r>
  </si>
  <si>
    <t>Протяжен-
ность, м</t>
  </si>
  <si>
    <t>Наружный 
диаметр, мм</t>
  </si>
  <si>
    <t>Номинальная 
толщ. стенки, мм</t>
  </si>
  <si>
    <t>1.1.001</t>
  </si>
  <si>
    <t>Р 101А/В - Е 101А</t>
  </si>
  <si>
    <t>-</t>
  </si>
  <si>
    <t>Нефть</t>
  </si>
  <si>
    <t>I А(а)</t>
  </si>
  <si>
    <t>Ст.20</t>
  </si>
  <si>
    <t>В3В</t>
  </si>
  <si>
    <t>II А(б)</t>
  </si>
  <si>
    <t>Мазут</t>
  </si>
  <si>
    <t>II Б(в)</t>
  </si>
  <si>
    <t>III Б(в)</t>
  </si>
  <si>
    <t>В1В</t>
  </si>
  <si>
    <t>1.1.015</t>
  </si>
  <si>
    <t>Т 101-АС 101 А,В,С</t>
  </si>
  <si>
    <t>Бензин</t>
  </si>
  <si>
    <t>II Б(б)</t>
  </si>
  <si>
    <t>1.1.016</t>
  </si>
  <si>
    <t>АС 101 А,В,С-V 102</t>
  </si>
  <si>
    <t>III Б(б)</t>
  </si>
  <si>
    <t>1.1.022</t>
  </si>
  <si>
    <t>Т 101 - Т 103</t>
  </si>
  <si>
    <t>ДТ</t>
  </si>
  <si>
    <t>1.1.024</t>
  </si>
  <si>
    <t>Т 103 - Т 101</t>
  </si>
  <si>
    <t>В1С</t>
  </si>
  <si>
    <t>1.1.028</t>
  </si>
  <si>
    <t>Е 102 А - АС 102</t>
  </si>
  <si>
    <t>IV Б(в)</t>
  </si>
  <si>
    <t>09Г2С</t>
  </si>
  <si>
    <t>1.1.036</t>
  </si>
  <si>
    <t>транспортирование гахза на факел от сепаратора поз. V-410 до трубопровода 17/7</t>
  </si>
  <si>
    <t>линия 17/2 (233) газ на факел от сепаратора поз. V-410 до трубопровода 17/7</t>
  </si>
  <si>
    <t>газ</t>
  </si>
  <si>
    <t>Транспортировка водяного пара от печей Н-101, Н-102 до колонн Т-101, Т-103</t>
  </si>
  <si>
    <t>Водяной пар</t>
  </si>
  <si>
    <t>II В</t>
  </si>
  <si>
    <t>А106В</t>
  </si>
  <si>
    <t>IV В</t>
  </si>
  <si>
    <t>II Б(а)</t>
  </si>
  <si>
    <t>Ст 20</t>
  </si>
  <si>
    <t>Топливный газ</t>
  </si>
  <si>
    <t>Газ</t>
  </si>
  <si>
    <t>Обессоленная нефть</t>
  </si>
  <si>
    <t>атм.</t>
  </si>
  <si>
    <t>I А(б)</t>
  </si>
  <si>
    <t>трубопровод бензиновой фракции</t>
  </si>
  <si>
    <t>Бензиновая фракция</t>
  </si>
  <si>
    <t>1.2.046</t>
  </si>
  <si>
    <t>от емкости поз. Е-2  до насосов поз. Н-4/1,2</t>
  </si>
  <si>
    <t>от трубопровода 4-3 до пробоотборника ПО-5</t>
  </si>
  <si>
    <t>1.2.047</t>
  </si>
  <si>
    <t>линия нестабильного бензина</t>
  </si>
  <si>
    <t>от емкости поз. Е-3  до насосов поз. Н-11/1,2</t>
  </si>
  <si>
    <t>Нестабильный бензин</t>
  </si>
  <si>
    <t>от линии 5-1 до пробоотборника ПО-15</t>
  </si>
  <si>
    <t>линия стабильного бензина</t>
  </si>
  <si>
    <t>Стабильный бензин</t>
  </si>
  <si>
    <t>Некондиция</t>
  </si>
  <si>
    <t>1.2.054</t>
  </si>
  <si>
    <t>от АВО поз. Х-7, Х-4 до границы проектирования</t>
  </si>
  <si>
    <t>от трубопровода 6-4  до пробоотборника ПО-12</t>
  </si>
  <si>
    <t>от трубопровода 9-18 до трубопровода 6-4</t>
  </si>
  <si>
    <t>Сжиженный газ</t>
  </si>
  <si>
    <t>трубопровод керосиновой фракции</t>
  </si>
  <si>
    <t>Керосиновая фракция</t>
  </si>
  <si>
    <t>1.2.065</t>
  </si>
  <si>
    <t xml:space="preserve">от аппарата поз. Х-9/1 до блока смешения </t>
  </si>
  <si>
    <t>от трубопровода 8-5                                                до границы проектирования</t>
  </si>
  <si>
    <t>от трубопровода 8-6 до пробоотборника ПО-6</t>
  </si>
  <si>
    <t>Ингибитор коррозии</t>
  </si>
  <si>
    <t>III В</t>
  </si>
  <si>
    <t>Углеводородный конденсат</t>
  </si>
  <si>
    <t>Вода</t>
  </si>
  <si>
    <t>0,6</t>
  </si>
  <si>
    <t>0,5</t>
  </si>
  <si>
    <t>57</t>
  </si>
  <si>
    <t>8</t>
  </si>
  <si>
    <t>32</t>
  </si>
  <si>
    <t>5</t>
  </si>
  <si>
    <t>ст.20</t>
  </si>
  <si>
    <t>1.2.03ПВ</t>
  </si>
  <si>
    <t>Транспортировка водяного пара от печи П-1 до колонны К-2</t>
  </si>
  <si>
    <t>19-2</t>
  </si>
  <si>
    <t>А01-01-00</t>
  </si>
  <si>
    <t>Воздух КИП</t>
  </si>
  <si>
    <t>I В</t>
  </si>
  <si>
    <t>1,0</t>
  </si>
  <si>
    <t>0,8</t>
  </si>
  <si>
    <t>окр. среда</t>
  </si>
  <si>
    <t>А01-01-01</t>
  </si>
  <si>
    <t>1.3.004</t>
  </si>
  <si>
    <t>Воздух КИП из D-021 к приборам КИП</t>
  </si>
  <si>
    <t>А01-02-00</t>
  </si>
  <si>
    <t>А01-02-02</t>
  </si>
  <si>
    <t>А01-02-03</t>
  </si>
  <si>
    <t>А01-02-04</t>
  </si>
  <si>
    <t>А01-02-05</t>
  </si>
  <si>
    <t>А01-02-06</t>
  </si>
  <si>
    <t>А01-02-07</t>
  </si>
  <si>
    <t>А01-02-08</t>
  </si>
  <si>
    <t>А01-02-09</t>
  </si>
  <si>
    <t>А01-02-10</t>
  </si>
  <si>
    <t>А01-02-11</t>
  </si>
  <si>
    <t>А01-02-12</t>
  </si>
  <si>
    <t>А01-02-13</t>
  </si>
  <si>
    <t>А01-02-14</t>
  </si>
  <si>
    <t>А01-02-15</t>
  </si>
  <si>
    <t>А01-02-16</t>
  </si>
  <si>
    <t>Ст. 20</t>
  </si>
  <si>
    <t xml:space="preserve">Дренаж светлых нефтепродуктов </t>
  </si>
  <si>
    <t>1,06</t>
  </si>
  <si>
    <t>40</t>
  </si>
  <si>
    <t>1.3.008</t>
  </si>
  <si>
    <t>Дренаж светлых нефтепродуктов от энергопоста в емкость D-018</t>
  </si>
  <si>
    <t>D01-02-01</t>
  </si>
  <si>
    <t>30-40</t>
  </si>
  <si>
    <t>1.3.012</t>
  </si>
  <si>
    <t xml:space="preserve">Дренаж темных нефтепродуктов от емкости D-019 в линию D01-0200 </t>
  </si>
  <si>
    <t>D02-02-00</t>
  </si>
  <si>
    <t>Дренаж тёмных нефтепродуктов</t>
  </si>
  <si>
    <t>90</t>
  </si>
  <si>
    <t>0,9</t>
  </si>
  <si>
    <t>0,1</t>
  </si>
  <si>
    <t>100</t>
  </si>
  <si>
    <t>5-40</t>
  </si>
  <si>
    <t>140</t>
  </si>
  <si>
    <t>80</t>
  </si>
  <si>
    <t>0,4</t>
  </si>
  <si>
    <t>Азот</t>
  </si>
  <si>
    <t>1</t>
  </si>
  <si>
    <t>Р01-01-00</t>
  </si>
  <si>
    <t>0,23</t>
  </si>
  <si>
    <t>0,2</t>
  </si>
  <si>
    <t>16</t>
  </si>
  <si>
    <t>2,35</t>
  </si>
  <si>
    <t>1,2</t>
  </si>
  <si>
    <t>Р01-06-01</t>
  </si>
  <si>
    <t>Р01-08-00</t>
  </si>
  <si>
    <t>1,15</t>
  </si>
  <si>
    <t>60</t>
  </si>
  <si>
    <t>1,11</t>
  </si>
  <si>
    <t>1,16</t>
  </si>
  <si>
    <t>1,14</t>
  </si>
  <si>
    <t>95</t>
  </si>
  <si>
    <t>Р01-14-00</t>
  </si>
  <si>
    <t>1,1</t>
  </si>
  <si>
    <t>Р01-14-02</t>
  </si>
  <si>
    <t>Р02-01-00</t>
  </si>
  <si>
    <t>1,8</t>
  </si>
  <si>
    <t>Р02-01-01</t>
  </si>
  <si>
    <t>0,55</t>
  </si>
  <si>
    <t>0,25</t>
  </si>
  <si>
    <t>Р02-07-00</t>
  </si>
  <si>
    <t>Р02-08-00</t>
  </si>
  <si>
    <t>Р02-09-00</t>
  </si>
  <si>
    <t>163</t>
  </si>
  <si>
    <t>1.3.064</t>
  </si>
  <si>
    <t>Обессоленная нефть из теплообменника Е-008 А в л. Р02-12-00</t>
  </si>
  <si>
    <t>Р02-12-03</t>
  </si>
  <si>
    <t>1.3.065</t>
  </si>
  <si>
    <t>Обессоленная нефть из теплообменника Е-008 В в л. Р02-12-00</t>
  </si>
  <si>
    <t>Р02-12-04</t>
  </si>
  <si>
    <t>0,45</t>
  </si>
  <si>
    <t>181</t>
  </si>
  <si>
    <t>1.3.067</t>
  </si>
  <si>
    <t>Обессоленная нефть из теплообменника Е-010 в л. Р02-13-00</t>
  </si>
  <si>
    <t>Р02-13-02</t>
  </si>
  <si>
    <t>0,35</t>
  </si>
  <si>
    <t>1.3.073</t>
  </si>
  <si>
    <t>Обессоленная нефть от эл.дегидраторов D-001 А/В, D-002 А/В к насосам  Р-024 А/В</t>
  </si>
  <si>
    <t>Р01-13-01</t>
  </si>
  <si>
    <t>Р01-14-01</t>
  </si>
  <si>
    <t>Р02-03-05</t>
  </si>
  <si>
    <t>Р02-01-05</t>
  </si>
  <si>
    <t>Р02-16-00</t>
  </si>
  <si>
    <t>0,27</t>
  </si>
  <si>
    <t>240</t>
  </si>
  <si>
    <t>0,17</t>
  </si>
  <si>
    <t>1.3.082</t>
  </si>
  <si>
    <t>Нестабильный бензин из емкости D-006 к насосам Р-002 А/В</t>
  </si>
  <si>
    <t>Р04-01-00</t>
  </si>
  <si>
    <t>1.3.083</t>
  </si>
  <si>
    <t>Нестабильный бензин из насосов                   Р-002 А/В в колонну С-001</t>
  </si>
  <si>
    <t>Р04-02-00</t>
  </si>
  <si>
    <t>0,61</t>
  </si>
  <si>
    <t>0,54</t>
  </si>
  <si>
    <t>Р04-02-02</t>
  </si>
  <si>
    <t>1.3.085</t>
  </si>
  <si>
    <t>Нестабильный бензин из емкости  D-007 к насосам Р-004 А/В</t>
  </si>
  <si>
    <t>Р05-01-00</t>
  </si>
  <si>
    <t>0,44</t>
  </si>
  <si>
    <t>0,03</t>
  </si>
  <si>
    <t>1.3.086</t>
  </si>
  <si>
    <t>Нестабильный бензин из насосов Р-004 А/В в колонну С-002</t>
  </si>
  <si>
    <t>Р05-02-00</t>
  </si>
  <si>
    <t>0,81</t>
  </si>
  <si>
    <t>Р05-02-02</t>
  </si>
  <si>
    <t>1.3.088</t>
  </si>
  <si>
    <t>Р06-01-00, Нестабильный бензин из трубопроводов Р04-02-00, Р05-02-00 в теплообменник Е-021</t>
  </si>
  <si>
    <t>Р06-01-00</t>
  </si>
  <si>
    <t>75</t>
  </si>
  <si>
    <t>Р06-03-00</t>
  </si>
  <si>
    <t>1.3.089</t>
  </si>
  <si>
    <t>Нестабильный бензин из теплообменника Е-021 в емкость D-008</t>
  </si>
  <si>
    <t>Р06-02-00</t>
  </si>
  <si>
    <t>1.3.090</t>
  </si>
  <si>
    <t>Нестабильный бензин из  емкости D-008 к насосам Р-011 А/В</t>
  </si>
  <si>
    <t>Р07-01-00</t>
  </si>
  <si>
    <t>273</t>
  </si>
  <si>
    <t>10</t>
  </si>
  <si>
    <t>219</t>
  </si>
  <si>
    <t>7</t>
  </si>
  <si>
    <t>Р08-01-00</t>
  </si>
  <si>
    <t>6</t>
  </si>
  <si>
    <t>Р08-02-00</t>
  </si>
  <si>
    <t>0,22</t>
  </si>
  <si>
    <t>Р09-01-00</t>
  </si>
  <si>
    <t>Р09-03-00</t>
  </si>
  <si>
    <t>159</t>
  </si>
  <si>
    <t>4</t>
  </si>
  <si>
    <t>Р10-04-00</t>
  </si>
  <si>
    <t>0,38</t>
  </si>
  <si>
    <t>0,78</t>
  </si>
  <si>
    <t>Р12-01-00</t>
  </si>
  <si>
    <t>89</t>
  </si>
  <si>
    <t>Р13-01-00</t>
  </si>
  <si>
    <t>Р13-02-00</t>
  </si>
  <si>
    <t>Р14-01-00</t>
  </si>
  <si>
    <t>Р15-01-00</t>
  </si>
  <si>
    <t>Р15-02-00</t>
  </si>
  <si>
    <t>1,6</t>
  </si>
  <si>
    <t xml:space="preserve">Дизельная фракция     </t>
  </si>
  <si>
    <t>25</t>
  </si>
  <si>
    <t>1,05</t>
  </si>
  <si>
    <t>134</t>
  </si>
  <si>
    <t>1.3.134</t>
  </si>
  <si>
    <t>Дизельная фракция из теплообменника Е-001 в трубопровод D01-61-00</t>
  </si>
  <si>
    <t>Р15-05-01</t>
  </si>
  <si>
    <t>1.3.135</t>
  </si>
  <si>
    <t>Дизельная фракция из теплообменника  Е-001 в атмосферу</t>
  </si>
  <si>
    <t>Р15-05-02</t>
  </si>
  <si>
    <t>Р16-01-00</t>
  </si>
  <si>
    <t>I Б(в)</t>
  </si>
  <si>
    <t>Р16-02-00</t>
  </si>
  <si>
    <t>1,52</t>
  </si>
  <si>
    <t>Р16-02-02</t>
  </si>
  <si>
    <t>1.3.153</t>
  </si>
  <si>
    <t>Мазут из теплообменников Е-008 А/В в теплообменник Е-004</t>
  </si>
  <si>
    <t>Р16-05-00</t>
  </si>
  <si>
    <t>1,13</t>
  </si>
  <si>
    <t>1.3.155</t>
  </si>
  <si>
    <t>Мазут из теплообменника Е-004 в атмосферу</t>
  </si>
  <si>
    <t>Р16-05-02</t>
  </si>
  <si>
    <t>1.3.156</t>
  </si>
  <si>
    <t>Мазут от теплообменника Е-004 до МЦК-2</t>
  </si>
  <si>
    <t>Р16-06-00</t>
  </si>
  <si>
    <t>1,07</t>
  </si>
  <si>
    <t>Р16-06-01</t>
  </si>
  <si>
    <t>Р16-06-02</t>
  </si>
  <si>
    <t>0,08</t>
  </si>
  <si>
    <t>Легкая дизельная фракция</t>
  </si>
  <si>
    <t>0,082</t>
  </si>
  <si>
    <t>260</t>
  </si>
  <si>
    <t>1.3.171</t>
  </si>
  <si>
    <t>Легкая дизельная фракция из трубопровода S01-31-00 в колонну С-004</t>
  </si>
  <si>
    <t>Р20-01-04</t>
  </si>
  <si>
    <t>1.3.172</t>
  </si>
  <si>
    <t xml:space="preserve">Легкая дизельная фракция от насосов  Р-006 А/В до теплообменника Е-002 </t>
  </si>
  <si>
    <t>Р20-02-00</t>
  </si>
  <si>
    <t>0,97</t>
  </si>
  <si>
    <t>1,4</t>
  </si>
  <si>
    <t>Р22-01-00</t>
  </si>
  <si>
    <t>0,21</t>
  </si>
  <si>
    <t>0,15</t>
  </si>
  <si>
    <t>35</t>
  </si>
  <si>
    <t>Р27-01-00</t>
  </si>
  <si>
    <t>Р27-02-00</t>
  </si>
  <si>
    <t>Р27-03-00</t>
  </si>
  <si>
    <t>Р28-01-00</t>
  </si>
  <si>
    <t>1,9</t>
  </si>
  <si>
    <t>Р31-01-00</t>
  </si>
  <si>
    <t>Р33-01-00</t>
  </si>
  <si>
    <t>Р35-01-00</t>
  </si>
  <si>
    <t>3,5</t>
  </si>
  <si>
    <t>12Х18Н10Т</t>
  </si>
  <si>
    <t>2,26</t>
  </si>
  <si>
    <t>Факельный конденсат</t>
  </si>
  <si>
    <t>I Б(б)</t>
  </si>
  <si>
    <t>20</t>
  </si>
  <si>
    <t>1,5</t>
  </si>
  <si>
    <t>0,3</t>
  </si>
  <si>
    <t>1,3</t>
  </si>
  <si>
    <t>АТ1-01-00</t>
  </si>
  <si>
    <t>1.3.293</t>
  </si>
  <si>
    <t>Дренаж светлых нефтепр-в от линии  Р04-02-02 до линии D01-01-00 (11/1)</t>
  </si>
  <si>
    <t>D01-44-01</t>
  </si>
  <si>
    <t>1.3.294</t>
  </si>
  <si>
    <t>Дренаж светлых нефтепр-в от линий  Р20-04-01, В14-19-10 до линии D01-52-00 (02/5)</t>
  </si>
  <si>
    <t>D01-44-02</t>
  </si>
  <si>
    <t>АТ-3 ТТ</t>
  </si>
  <si>
    <t>1.4.001</t>
  </si>
  <si>
    <t>Сдувка углеводородного газа на свечу VS-001</t>
  </si>
  <si>
    <t>AV-0001-12</t>
  </si>
  <si>
    <t>AV-0002-12</t>
  </si>
  <si>
    <t>2015</t>
  </si>
  <si>
    <t>AV-0003-12</t>
  </si>
  <si>
    <t>AV-0004-12</t>
  </si>
  <si>
    <t>AV-0005-12</t>
  </si>
  <si>
    <t>AV-0006-12</t>
  </si>
  <si>
    <t>AV-0007-12</t>
  </si>
  <si>
    <t>10Г2</t>
  </si>
  <si>
    <t>Воздух</t>
  </si>
  <si>
    <t>1.4.008</t>
  </si>
  <si>
    <t>FG-0001-13</t>
  </si>
  <si>
    <t>Ст20</t>
  </si>
  <si>
    <t>FG-0001-12</t>
  </si>
  <si>
    <t>FG-0003-13</t>
  </si>
  <si>
    <t>FG-0003_1-12</t>
  </si>
  <si>
    <t>FG-0003_2-12</t>
  </si>
  <si>
    <t>FG-0005-12</t>
  </si>
  <si>
    <t>FG-0100</t>
  </si>
  <si>
    <t>FG-0101</t>
  </si>
  <si>
    <t>5-20</t>
  </si>
  <si>
    <t>2018</t>
  </si>
  <si>
    <t>1.4.013</t>
  </si>
  <si>
    <t>Сухотруб оросительной системы резервуаров 501-V-001/1 - 501-V-001/17,501-V-002</t>
  </si>
  <si>
    <t>FW-0010-01</t>
  </si>
  <si>
    <t>FW-0011-01</t>
  </si>
  <si>
    <t>B-2</t>
  </si>
  <si>
    <t>1.4.014</t>
  </si>
  <si>
    <t xml:space="preserve">Сбросы в факельный коллектор </t>
  </si>
  <si>
    <t>HF-0001-12</t>
  </si>
  <si>
    <t>5-45</t>
  </si>
  <si>
    <t>HF-0002-12</t>
  </si>
  <si>
    <t>HF-0003-12</t>
  </si>
  <si>
    <t>HF-0003-01</t>
  </si>
  <si>
    <t>HF-0004-01</t>
  </si>
  <si>
    <t>HF-0005-12</t>
  </si>
  <si>
    <t>HF-0006-01</t>
  </si>
  <si>
    <t>HF-0006-12</t>
  </si>
  <si>
    <t>HF-0007-01</t>
  </si>
  <si>
    <t>HF-0008-01</t>
  </si>
  <si>
    <t>HF-0008-12</t>
  </si>
  <si>
    <t>HF-0009-01</t>
  </si>
  <si>
    <t>HF-0010-12</t>
  </si>
  <si>
    <t>HF-0010-01</t>
  </si>
  <si>
    <t>HF-0011-01</t>
  </si>
  <si>
    <t>HF-0012-12</t>
  </si>
  <si>
    <t>HF-0012-01</t>
  </si>
  <si>
    <t>HF-0013-01</t>
  </si>
  <si>
    <t>HF-0014-12</t>
  </si>
  <si>
    <t>HF-0014-01</t>
  </si>
  <si>
    <t>HF-0015-01</t>
  </si>
  <si>
    <t>HF-0016-12</t>
  </si>
  <si>
    <t>HF-0017-12</t>
  </si>
  <si>
    <t>HF-0021-12</t>
  </si>
  <si>
    <t>HF-0022-03</t>
  </si>
  <si>
    <t>HF-0022-12</t>
  </si>
  <si>
    <t>HF-0024_1-12</t>
  </si>
  <si>
    <t>HF-0024_2-12</t>
  </si>
  <si>
    <t>HF-0024-13</t>
  </si>
  <si>
    <t>HF-0025-13</t>
  </si>
  <si>
    <t>HF-0028-12</t>
  </si>
  <si>
    <t>HF-0029-05</t>
  </si>
  <si>
    <t>HF-0031-12</t>
  </si>
  <si>
    <t>HF-0032-12</t>
  </si>
  <si>
    <t>HF-0033-12</t>
  </si>
  <si>
    <t>HF-0034-12</t>
  </si>
  <si>
    <t>HF-0035-01</t>
  </si>
  <si>
    <t>HF-0036-01</t>
  </si>
  <si>
    <t>HF-0037-01</t>
  </si>
  <si>
    <t>HF-0038-01</t>
  </si>
  <si>
    <t>HF-0039-01</t>
  </si>
  <si>
    <t>HF-0040-01</t>
  </si>
  <si>
    <t>HF-0043-12</t>
  </si>
  <si>
    <t>HF-0014</t>
  </si>
  <si>
    <t>HF-0100</t>
  </si>
  <si>
    <t>HF-0102</t>
  </si>
  <si>
    <t>HF-0104</t>
  </si>
  <si>
    <t>HF-0106</t>
  </si>
  <si>
    <t>HF-0108</t>
  </si>
  <si>
    <t>HF-0110</t>
  </si>
  <si>
    <t>HF-0114</t>
  </si>
  <si>
    <t>HF-0116</t>
  </si>
  <si>
    <t>HF-0118</t>
  </si>
  <si>
    <t>HF-0120</t>
  </si>
  <si>
    <t>HF-0122</t>
  </si>
  <si>
    <t>HF-0127</t>
  </si>
  <si>
    <t>HF-0129</t>
  </si>
  <si>
    <t>HF-0130</t>
  </si>
  <si>
    <t>1.4.016</t>
  </si>
  <si>
    <t xml:space="preserve">Некондиция со склада СУГ в линию некондиции завода </t>
  </si>
  <si>
    <t>HS-0001-12</t>
  </si>
  <si>
    <t>Конденсат 
газовый</t>
  </si>
  <si>
    <t>HS-0001-13</t>
  </si>
  <si>
    <t>1.4.018</t>
  </si>
  <si>
    <t>Воздух КИП из сети завода к оборудованию склада СУГ</t>
  </si>
  <si>
    <t>IA-0001-12</t>
  </si>
  <si>
    <t xml:space="preserve">окр. среды </t>
  </si>
  <si>
    <t>IA-0001-13</t>
  </si>
  <si>
    <t>IA-0003-13</t>
  </si>
  <si>
    <t>1.4.024</t>
  </si>
  <si>
    <t>Азот из сети завода в ресивер 512-V-003 и к потребителям</t>
  </si>
  <si>
    <t>LNG-0001-13</t>
  </si>
  <si>
    <t>LNG-0001-12</t>
  </si>
  <si>
    <t>LNG-0002-12</t>
  </si>
  <si>
    <t>LNG-0003-12</t>
  </si>
  <si>
    <t>LNG-0004-12</t>
  </si>
  <si>
    <t>LNG-0005-12</t>
  </si>
  <si>
    <t>LNG-0006-12</t>
  </si>
  <si>
    <t>LNG-0007-12</t>
  </si>
  <si>
    <t>LNG-0008-12</t>
  </si>
  <si>
    <t>LNG-0009-12</t>
  </si>
  <si>
    <t>LNG-0011-12</t>
  </si>
  <si>
    <t>LNG-0014_1-12</t>
  </si>
  <si>
    <t>LNG-0014_2-12</t>
  </si>
  <si>
    <t>LNG-0014-13</t>
  </si>
  <si>
    <t>LNG-0021-12</t>
  </si>
  <si>
    <t>LNG-0022-12</t>
  </si>
  <si>
    <t>LNG-0023-12</t>
  </si>
  <si>
    <t>LNG-0100</t>
  </si>
  <si>
    <t>0,10</t>
  </si>
  <si>
    <t>LNG-0101</t>
  </si>
  <si>
    <t>0,11</t>
  </si>
  <si>
    <t>LNG-0102</t>
  </si>
  <si>
    <t>0,12</t>
  </si>
  <si>
    <t>LNG-0103</t>
  </si>
  <si>
    <t>0,13</t>
  </si>
  <si>
    <t>LNG-0104</t>
  </si>
  <si>
    <t>0,14</t>
  </si>
  <si>
    <t>LNG-0105</t>
  </si>
  <si>
    <t>1,7</t>
  </si>
  <si>
    <t>LNG-0106</t>
  </si>
  <si>
    <t>0,16</t>
  </si>
  <si>
    <t>LNG-0107</t>
  </si>
  <si>
    <t>LNG-0108</t>
  </si>
  <si>
    <t>1,10</t>
  </si>
  <si>
    <t>0,18</t>
  </si>
  <si>
    <t>LNG-0109</t>
  </si>
  <si>
    <t>0,19</t>
  </si>
  <si>
    <t>LNG-0110</t>
  </si>
  <si>
    <t>1,12</t>
  </si>
  <si>
    <t>0,20</t>
  </si>
  <si>
    <t>LNG-0111</t>
  </si>
  <si>
    <t>LNG-0112</t>
  </si>
  <si>
    <t>LNG-0115</t>
  </si>
  <si>
    <t>0,24</t>
  </si>
  <si>
    <t>1,18</t>
  </si>
  <si>
    <t>0,26</t>
  </si>
  <si>
    <t>LNG-0117</t>
  </si>
  <si>
    <t>1,19</t>
  </si>
  <si>
    <t>LNG-0118</t>
  </si>
  <si>
    <t>1,20</t>
  </si>
  <si>
    <t>0,28</t>
  </si>
  <si>
    <t>1,22</t>
  </si>
  <si>
    <t>0,30</t>
  </si>
  <si>
    <t>1.4.025</t>
  </si>
  <si>
    <t>Азот к спинклерным извещателям резервуаров 501-V-001/1-5, V-002.</t>
  </si>
  <si>
    <t>LNG-0021-01</t>
  </si>
  <si>
    <t>1.4.027</t>
  </si>
  <si>
    <t xml:space="preserve">Газоуравнительная линия </t>
  </si>
  <si>
    <t>Р02-0001-01</t>
  </si>
  <si>
    <t>0,45-1,5</t>
  </si>
  <si>
    <t>Р02-0001-12</t>
  </si>
  <si>
    <t>Р02-0002-01</t>
  </si>
  <si>
    <t>Р02-0002-12</t>
  </si>
  <si>
    <t>Р02-0003-01</t>
  </si>
  <si>
    <t>Р02-0003-12</t>
  </si>
  <si>
    <t>Р02-0004-01</t>
  </si>
  <si>
    <t>Р02-0004-12</t>
  </si>
  <si>
    <t>Р02-0005-01</t>
  </si>
  <si>
    <t>Р02-0005-12</t>
  </si>
  <si>
    <t>Р02-0006-01</t>
  </si>
  <si>
    <t>Р02-0006-12</t>
  </si>
  <si>
    <t>Р02-0008-12</t>
  </si>
  <si>
    <t>Р02-0009-01</t>
  </si>
  <si>
    <t>Р02-0010-01</t>
  </si>
  <si>
    <t>Р02-0011-01</t>
  </si>
  <si>
    <t>Р02-0012-01</t>
  </si>
  <si>
    <t>Р02-0013-01</t>
  </si>
  <si>
    <t>Р02-0014-01</t>
  </si>
  <si>
    <t>Р02-0001-03</t>
  </si>
  <si>
    <t>Р02-0007-03</t>
  </si>
  <si>
    <t>Р02-0100</t>
  </si>
  <si>
    <t>Р02-0101</t>
  </si>
  <si>
    <t>Р02-0102</t>
  </si>
  <si>
    <t>Р02-0103</t>
  </si>
  <si>
    <t>Р02-0104</t>
  </si>
  <si>
    <t>Р02-0105</t>
  </si>
  <si>
    <t>Р02-0106</t>
  </si>
  <si>
    <t>Р02-0107</t>
  </si>
  <si>
    <t>Р02-0108</t>
  </si>
  <si>
    <t>Р02-0109</t>
  </si>
  <si>
    <t>Р02-0110</t>
  </si>
  <si>
    <t>Р02-0111</t>
  </si>
  <si>
    <t>Р02-0112</t>
  </si>
  <si>
    <t>Р02-0113</t>
  </si>
  <si>
    <t>Р02-0114</t>
  </si>
  <si>
    <t>Р02-0115</t>
  </si>
  <si>
    <t>Р02-0116</t>
  </si>
  <si>
    <t>Р02-0117</t>
  </si>
  <si>
    <t>Р02-0118</t>
  </si>
  <si>
    <t>Р02-0119</t>
  </si>
  <si>
    <t>Р02-0120</t>
  </si>
  <si>
    <t>Р02-0121</t>
  </si>
  <si>
    <t>Р02-0122</t>
  </si>
  <si>
    <t>Р02-0123</t>
  </si>
  <si>
    <t>Р02-0125</t>
  </si>
  <si>
    <t>1.4.028</t>
  </si>
  <si>
    <t>Р01-0006-01, Сжиженный углеводородный газ из емкостей хранения СУГ 501-V-001/1-5, 501-V-002 на прием насосов  502-Р-001/1-3</t>
  </si>
  <si>
    <t>Р01-0006-01</t>
  </si>
  <si>
    <t>СУГ</t>
  </si>
  <si>
    <t>Р01-0007-01</t>
  </si>
  <si>
    <t>Р01-0007-12</t>
  </si>
  <si>
    <t>Р01-0008-01</t>
  </si>
  <si>
    <t>Р01-0008-12</t>
  </si>
  <si>
    <t>Р01-0009-01</t>
  </si>
  <si>
    <t>Р01-0009-12</t>
  </si>
  <si>
    <t>Р01-0010-01</t>
  </si>
  <si>
    <t>Р01-0010-12</t>
  </si>
  <si>
    <t>Р01-0011-01</t>
  </si>
  <si>
    <t>Р01-0011-12</t>
  </si>
  <si>
    <t>Р01-0006-12</t>
  </si>
  <si>
    <t>Р01-0030-12</t>
  </si>
  <si>
    <t>Р01-0113</t>
  </si>
  <si>
    <t>Р01-0114</t>
  </si>
  <si>
    <t>Р01-0115</t>
  </si>
  <si>
    <t>Р01-0116</t>
  </si>
  <si>
    <t>Р01-0117</t>
  </si>
  <si>
    <t>Р01-0118</t>
  </si>
  <si>
    <t>Р01-0119</t>
  </si>
  <si>
    <t>Р01-0111</t>
  </si>
  <si>
    <t>Р01-0120</t>
  </si>
  <si>
    <t>Р01-0121</t>
  </si>
  <si>
    <t>Р01-0122</t>
  </si>
  <si>
    <t>Р01-0123</t>
  </si>
  <si>
    <t>Р01-0124</t>
  </si>
  <si>
    <t>1.4.030</t>
  </si>
  <si>
    <t xml:space="preserve">СУГ из трубопровода Р01-0013 к пред. клапану (участок от электрозадвижки № 3 до № 32)  </t>
  </si>
  <si>
    <t>Р01-0037-12</t>
  </si>
  <si>
    <t>0,62-1,2</t>
  </si>
  <si>
    <t>1.4.031</t>
  </si>
  <si>
    <t xml:space="preserve">СУГ из трубопровода Р01-0014 к пред. клапану (участок от электрозадвижки № 4 до № 33)  </t>
  </si>
  <si>
    <t>Р01-0038-12</t>
  </si>
  <si>
    <t>1.4.032</t>
  </si>
  <si>
    <t>Пары сжиженного углеводородного газа из испарительного устройства 512-МЕ-002 к котлу</t>
  </si>
  <si>
    <t>Р02-0015-12</t>
  </si>
  <si>
    <t>1.4.033</t>
  </si>
  <si>
    <t>Сжиженный углеводородный газ в емкости хранения СУГ 501-V-001/1-5</t>
  </si>
  <si>
    <t>Р01-0001-01</t>
  </si>
  <si>
    <t>Р01-0001-13</t>
  </si>
  <si>
    <t>P01-0001-12</t>
  </si>
  <si>
    <t>Р01-0002-01</t>
  </si>
  <si>
    <t>P01-0002-12</t>
  </si>
  <si>
    <t>Р01-0003-01</t>
  </si>
  <si>
    <t>P01-0003-12</t>
  </si>
  <si>
    <t>Р01-0004-01</t>
  </si>
  <si>
    <t>P01-0004-12</t>
  </si>
  <si>
    <t>Р01-0005-01</t>
  </si>
  <si>
    <t>P01-0005-12</t>
  </si>
  <si>
    <t>1.4.034</t>
  </si>
  <si>
    <t xml:space="preserve">Сжиженный углеводородный газ из трубопровода Р01-0001 к испарительному устройству </t>
  </si>
  <si>
    <t>Р01-0023-1-12</t>
  </si>
  <si>
    <t>Р01-0023-2-12</t>
  </si>
  <si>
    <t>Р01-0023-13</t>
  </si>
  <si>
    <t>Р01-0025-12</t>
  </si>
  <si>
    <t xml:space="preserve">Топливный газ на продувку факельного коллектора     (Топливный газ  к котлу на базе СУГ)-старый паспорт </t>
  </si>
  <si>
    <t xml:space="preserve"> </t>
  </si>
  <si>
    <t>17Г1С-У</t>
  </si>
  <si>
    <t>I Б(а)</t>
  </si>
  <si>
    <t/>
  </si>
  <si>
    <t>2.1.001</t>
  </si>
  <si>
    <t xml:space="preserve"> 204-02</t>
  </si>
  <si>
    <t>0,6…0,8</t>
  </si>
  <si>
    <t>-50…38</t>
  </si>
  <si>
    <t>204-03</t>
  </si>
  <si>
    <t>204-02</t>
  </si>
  <si>
    <t xml:space="preserve">204-02
</t>
  </si>
  <si>
    <t>А01-01-02</t>
  </si>
  <si>
    <t>А01-01-03</t>
  </si>
  <si>
    <t>А01-01-04</t>
  </si>
  <si>
    <t>А01-01-05</t>
  </si>
  <si>
    <t>А01-01-06</t>
  </si>
  <si>
    <t>204-01</t>
  </si>
  <si>
    <t>А01-03-00</t>
  </si>
  <si>
    <t>А01-03-01</t>
  </si>
  <si>
    <t xml:space="preserve">204-02 </t>
  </si>
  <si>
    <t>А01-03-02</t>
  </si>
  <si>
    <t>204-03
204-07</t>
  </si>
  <si>
    <t>А01-04-00</t>
  </si>
  <si>
    <t>204-07</t>
  </si>
  <si>
    <t>А01-05-00</t>
  </si>
  <si>
    <t>204-08</t>
  </si>
  <si>
    <t xml:space="preserve">204-08        </t>
  </si>
  <si>
    <t>А01-05-01</t>
  </si>
  <si>
    <t>А01-06-00</t>
  </si>
  <si>
    <t>204-06</t>
  </si>
  <si>
    <t>А01-06-01</t>
  </si>
  <si>
    <t>А01-07-00</t>
  </si>
  <si>
    <t>204-04</t>
  </si>
  <si>
    <t>IA-1051</t>
  </si>
  <si>
    <t>ASTM A312-TP304L</t>
  </si>
  <si>
    <t>IA-1052</t>
  </si>
  <si>
    <t>IA-1053</t>
  </si>
  <si>
    <t>IA-1054</t>
  </si>
  <si>
    <t>IA-1055</t>
  </si>
  <si>
    <t>IA-1056</t>
  </si>
  <si>
    <t>IA-1057</t>
  </si>
  <si>
    <t>IA-1058</t>
  </si>
  <si>
    <t>IA-1059</t>
  </si>
  <si>
    <t>IA-1060</t>
  </si>
  <si>
    <t>IA-1061</t>
  </si>
  <si>
    <t>IA-1062</t>
  </si>
  <si>
    <t>IA-1063</t>
  </si>
  <si>
    <t>IA-1064</t>
  </si>
  <si>
    <t>IA-1065</t>
  </si>
  <si>
    <t>IA-1066</t>
  </si>
  <si>
    <t>IA-1067</t>
  </si>
  <si>
    <t>IA-1068</t>
  </si>
  <si>
    <t>IA-1069</t>
  </si>
  <si>
    <t>IA-1070</t>
  </si>
  <si>
    <t>IA-2051</t>
  </si>
  <si>
    <t>IA-2052</t>
  </si>
  <si>
    <t>IA-2053</t>
  </si>
  <si>
    <t>IA-2054</t>
  </si>
  <si>
    <t>IA-2055</t>
  </si>
  <si>
    <t>IA-2056</t>
  </si>
  <si>
    <t>IA-2057</t>
  </si>
  <si>
    <t>IA-2058</t>
  </si>
  <si>
    <t>IA-2059</t>
  </si>
  <si>
    <t>204-03
204-04</t>
  </si>
  <si>
    <t>2.1.003</t>
  </si>
  <si>
    <t>Сброс на свечу</t>
  </si>
  <si>
    <t>атм</t>
  </si>
  <si>
    <t>АТ1-01-02</t>
  </si>
  <si>
    <t>2.1.004</t>
  </si>
  <si>
    <t>АТ1-03-00</t>
  </si>
  <si>
    <t>АТ1-03-01</t>
  </si>
  <si>
    <t>204-02
204-03</t>
  </si>
  <si>
    <t>2.1.010</t>
  </si>
  <si>
    <t>F03-02-00</t>
  </si>
  <si>
    <t>171</t>
  </si>
  <si>
    <t>204-02
204-03
204-02</t>
  </si>
  <si>
    <t>F03-03-00</t>
  </si>
  <si>
    <t>204-03
204-04
204-03</t>
  </si>
  <si>
    <t>204-04
204-03
204-04</t>
  </si>
  <si>
    <t>2.1.013</t>
  </si>
  <si>
    <t>G01-16-00</t>
  </si>
  <si>
    <t>G01-16-01</t>
  </si>
  <si>
    <t>G01-16-02</t>
  </si>
  <si>
    <t>2.1.014</t>
  </si>
  <si>
    <t>G01-17-00</t>
  </si>
  <si>
    <t>G01-17-01</t>
  </si>
  <si>
    <t>G01-17-02</t>
  </si>
  <si>
    <t>G01-17-03</t>
  </si>
  <si>
    <t>G01-17-04</t>
  </si>
  <si>
    <t>08Х18Н10Т</t>
  </si>
  <si>
    <t>2.1.017</t>
  </si>
  <si>
    <t>М02-01-00</t>
  </si>
  <si>
    <t>Цетанповышающая присадка</t>
  </si>
  <si>
    <t>М02-01-01</t>
  </si>
  <si>
    <t>М02-01-02</t>
  </si>
  <si>
    <t>М02-01-03</t>
  </si>
  <si>
    <t>М02-01-04</t>
  </si>
  <si>
    <t>204-04
204-04</t>
  </si>
  <si>
    <t>M02-01-05</t>
  </si>
  <si>
    <t>2.1.018</t>
  </si>
  <si>
    <t>М02-02-00</t>
  </si>
  <si>
    <t>М02-03-00</t>
  </si>
  <si>
    <t>2.1.019</t>
  </si>
  <si>
    <t>М03-01-00</t>
  </si>
  <si>
    <t>Смазывающая присадка</t>
  </si>
  <si>
    <t>М03-01-01</t>
  </si>
  <si>
    <t>М03-01-02</t>
  </si>
  <si>
    <t>204-02
204-04</t>
  </si>
  <si>
    <t>М03-01-03</t>
  </si>
  <si>
    <t>М03-01-04</t>
  </si>
  <si>
    <t>М03-01-05</t>
  </si>
  <si>
    <t>M03-01-06</t>
  </si>
  <si>
    <t>2.1.020</t>
  </si>
  <si>
    <t>М03-02-00</t>
  </si>
  <si>
    <t>204-04
204-05</t>
  </si>
  <si>
    <t>204-03
204-03</t>
  </si>
  <si>
    <t>М03-03-00</t>
  </si>
  <si>
    <t>Депрессорно-диспергирующая присадка</t>
  </si>
  <si>
    <t>2.1.022</t>
  </si>
  <si>
    <t>М04-02-00</t>
  </si>
  <si>
    <t>М04-02-01</t>
  </si>
  <si>
    <t>Азот низкого давления</t>
  </si>
  <si>
    <t>A316L</t>
  </si>
  <si>
    <t>Сырьё установки</t>
  </si>
  <si>
    <t>2.1.026</t>
  </si>
  <si>
    <t>Р01-02-00</t>
  </si>
  <si>
    <t>Р01-02-01</t>
  </si>
  <si>
    <t>Р01-02-02</t>
  </si>
  <si>
    <t>Р01-02-03</t>
  </si>
  <si>
    <t>Р01-05-00</t>
  </si>
  <si>
    <t>2.1.028</t>
  </si>
  <si>
    <t>ASTM A106 Gr.B</t>
  </si>
  <si>
    <t>Свежий ВСГ</t>
  </si>
  <si>
    <t>2.1.032</t>
  </si>
  <si>
    <t>204-01
204-03
204-06</t>
  </si>
  <si>
    <t>2.1.036</t>
  </si>
  <si>
    <t>ASTM А106 Gr.B</t>
  </si>
  <si>
    <t>Р02-07-01</t>
  </si>
  <si>
    <t>Р02-07-04</t>
  </si>
  <si>
    <t>Р02-07-05</t>
  </si>
  <si>
    <t>Р02-08-01</t>
  </si>
  <si>
    <t>A358 Gr.TR321 A312 Gr.TR321</t>
  </si>
  <si>
    <t>A312 Gr.TR321</t>
  </si>
  <si>
    <t>204-06
204-08</t>
  </si>
  <si>
    <t>Гидрогенизат 204V103</t>
  </si>
  <si>
    <t>204-03
204-04
204-06</t>
  </si>
  <si>
    <t>2.1.043</t>
  </si>
  <si>
    <t>Р04-03-00</t>
  </si>
  <si>
    <t>ASTM A335 Gr.Р11</t>
  </si>
  <si>
    <t>2.1.044</t>
  </si>
  <si>
    <t>Газ 204V102</t>
  </si>
  <si>
    <t>Р05-01-01</t>
  </si>
  <si>
    <t>Р05-01-02</t>
  </si>
  <si>
    <t>2.1.045</t>
  </si>
  <si>
    <t>Р05-03-00</t>
  </si>
  <si>
    <t>2.1.046</t>
  </si>
  <si>
    <t>Р05-04-00</t>
  </si>
  <si>
    <t>Отпаренная вода</t>
  </si>
  <si>
    <t>2.1.049</t>
  </si>
  <si>
    <t>Кислая вода</t>
  </si>
  <si>
    <t>Р07-01-05</t>
  </si>
  <si>
    <t>ASTM A312 Gr.TR321</t>
  </si>
  <si>
    <t>Нестабильный бензин гидроочистки</t>
  </si>
  <si>
    <t>2.1.053</t>
  </si>
  <si>
    <t>Р09-06-00</t>
  </si>
  <si>
    <t>2.1.054</t>
  </si>
  <si>
    <t>Р09-07-00</t>
  </si>
  <si>
    <t>0…40</t>
  </si>
  <si>
    <t>2.1.055</t>
  </si>
  <si>
    <t>Р09-05-00</t>
  </si>
  <si>
    <t>Циркуляционное орошение 204С201</t>
  </si>
  <si>
    <t>2.1.059</t>
  </si>
  <si>
    <t>2.1.061</t>
  </si>
  <si>
    <t>Р10-10-00</t>
  </si>
  <si>
    <t>218</t>
  </si>
  <si>
    <t>Р10-11-00</t>
  </si>
  <si>
    <t>2.1.062</t>
  </si>
  <si>
    <t>Р10-12-00</t>
  </si>
  <si>
    <t>Р10-12-01</t>
  </si>
  <si>
    <t>Р10-12-02</t>
  </si>
  <si>
    <t>Р10-12-03</t>
  </si>
  <si>
    <t>2.1.065</t>
  </si>
  <si>
    <t>Газопродуктовая смесь гидроочистки</t>
  </si>
  <si>
    <t>Р12-01-01</t>
  </si>
  <si>
    <t>Р12-01-02</t>
  </si>
  <si>
    <t>Р12-02-00</t>
  </si>
  <si>
    <t>Р12-02-01</t>
  </si>
  <si>
    <t>Р12-02-02</t>
  </si>
  <si>
    <t>2.1.067</t>
  </si>
  <si>
    <t>Керосиновая фракция (лёгкая)</t>
  </si>
  <si>
    <t>Р13-01-01</t>
  </si>
  <si>
    <t>Р13-01-04</t>
  </si>
  <si>
    <t>Р13-01-05</t>
  </si>
  <si>
    <t>Р13-01-06</t>
  </si>
  <si>
    <t>Р13-01-07</t>
  </si>
  <si>
    <t>2.1.068</t>
  </si>
  <si>
    <t>Р13-02-02</t>
  </si>
  <si>
    <t>Р13-02-01</t>
  </si>
  <si>
    <t>Р13-02-03</t>
  </si>
  <si>
    <t>Керосиновая фракция (легкая)</t>
  </si>
  <si>
    <t>2.1.069</t>
  </si>
  <si>
    <t>Р13-03-00</t>
  </si>
  <si>
    <t>Р13-03-01</t>
  </si>
  <si>
    <t>ASTM A316L</t>
  </si>
  <si>
    <t>204-02
204-03
204-04</t>
  </si>
  <si>
    <t>Р13-05-00</t>
  </si>
  <si>
    <t>Р13-04-01</t>
  </si>
  <si>
    <t>2.1.070</t>
  </si>
  <si>
    <t>Р13-04-00</t>
  </si>
  <si>
    <t>Р13-04-02</t>
  </si>
  <si>
    <t>2.1.073</t>
  </si>
  <si>
    <t>Р13-07-00</t>
  </si>
  <si>
    <t>Керосиновая фракция (тяжёлая)</t>
  </si>
  <si>
    <t>2.1.080</t>
  </si>
  <si>
    <t>Р14-06-00</t>
  </si>
  <si>
    <t>2.1.082</t>
  </si>
  <si>
    <t>Р14-08-00</t>
  </si>
  <si>
    <t>Гидрогенизат 204V102</t>
  </si>
  <si>
    <t>2.1.084</t>
  </si>
  <si>
    <t>2.1.086</t>
  </si>
  <si>
    <t>Дизельная фракция (тяжёлая)</t>
  </si>
  <si>
    <t>Р16-01-05</t>
  </si>
  <si>
    <t>Р16-01-06</t>
  </si>
  <si>
    <t>A234 Gr.WP11</t>
  </si>
  <si>
    <t>Р16-02-01</t>
  </si>
  <si>
    <t>Р16-02-04</t>
  </si>
  <si>
    <t>2.1.095</t>
  </si>
  <si>
    <t>Дизтопливо зимнее</t>
  </si>
  <si>
    <t>Дизтопливо летнее</t>
  </si>
  <si>
    <t>2.1.102</t>
  </si>
  <si>
    <t>Р23-04-00</t>
  </si>
  <si>
    <t>Р23-04-01</t>
  </si>
  <si>
    <t>Р23-04-02</t>
  </si>
  <si>
    <t>Р23-04-03</t>
  </si>
  <si>
    <t>Р23-05-01</t>
  </si>
  <si>
    <t>Р23-06-00</t>
  </si>
  <si>
    <t>201-03</t>
  </si>
  <si>
    <t>Р23-07-00</t>
  </si>
  <si>
    <t>Р23-07-01</t>
  </si>
  <si>
    <t>Р23-18-00</t>
  </si>
  <si>
    <t>2.1.105</t>
  </si>
  <si>
    <t>Р23-16-00</t>
  </si>
  <si>
    <t>0...50</t>
  </si>
  <si>
    <t>Р23-16-01</t>
  </si>
  <si>
    <t>Р23-16-02</t>
  </si>
  <si>
    <t>Р23-16-03</t>
  </si>
  <si>
    <t>Р23-16-04</t>
  </si>
  <si>
    <t>Р23-16-08</t>
  </si>
  <si>
    <t>Р23-16-09</t>
  </si>
  <si>
    <t>Р23-16-10</t>
  </si>
  <si>
    <t>Р23-16-11</t>
  </si>
  <si>
    <t>2.1.109</t>
  </si>
  <si>
    <t>Регенерированный раствор МДЭА</t>
  </si>
  <si>
    <t xml:space="preserve">Ст20 08Х18Н10Т </t>
  </si>
  <si>
    <t>2.1.110</t>
  </si>
  <si>
    <t>Р27-03-01</t>
  </si>
  <si>
    <t>Р27-03-02</t>
  </si>
  <si>
    <t>Р27-03-04</t>
  </si>
  <si>
    <t>Р27-03-05</t>
  </si>
  <si>
    <t>А312 Gr.TR321</t>
  </si>
  <si>
    <t>Р27-03-06</t>
  </si>
  <si>
    <t>Р27-03-07</t>
  </si>
  <si>
    <t>12Х18Н9ТЛ</t>
  </si>
  <si>
    <t>Р27-03-08</t>
  </si>
  <si>
    <t>Р27-04-01</t>
  </si>
  <si>
    <t>Р27-04-02</t>
  </si>
  <si>
    <t>Насыщенный раствор МДЭА</t>
  </si>
  <si>
    <t>2.1.115</t>
  </si>
  <si>
    <t>Р28-01-03</t>
  </si>
  <si>
    <t>Р28-01-04</t>
  </si>
  <si>
    <t>Р28-01-05</t>
  </si>
  <si>
    <t>Р28-01-06</t>
  </si>
  <si>
    <t>Р28-03-00</t>
  </si>
  <si>
    <t>2.1.117</t>
  </si>
  <si>
    <t>Р28-11-00</t>
  </si>
  <si>
    <t>Р28-11-05</t>
  </si>
  <si>
    <t>Р28-11-06</t>
  </si>
  <si>
    <t>Р28-11-07</t>
  </si>
  <si>
    <t>Р28-11-08</t>
  </si>
  <si>
    <t>Р28-11-09</t>
  </si>
  <si>
    <t>2.1.122</t>
  </si>
  <si>
    <t>204-01
204-02
204-03</t>
  </si>
  <si>
    <t>ВСГ из 204С101</t>
  </si>
  <si>
    <t>0...47</t>
  </si>
  <si>
    <t>ASTM A358 Gr.TR321</t>
  </si>
  <si>
    <t>204-01
204-02</t>
  </si>
  <si>
    <t>Р31-01-01</t>
  </si>
  <si>
    <t>Р31-01-02</t>
  </si>
  <si>
    <t>2.1.130</t>
  </si>
  <si>
    <t>2.1.131</t>
  </si>
  <si>
    <t>Углеводороды 204V203</t>
  </si>
  <si>
    <t>III Б(а)</t>
  </si>
  <si>
    <t>2.1.133</t>
  </si>
  <si>
    <t>Р04-01-01</t>
  </si>
  <si>
    <t>Р04-01-02</t>
  </si>
  <si>
    <t>Р04-01-03</t>
  </si>
  <si>
    <t>2.1.134</t>
  </si>
  <si>
    <t>Р07-01-01</t>
  </si>
  <si>
    <t>Р07-01-02</t>
  </si>
  <si>
    <t>Р07-01-03</t>
  </si>
  <si>
    <t>2.1.159</t>
  </si>
  <si>
    <t>От сырьевой емкости V301 до насосов Р301/А,В и до линии некондиции в секцию 1 ГО ДТ, в коллектор раствора МДЭА и в дренажный коллектор углеводородов, до теплообменников Е402/А,В</t>
  </si>
  <si>
    <t>09-P01-54-00</t>
  </si>
  <si>
    <t xml:space="preserve">Сырьевая смесь </t>
  </si>
  <si>
    <t>09-P01-54-01</t>
  </si>
  <si>
    <t>09-P01-54-02</t>
  </si>
  <si>
    <t>09-P01-54-03</t>
  </si>
  <si>
    <t>09-P01-54-04</t>
  </si>
  <si>
    <t>`15,7</t>
  </si>
  <si>
    <t>09-P01-54-05</t>
  </si>
  <si>
    <t>09-P01-54-06</t>
  </si>
  <si>
    <t>09-P01-54-07</t>
  </si>
  <si>
    <t>09-P01-57-00</t>
  </si>
  <si>
    <t>13-P01-57-00</t>
  </si>
  <si>
    <t>09-Р01-58-00</t>
  </si>
  <si>
    <t>09-Р01-60-00</t>
  </si>
  <si>
    <t>A106 Gr.B</t>
  </si>
  <si>
    <t>09-Р01-60-01</t>
  </si>
  <si>
    <t>09-Р01-61-00</t>
  </si>
  <si>
    <t>09-Р01-61-01</t>
  </si>
  <si>
    <t>2.1.161</t>
  </si>
  <si>
    <t>От секции 1 ГО ДТ до клапана регулирующего PV 2503A</t>
  </si>
  <si>
    <t>03-Р02-50-00</t>
  </si>
  <si>
    <t xml:space="preserve">Свежий ВСГ </t>
  </si>
  <si>
    <t>2,35-2,5</t>
  </si>
  <si>
    <t>09-Р02-50-00</t>
  </si>
  <si>
    <t>13-Р02-50-00</t>
  </si>
  <si>
    <t>2.1.163</t>
  </si>
  <si>
    <t>C секции 1 ГО ДТ до регулирующего клапана FV 3997</t>
  </si>
  <si>
    <t>01-Р02-52-00</t>
  </si>
  <si>
    <t>5,9-6,7</t>
  </si>
  <si>
    <t>104-129</t>
  </si>
  <si>
    <t>2.1.164</t>
  </si>
  <si>
    <t xml:space="preserve">От регулирующего клапана PV2503B до факельного коллектора и в линию топливного газа
</t>
  </si>
  <si>
    <t>09-Р02-53-00</t>
  </si>
  <si>
    <t>13-Р02-53-00</t>
  </si>
  <si>
    <t>10,97</t>
  </si>
  <si>
    <t>A312 TR321</t>
  </si>
  <si>
    <t>6,02</t>
  </si>
  <si>
    <t>8,56</t>
  </si>
  <si>
    <t>30-50</t>
  </si>
  <si>
    <t>5,49</t>
  </si>
  <si>
    <t>3,38</t>
  </si>
  <si>
    <t>2.1.178</t>
  </si>
  <si>
    <t>Oт холодильника Е301/С до узла смешения Х301 и до холодильников узла отбора проб №3/А, Б, от узла смешения Х301 до аппаратов воздушного охлаждения ЕА301/А,В</t>
  </si>
  <si>
    <t>09-P12-51-00</t>
  </si>
  <si>
    <t>155-169</t>
  </si>
  <si>
    <t>14,27</t>
  </si>
  <si>
    <t>A335 Gr.P11</t>
  </si>
  <si>
    <t>12-P12-51-00</t>
  </si>
  <si>
    <t>7,62</t>
  </si>
  <si>
    <t>8,74</t>
  </si>
  <si>
    <t>13-P12-51-00</t>
  </si>
  <si>
    <t>13-P12-51-01</t>
  </si>
  <si>
    <t>13-P12-51-02</t>
  </si>
  <si>
    <t>Ст3Сп5</t>
  </si>
  <si>
    <t>09-P12-52-00</t>
  </si>
  <si>
    <t>132-167</t>
  </si>
  <si>
    <t>A358 Gr.TR321</t>
  </si>
  <si>
    <t>12,7</t>
  </si>
  <si>
    <t>9,27</t>
  </si>
  <si>
    <t>7,11</t>
  </si>
  <si>
    <t>5,54</t>
  </si>
  <si>
    <t>Легкий газойль коксования</t>
  </si>
  <si>
    <t>2.1.181</t>
  </si>
  <si>
    <t xml:space="preserve">Oт сепаратора V302 до теплообменника Е402А/В/С, 
до аварийной емкости V702, до коллектора дренажа углеводородов.
Обвязка уровнемерной колонки V302
</t>
  </si>
  <si>
    <t>09-Р18-01-00</t>
  </si>
  <si>
    <t>Гидрогенизат</t>
  </si>
  <si>
    <t>6,35</t>
  </si>
  <si>
    <t>09-Р18-01-01</t>
  </si>
  <si>
    <t>09-Р18-01-04</t>
  </si>
  <si>
    <t>8,18</t>
  </si>
  <si>
    <t>9,53</t>
  </si>
  <si>
    <t>7,47</t>
  </si>
  <si>
    <t>2.1.184</t>
  </si>
  <si>
    <t>Oт сепаратора V302 до аминового  абсорбера С402 и до клапанов
 PSV 307, HV 7701, ESDV 7533</t>
  </si>
  <si>
    <t>09-P19-01-00</t>
  </si>
  <si>
    <t>Газ холодного сепаратора</t>
  </si>
  <si>
    <t>3,91</t>
  </si>
  <si>
    <t>10-P19-01-00</t>
  </si>
  <si>
    <t>13-P19-01-00</t>
  </si>
  <si>
    <t>09-P19-01-01</t>
  </si>
  <si>
    <t>10-P19-01-01</t>
  </si>
  <si>
    <t>2,77</t>
  </si>
  <si>
    <t>09-P19-01-02</t>
  </si>
  <si>
    <t>10-P19-01-02</t>
  </si>
  <si>
    <t>2.1.186</t>
  </si>
  <si>
    <t>Oт сепаратора V401 до клапанов
 PV 2555, PSV 311, до абсорбера С403 и от абсорбера С403 до клапана
 PSV 309</t>
  </si>
  <si>
    <t>09-Р21-01-00</t>
  </si>
  <si>
    <t>Газ емкости орошения</t>
  </si>
  <si>
    <t>08X18H10T</t>
  </si>
  <si>
    <t>09-Р21-01-01</t>
  </si>
  <si>
    <t>09-Р21-02-00</t>
  </si>
  <si>
    <t>10-Р21-02-00</t>
  </si>
  <si>
    <t>13-Р21-02-00</t>
  </si>
  <si>
    <t>10-Р21-02-01</t>
  </si>
  <si>
    <t>10-Р21-02-02</t>
  </si>
  <si>
    <t>10-Р21-02-03</t>
  </si>
  <si>
    <t xml:space="preserve">Дизельное топливо летнее </t>
  </si>
  <si>
    <t>280-310</t>
  </si>
  <si>
    <t>2.1.190</t>
  </si>
  <si>
    <t>От насосов Р402/А,В до теплообменников E402/A,C</t>
  </si>
  <si>
    <t>09-Р23-51-00</t>
  </si>
  <si>
    <t>13-Р23-51-00</t>
  </si>
  <si>
    <t>09-Р23-51-01</t>
  </si>
  <si>
    <t>09-Р23-51-02</t>
  </si>
  <si>
    <t>09-Р23-51-03</t>
  </si>
  <si>
    <t>11-Р23-52-00</t>
  </si>
  <si>
    <t>13-Р23-52-00</t>
  </si>
  <si>
    <t>Дизельное топливо летнее</t>
  </si>
  <si>
    <t>2.1.192</t>
  </si>
  <si>
    <t xml:space="preserve">Oт аппарата воздушного охлаждения ЕА403 до дренажного коллектора и до секции 1 установки ГО ДТ </t>
  </si>
  <si>
    <t>13-Р23-54-00</t>
  </si>
  <si>
    <t>40-55</t>
  </si>
  <si>
    <t>09-Р23-55-00</t>
  </si>
  <si>
    <t>13-Р23-55-00</t>
  </si>
  <si>
    <t>09-Р23-55-01</t>
  </si>
  <si>
    <t>13-Р23-55-01</t>
  </si>
  <si>
    <t>40+55</t>
  </si>
  <si>
    <t>13-Р23-55-02</t>
  </si>
  <si>
    <t>2</t>
  </si>
  <si>
    <t>2.1.197</t>
  </si>
  <si>
    <t>От абсорбера С403 до факельного коллектора и до узла отбора проб
 № 14</t>
  </si>
  <si>
    <t>10-P26-01-00</t>
  </si>
  <si>
    <t>Очищенный топливный газ</t>
  </si>
  <si>
    <t>13-P26-01-00</t>
  </si>
  <si>
    <t>10-P26-01-01</t>
  </si>
  <si>
    <t>10-P26-01-03</t>
  </si>
  <si>
    <t>43-45</t>
  </si>
  <si>
    <t xml:space="preserve">Регенерированный раствор МДЭА </t>
  </si>
  <si>
    <t>2.1.201</t>
  </si>
  <si>
    <t>Oт емкости V402 на всас насосов Р403/А,В и в дренажный коллектор МДЭА</t>
  </si>
  <si>
    <t>09-P27-52-00</t>
  </si>
  <si>
    <t>09-P27-52-01</t>
  </si>
  <si>
    <t>09-P27-52-04</t>
  </si>
  <si>
    <t>09-P27-52-05</t>
  </si>
  <si>
    <t>09-P27-60-00</t>
  </si>
  <si>
    <t>09-P27-60-01</t>
  </si>
  <si>
    <t>09-P27-61-00</t>
  </si>
  <si>
    <t>09-P27-61-01</t>
  </si>
  <si>
    <t>2.1.202</t>
  </si>
  <si>
    <t>Oт насосов Р403/А,В до колонны С402 и до клапана FSV3581</t>
  </si>
  <si>
    <t>09-Р27-53-00</t>
  </si>
  <si>
    <t>13-Р27-53-00</t>
  </si>
  <si>
    <t>3,68</t>
  </si>
  <si>
    <t>10-Р27-54-00</t>
  </si>
  <si>
    <t>10-Р27-55-00</t>
  </si>
  <si>
    <t>13-Р27-55-00</t>
  </si>
  <si>
    <t>13-Р27-59-00</t>
  </si>
  <si>
    <t>2.1.209</t>
  </si>
  <si>
    <t>Oт каплеотбойника V303 до компрессорной  установки К301, до секции 1 ГО ДТ и до факельного коллектора</t>
  </si>
  <si>
    <t>01-Р32-50-00</t>
  </si>
  <si>
    <t xml:space="preserve">Циркуляционный ВСГ </t>
  </si>
  <si>
    <t>4,4-5,1</t>
  </si>
  <si>
    <t>45-60</t>
  </si>
  <si>
    <t>01-Р32-50-01</t>
  </si>
  <si>
    <t>01-Р32-50-02</t>
  </si>
  <si>
    <t>01-Р32-50-03</t>
  </si>
  <si>
    <t>10,31</t>
  </si>
  <si>
    <t>01-Р32-50-04</t>
  </si>
  <si>
    <t>3,73</t>
  </si>
  <si>
    <t>01-Р32-50-05</t>
  </si>
  <si>
    <t>01-Р32-51-00</t>
  </si>
  <si>
    <t>Водяной пар среднего давления</t>
  </si>
  <si>
    <t>СУГ ТТ</t>
  </si>
  <si>
    <t>15</t>
  </si>
  <si>
    <t>A312-TP304L</t>
  </si>
  <si>
    <t>Технологический газ</t>
  </si>
  <si>
    <t>А333-6</t>
  </si>
  <si>
    <t>2.2.007</t>
  </si>
  <si>
    <t>Технологический газ от л.PG214.03 до подогревателя сырья риформинга Е-202</t>
  </si>
  <si>
    <t>PG214.04</t>
  </si>
  <si>
    <t>PG214.05</t>
  </si>
  <si>
    <t>2.2.008</t>
  </si>
  <si>
    <t>Технологический газ от  подогревателя сырья риформинга Е-202 до реактора предриформинга R-203</t>
  </si>
  <si>
    <t>PG215.01</t>
  </si>
  <si>
    <t>А312 ТР321Н</t>
  </si>
  <si>
    <t>2.2.009</t>
  </si>
  <si>
    <t>Технологический газ от  предриформинга R-203 до риформера Н-201, Н-202</t>
  </si>
  <si>
    <t>PG216.01</t>
  </si>
  <si>
    <t>PG216.02</t>
  </si>
  <si>
    <t>PG216.03</t>
  </si>
  <si>
    <t>А335-Р11</t>
  </si>
  <si>
    <t>2.2.011</t>
  </si>
  <si>
    <t>Технологический газ от R-204 до 
Е-204</t>
  </si>
  <si>
    <t>РG218.01</t>
  </si>
  <si>
    <t>A333-6</t>
  </si>
  <si>
    <t>2.2.013</t>
  </si>
  <si>
    <t>Технологический газ от Е-205-2 до
 Е-206</t>
  </si>
  <si>
    <t>РG219.03</t>
  </si>
  <si>
    <t>А312-ТР321Н</t>
  </si>
  <si>
    <t>РG220.01</t>
  </si>
  <si>
    <t>РG220.02</t>
  </si>
  <si>
    <t>2.2.014</t>
  </si>
  <si>
    <t>Технологический газ от Е-206 до
 Е-207-1,2</t>
  </si>
  <si>
    <t>РG220.03</t>
  </si>
  <si>
    <t>РG221.01</t>
  </si>
  <si>
    <t>РG221.01А</t>
  </si>
  <si>
    <t>2.2.015</t>
  </si>
  <si>
    <t>Технологический газ от Е-207-1,2 до Е-208</t>
  </si>
  <si>
    <t>РG222.01</t>
  </si>
  <si>
    <t>А312-ТР304L</t>
  </si>
  <si>
    <t>РG222.01А</t>
  </si>
  <si>
    <t>Факельный газ</t>
  </si>
  <si>
    <t>2.2.026</t>
  </si>
  <si>
    <t>Факельный газ от Х300, PV-1337,
PSV-1335 до В-206</t>
  </si>
  <si>
    <t>PV290.25</t>
  </si>
  <si>
    <t>PV290.28</t>
  </si>
  <si>
    <t>PV300.01</t>
  </si>
  <si>
    <t>2.2.027</t>
  </si>
  <si>
    <t>Метанол от
 В-211 в  SM295.02</t>
  </si>
  <si>
    <t>ME231.03</t>
  </si>
  <si>
    <t>Метанол</t>
  </si>
  <si>
    <t>3,7</t>
  </si>
  <si>
    <t>ME231.04</t>
  </si>
  <si>
    <t>ME231.06</t>
  </si>
  <si>
    <t>P02-119-03</t>
  </si>
  <si>
    <t>2.2.029</t>
  </si>
  <si>
    <t>Фосфат от Х204 (Р-204А,В)
 до В-204</t>
  </si>
  <si>
    <t>PH258.01</t>
  </si>
  <si>
    <t>Фосфат</t>
  </si>
  <si>
    <t>2.2.030</t>
  </si>
  <si>
    <t xml:space="preserve">Паровый конденсат </t>
  </si>
  <si>
    <t>С01-105-01</t>
  </si>
  <si>
    <t>С01-105-02</t>
  </si>
  <si>
    <t>2.2.031</t>
  </si>
  <si>
    <t>Котловая продувка от
 В-204, Е-203/1,2, Е-204, Е-209 до
клапанов
 HV-2621÷2625</t>
  </si>
  <si>
    <t>BB292.01</t>
  </si>
  <si>
    <t>Котловая продувка</t>
  </si>
  <si>
    <t>BB293.01</t>
  </si>
  <si>
    <t>BB294.01</t>
  </si>
  <si>
    <t>BB296.01</t>
  </si>
  <si>
    <t>BB297.01</t>
  </si>
  <si>
    <t>BB297.03</t>
  </si>
  <si>
    <t>2.2.034</t>
  </si>
  <si>
    <t>Азот от 
С-201А,В 
в Е-202</t>
  </si>
  <si>
    <t>NI271.01</t>
  </si>
  <si>
    <t>NI271.01А</t>
  </si>
  <si>
    <t>NI271.02</t>
  </si>
  <si>
    <t>2.2.035</t>
  </si>
  <si>
    <t xml:space="preserve">Азот от В-202
 до С-201А,В </t>
  </si>
  <si>
    <t>NI272.01</t>
  </si>
  <si>
    <t>NI272.02</t>
  </si>
  <si>
    <t>NI272.02А</t>
  </si>
  <si>
    <t>NI272.03</t>
  </si>
  <si>
    <t>2.2.036</t>
  </si>
  <si>
    <t>Дымовой газ от Н-201, Н-202 до WHS</t>
  </si>
  <si>
    <t>FL237.01</t>
  </si>
  <si>
    <t>Дымовой газ</t>
  </si>
  <si>
    <t>A312-TP321Н</t>
  </si>
  <si>
    <t>FL238.01</t>
  </si>
  <si>
    <t>CA208.03</t>
  </si>
  <si>
    <t>CA208.04</t>
  </si>
  <si>
    <t>CA209.03</t>
  </si>
  <si>
    <t>CA209.04</t>
  </si>
  <si>
    <t>2.2.01ПВ</t>
  </si>
  <si>
    <t>Водяной пар низкого давления S01-07-00, S01-104-01,  S01-104-02, S01-104-03, S01-104-04, S01-104-05, S01-104-09, S01-104-10, S01-104-11, SL280.02, SL280.03, SL280.04, SL280.05</t>
  </si>
  <si>
    <t xml:space="preserve">Водяной пар </t>
  </si>
  <si>
    <t>ASTM A333-6</t>
  </si>
  <si>
    <t>2.2.02.ПВ-РТН</t>
  </si>
  <si>
    <t>Котловая продувка BW263.01, BW264.01, BW264.02</t>
  </si>
  <si>
    <t>Котловая вода</t>
  </si>
  <si>
    <t>5,9</t>
  </si>
  <si>
    <t>3,45</t>
  </si>
  <si>
    <t>2.2.03ПВ-РТН</t>
  </si>
  <si>
    <t>Котловая продувка BW265.01, BW265.02, BW266.01, BW267.01, BW268.01, BW269.01, BW296.01, BW296.02, BW296.03, BW297.01, BW297.02</t>
  </si>
  <si>
    <t>3,35</t>
  </si>
  <si>
    <t>3,0</t>
  </si>
  <si>
    <t>Кислый газ</t>
  </si>
  <si>
    <t>30</t>
  </si>
  <si>
    <t>Атмосферный воздух</t>
  </si>
  <si>
    <t>3.1.050</t>
  </si>
  <si>
    <t>Гудрон от вакуумной колонны 301С001 к насосам гудрона                               301Р006/А, В</t>
  </si>
  <si>
    <t>350-P03-1001
(Блоки: 001)</t>
  </si>
  <si>
    <t>Гудрон</t>
  </si>
  <si>
    <t>ASTM A312</t>
  </si>
  <si>
    <t>3.1.150</t>
  </si>
  <si>
    <t>Регенерированный раствор метилдиэтаноламина от насосов 302Р209/А,В до линий 008-MDEA1-2025, 008-MDEA1-1001, 008-MDEA1-2069, холодильника 302Е203/1,2; от холодильника 302Е203/1,2 до линии 008-MDEA1-2027 (302FV3413)</t>
  </si>
  <si>
    <t>150-MDEA1-2024
(Блоки: 008)</t>
  </si>
  <si>
    <t xml:space="preserve">Регенерированный раствор метилдиэтаноламина </t>
  </si>
  <si>
    <t>Сталь 20</t>
  </si>
  <si>
    <t>80-MDEA1-2026
(Блоки: 008)</t>
  </si>
  <si>
    <t>3.1.250</t>
  </si>
  <si>
    <t>Нестабильный бензин от сепаратора 302D201 до насосов 302Р201/А,В</t>
  </si>
  <si>
    <t xml:space="preserve">250-P24-2021           (Блоки: 008)    </t>
  </si>
  <si>
    <t>3.1.001</t>
  </si>
  <si>
    <t xml:space="preserve">Дренаж аминов от оборудования и трубопроводов УГПМ до дренажной емкости амина 301D019  </t>
  </si>
  <si>
    <t>Дренаж аминов</t>
  </si>
  <si>
    <t>50-ADH-0009
(Блоки: 002)</t>
  </si>
  <si>
    <t>50-ADH-0012
(Блоки: 002)</t>
  </si>
  <si>
    <t>300-ADH-0017
(Блоки: 002)</t>
  </si>
  <si>
    <t>25-ADH-0030
(Блоки: 002)</t>
  </si>
  <si>
    <t>25-ADH-0031
(Блоки: 002)</t>
  </si>
  <si>
    <t>50-ADH-0032
(Блоки: 002)</t>
  </si>
  <si>
    <t>25-ADH-0036
(Блоки: 002)</t>
  </si>
  <si>
    <t>50-ADH-0038
(Блоки: 002)</t>
  </si>
  <si>
    <t>25-ADH-0054
(Блоки: 002)</t>
  </si>
  <si>
    <t>3.1.003</t>
  </si>
  <si>
    <t>Кислый дренаж от оборудования и трубопроводов УГПМ до емкости кислой воды 301D018</t>
  </si>
  <si>
    <t>50-ADS-0031
(Блоки: 002)</t>
  </si>
  <si>
    <t>50-ADS-0036
(Блоки: 002)</t>
  </si>
  <si>
    <t>50-ADS-0056
(Блоки: 002)</t>
  </si>
  <si>
    <t>50-ADS-0058
(Блоки: 002)</t>
  </si>
  <si>
    <t>25-ADS-0067
(Блоки: 007)</t>
  </si>
  <si>
    <t>3.1.010</t>
  </si>
  <si>
    <t>Ингибитор коррозии от блочной поставки 301X007 (насосов 301Р010/А,В,С) до узлов впрыска реагентов (линия Р08-1046)</t>
  </si>
  <si>
    <t>50-CIN-1002
(Блоки: 001)</t>
  </si>
  <si>
    <t>50-CIN-1002
(Блоки: 002)</t>
  </si>
  <si>
    <t>50-CIN-1003
(Блоки: 001)</t>
  </si>
  <si>
    <t>50-CIN-1003
(Блоки: 002)</t>
  </si>
  <si>
    <t>3.1.014</t>
  </si>
  <si>
    <t>Охлаждающая жидкость от насосов охлаждающей жидкости 301Р014/А,В до насосов постаментов №№1,2</t>
  </si>
  <si>
    <t>250-CO-0007
(Блоки: 002)</t>
  </si>
  <si>
    <t>250-CO-0007       (Блоки: 007)</t>
  </si>
  <si>
    <t>100-CO-0025
(Блоки: 002)</t>
  </si>
  <si>
    <t>80-CO-0028
(Блоки: 002)</t>
  </si>
  <si>
    <t>80-CO-0030
(Блоки: 002)</t>
  </si>
  <si>
    <t>50-CO-0031
(Блоки: 002)</t>
  </si>
  <si>
    <t>80-CO-0035
(Блоки: 008)</t>
  </si>
  <si>
    <t>80-CO-0038
(Блоки: 008)</t>
  </si>
  <si>
    <t>80-CO-0040
(Блоки: 008)</t>
  </si>
  <si>
    <t>300-CO-0055
(Блоки: 02)</t>
  </si>
  <si>
    <t>20-CO-0057
(Блоки: 002)</t>
  </si>
  <si>
    <t>20-CO-0059
(Блоки: 002)</t>
  </si>
  <si>
    <t>20-CO-0061
(Блоки: 002)</t>
  </si>
  <si>
    <t>20-CO-0063
(Блоки: 002)</t>
  </si>
  <si>
    <t>50-FG-0068
(Блоки: 002)</t>
  </si>
  <si>
    <t>3.1.019</t>
  </si>
  <si>
    <t>Факельные сбросы от оборудования и трубопроводов УГПМ</t>
  </si>
  <si>
    <t xml:space="preserve">400-HF-0001          (Блоки: 002) </t>
  </si>
  <si>
    <t>Факельный гах</t>
  </si>
  <si>
    <t xml:space="preserve">800-HF-0001              (Блоки: 007) </t>
  </si>
  <si>
    <t xml:space="preserve">800-HF-0001 01 (Блоки: 007) </t>
  </si>
  <si>
    <t xml:space="preserve">800-HF-0002      (Блоки: 007) </t>
  </si>
  <si>
    <t xml:space="preserve">800-HF-0003       (Блоки: 007) </t>
  </si>
  <si>
    <t>400-HF-0006       (Блоки: 002)</t>
  </si>
  <si>
    <t>50-HF-0006 01       (Блоки: 002)</t>
  </si>
  <si>
    <t>50-HF-0007       (Блоки: 002)</t>
  </si>
  <si>
    <t xml:space="preserve">100-HF-0010       (Блоки: 007) </t>
  </si>
  <si>
    <t>300-HF-0011                 (Блоки: 007)</t>
  </si>
  <si>
    <t>400-HF-0013              (Блоки: 002)</t>
  </si>
  <si>
    <t xml:space="preserve">50-HF-0013 01             (Блоки: 002) </t>
  </si>
  <si>
    <t>80-HF-0014                  (Блоки: 007)</t>
  </si>
  <si>
    <t>50-HF-0056                 (Блоки: 002)</t>
  </si>
  <si>
    <t>250-HF-0058            (Блоки: 002)</t>
  </si>
  <si>
    <t>50-HF-0066                   (Блоки: 001)</t>
  </si>
  <si>
    <t>50-HF-0066                  (Блоки: 002)</t>
  </si>
  <si>
    <t>80-HF-0068                (Блоки: 002)</t>
  </si>
  <si>
    <t>50-HF-0069               (Блоки: 002)</t>
  </si>
  <si>
    <t>50-HF-0076                  (Блоки: 002)</t>
  </si>
  <si>
    <t>15-HF-0085                   (Блоки: 002)</t>
  </si>
  <si>
    <t>250-HF-0106              (Блоки: 002)</t>
  </si>
  <si>
    <t>80-HF-0118                (Блоки: 007)</t>
  </si>
  <si>
    <t>3.1.022</t>
  </si>
  <si>
    <t>Инертный газ (азот) от линий 247-N01-03-00 (МЦК-2, тит.247-20) в коллектор LI-0001 и от коллектора LI-0001 к оборудованию и трубопроводам УГПМ</t>
  </si>
  <si>
    <t>80-LI-0001
(Блоки: 001)</t>
  </si>
  <si>
    <t>80-LI-0001
(Блоки: 002)</t>
  </si>
  <si>
    <t xml:space="preserve">80-LI-0001                     (Блоки: 007)         </t>
  </si>
  <si>
    <t>50-LI-0001 20
(Блоки: 002)</t>
  </si>
  <si>
    <t>50-LI-0001 21
(Блоки: 002)</t>
  </si>
  <si>
    <t>50-LI-0001 22
(Блоки: 002)</t>
  </si>
  <si>
    <t>50-LI-0001 23
(Блоки: 002)</t>
  </si>
  <si>
    <t>50-LI-0001 24
(Блоки: 002)</t>
  </si>
  <si>
    <t xml:space="preserve">80-LI-0002                     (Блоки: 007)         </t>
  </si>
  <si>
    <t>80-LI-0003
(Блоки: 001)</t>
  </si>
  <si>
    <t>50-LI-0004
(Блоки: 001)</t>
  </si>
  <si>
    <t>50-LI-0005
(Блоки: 002)</t>
  </si>
  <si>
    <t>80-LI-0006
(Блоки: 002)</t>
  </si>
  <si>
    <t>50-LI-0007
(Блоки: 002)</t>
  </si>
  <si>
    <t>50-LI-0008
(Блоки: 002)</t>
  </si>
  <si>
    <t>50-LI-0012
(Блоки: 002)</t>
  </si>
  <si>
    <t xml:space="preserve">50-LI-0018       (Блоки: 007)         </t>
  </si>
  <si>
    <t>50-LI-0019
(Блоки: 002)</t>
  </si>
  <si>
    <t>50-LI-0020
(Блоки: 002)</t>
  </si>
  <si>
    <t>50-LI-0021
(Блоки: 002)</t>
  </si>
  <si>
    <t>80-LI-0048
(Блоки: 002)</t>
  </si>
  <si>
    <t>50-LI-0049
(Блоки: 002)</t>
  </si>
  <si>
    <t>80-LI-0050
(Блоки: 002)</t>
  </si>
  <si>
    <t>80-LI-0062
(Блоки: 002)</t>
  </si>
  <si>
    <t>50-LI-0063
(Блоки: 002)</t>
  </si>
  <si>
    <t>50-LI-0073
(Блоки: 002)</t>
  </si>
  <si>
    <t>50-LI-0074
(Блоки: 002)</t>
  </si>
  <si>
    <t>50-LI-0200
(Блоки: 006/2)</t>
  </si>
  <si>
    <t>Насыщенный раствор метилдиэтаноламина</t>
  </si>
  <si>
    <t>3.1.028</t>
  </si>
  <si>
    <t>Насыщенный раствор метилдиэтаноламина от 301С002, 301D006 до ADH-0009, ADH-0012</t>
  </si>
  <si>
    <t>50-MDEA2-1011
(Блоки: 002)</t>
  </si>
  <si>
    <t>50-MDEA2-1015
(Блоки: 002)</t>
  </si>
  <si>
    <t>Некондиционный светлый нефтепродукт</t>
  </si>
  <si>
    <t>3.1.032</t>
  </si>
  <si>
    <t>Некондиционный светлый нефтепродукт от факельного сепаратора 301D013 до насосов 301Р013А/В</t>
  </si>
  <si>
    <t>50-OGP1-2008 (Блоки: 007)</t>
  </si>
  <si>
    <t>3.1.033</t>
  </si>
  <si>
    <t>Некондиционный светлый нефтепродукт от линии 007-OGP1-1019 до факельного сепаратора 301D013</t>
  </si>
  <si>
    <t>25-OGP1-0010 (Блоки: 007)</t>
  </si>
  <si>
    <t xml:space="preserve">Некондиционный светлый нефтепродукт </t>
  </si>
  <si>
    <t>3.1.034</t>
  </si>
  <si>
    <t>Некондиционный темный нефтепродукт из емкости 301D016 до линии 007-OGP2-2009 и до линии 008-Р17-2007 (к колонне 302С003)</t>
  </si>
  <si>
    <t xml:space="preserve">100-OGP2-0005     (Блоки: 07)    </t>
  </si>
  <si>
    <t>100-OGP2-0005 
(Блоки: 08)</t>
  </si>
  <si>
    <t>3.1.039</t>
  </si>
  <si>
    <t>Мазут от насосов 301Р001/А,В до холодильника отбора проб 301Е018 и до теплообменников мазут/вакуумная дизельная фракция 301Е001/1,2</t>
  </si>
  <si>
    <t>3.1.040</t>
  </si>
  <si>
    <t xml:space="preserve">Мазут от теплообменников мазут/вакуумная дизельная фракция 301Е001/1,2 до теплообменника мазут/средний вакуумный газойль 301Е002 </t>
  </si>
  <si>
    <t>3.1.041</t>
  </si>
  <si>
    <t xml:space="preserve">Мазут от теплообменника мазута/средний вакуумный газойль 301Е002 до теплообменников мазут/тяжелый вакуумный газойль 301Е003/1-3 </t>
  </si>
  <si>
    <t>3.1.042</t>
  </si>
  <si>
    <t xml:space="preserve">Мазут от теплообменников мазут/тяжелый вакуумный газойль 301Е003/1-3 (Р01-0038, 0039) через теплообменники мазут/гудрон 301Е004/1,2 до теплообменников мазут/циркуляционное орошение           301Е005/1-6 </t>
  </si>
  <si>
    <t>300-P01-1012
(Блоки: 002)</t>
  </si>
  <si>
    <t>300-P01-1013
(Блоки: 002)</t>
  </si>
  <si>
    <t>300-P01-1014
(Блоки: 002)</t>
  </si>
  <si>
    <t>3.1.043</t>
  </si>
  <si>
    <t>Мазут от теплообменников мазут/циркуляционное орошение 301Е005/1-6 до теплообменников мазут/гудрон 301Е006/1,2</t>
  </si>
  <si>
    <t>300-P01-1015
(Блоки: 002)</t>
  </si>
  <si>
    <t>300-P01-1016
(Блоки: 002)</t>
  </si>
  <si>
    <t>3.1.044</t>
  </si>
  <si>
    <t xml:space="preserve">Мазут от теплообменников мазут/гудрон 301Е006/1,2 через теплообменники мазут/гудрон 301Е/3-6 до регулирующих клапанов 301FV3039/А,В,С,D </t>
  </si>
  <si>
    <t>300-P01-1018
(Блоки: 002)</t>
  </si>
  <si>
    <t>300-P01-1019
(Блоки: 002)</t>
  </si>
  <si>
    <t>300-P01-1020
(Блоки: 001)</t>
  </si>
  <si>
    <t>300-P01-1020
(Блоки: 002)</t>
  </si>
  <si>
    <t>100-P01-1020 01
(Блоки: 001)</t>
  </si>
  <si>
    <t>100-P01-1020 01
(Блоки: 002)</t>
  </si>
  <si>
    <t>300-P01-1020 02
(Блоки: 001)</t>
  </si>
  <si>
    <t>150-P01-1020 03
(Блоки: 001)</t>
  </si>
  <si>
    <t>3.1.045</t>
  </si>
  <si>
    <t xml:space="preserve">Мазут от регулирующих клапанов 301FV3039/А,В,С,D до вакуумной печи 301Н001 </t>
  </si>
  <si>
    <t>150-P01-1021
(Блоки: 001)</t>
  </si>
  <si>
    <t>150-P01-1022
(Блоки: 001)</t>
  </si>
  <si>
    <t>150-P01-1023
(Блоки: 001)</t>
  </si>
  <si>
    <t>150-P01-1024
(Блоки: 001)</t>
  </si>
  <si>
    <t>100-P01-1025
(Блоки: 001)</t>
  </si>
  <si>
    <t>3.1.047</t>
  </si>
  <si>
    <t>Мазут от теплообменников мазут/тяжелый вакуумный газойль 301Е003/1-3 до теплообменников мазут/гудрон 301Е004/1,2                      (Р01-0012)</t>
  </si>
  <si>
    <t>300-P01-1038
(Блоки: 002)</t>
  </si>
  <si>
    <t>300-P01-1039
(Блоки: 002)</t>
  </si>
  <si>
    <t>3.1.053</t>
  </si>
  <si>
    <t>Гудрон от теплообменника 301Е006/5,6 до теплообменника 301Е006/3,4</t>
  </si>
  <si>
    <t>300-P03-1011
(Блоки: 002)</t>
  </si>
  <si>
    <t>3.1.054</t>
  </si>
  <si>
    <t>Гудрон от теплообменников 301Е006/3,4 до теплообменников 301Е006/1,2</t>
  </si>
  <si>
    <t>300-P03-1014
(Блоки: 002)</t>
  </si>
  <si>
    <t>3.1.055</t>
  </si>
  <si>
    <t>Гудрон от теплообменников 301Е006/1,2 до теплообменника 301Е004/2</t>
  </si>
  <si>
    <t>300-P03-1016
(Блоки: 002)</t>
  </si>
  <si>
    <t>300-P03-1017
(Блоки: 002)</t>
  </si>
  <si>
    <t>3.1.056</t>
  </si>
  <si>
    <t>Гудрон от теплообменника 301Е004/2 до теплообменника 301Е004/1</t>
  </si>
  <si>
    <t>300-P03-1018
(Блоки: 002)</t>
  </si>
  <si>
    <t>300-P03-1019
(Блоки: 002)</t>
  </si>
  <si>
    <t>300-P03-1020
(Блоки: 002)</t>
  </si>
  <si>
    <t>3.1.057</t>
  </si>
  <si>
    <t>Гудрон от теплообменника 301Е004/1 до водяного холодильника смесевого тудрона 301/Е014/1,2 (линии 002-Р03-1028,            002-Р03-1025) к вакуумной колонне 301С001                 (линия 001-Р03-1024)</t>
  </si>
  <si>
    <t>300-P03-1021
(Блоки: 002)</t>
  </si>
  <si>
    <t>300-P03-1022
(Блоки: 002)</t>
  </si>
  <si>
    <t>300-P03-1023
(Блоки: 001)</t>
  </si>
  <si>
    <t>300-P03-1023
(Блоки: 002)</t>
  </si>
  <si>
    <t>3.1.060</t>
  </si>
  <si>
    <t>Гудрон от клапана-отсекателя 301UV7015A до емкости 302D017</t>
  </si>
  <si>
    <t>300-P03-1026
(Блоки: 002)</t>
  </si>
  <si>
    <t>15Х5М</t>
  </si>
  <si>
    <t>200-P03-1026 
(Блоки: 006/2)</t>
  </si>
  <si>
    <t xml:space="preserve">200-P03-1026    (Блоки: 007)    
</t>
  </si>
  <si>
    <t>200-P03-1026 
(Блоки: 008)</t>
  </si>
  <si>
    <t>200-P03-1026 01 
(Блоки: 006/2)</t>
  </si>
  <si>
    <t>200-P03-1026 01 
(Блоки: 008)</t>
  </si>
  <si>
    <t>3.1.061</t>
  </si>
  <si>
    <t xml:space="preserve">Гудрон от линии          002-Р06-1012 до линии                        007-Р01-1003 </t>
  </si>
  <si>
    <t>300-P03-1029
(Блоки: 002)</t>
  </si>
  <si>
    <t xml:space="preserve">150-P03-1029    (Блоки: 007)    
</t>
  </si>
  <si>
    <t>3.1.062</t>
  </si>
  <si>
    <t>Гудрон от клапана-отсекателя 301UV7035A до линий 007-Р03-1044 и                          007-HHD-0158</t>
  </si>
  <si>
    <t>300-P03-1039
(Блоки: 002)</t>
  </si>
  <si>
    <t xml:space="preserve">250-P03-1039
(Блоки: 007)    
</t>
  </si>
  <si>
    <t>3.1.063</t>
  </si>
  <si>
    <t>Гудрон от предохранительных клапанов 301PSV1504А/В и линии Р03-1039 до границы установки (МЦК-2 тит.247)</t>
  </si>
  <si>
    <t xml:space="preserve">250-P03-1044
(Блоки: 007)    
</t>
  </si>
  <si>
    <t>3.1.064</t>
  </si>
  <si>
    <t>Затемненная фракция от вакуумной колонны 301С001 до емкости затемненной фракции 301D001 и от емкости 301D001 до насосов 301Р005/А,В и вакуумной колонны 301С001</t>
  </si>
  <si>
    <t>200-P04-1001
(Блоки: 001)</t>
  </si>
  <si>
    <t>Затемненная фракция</t>
  </si>
  <si>
    <t>200-P04-1002
(Блоки: 001)</t>
  </si>
  <si>
    <t>50-P04-1010
(Блоки: 002)</t>
  </si>
  <si>
    <t>Тяжелый вакуумный газойль</t>
  </si>
  <si>
    <t>3.1.070</t>
  </si>
  <si>
    <t>Тяжелый вакуумный газойль от насосов 301Р004А/В/С до теплообменников мазут/циркуляционное орошение 301Е005/5,6</t>
  </si>
  <si>
    <t>400-P05-1008 01
(Блоки: 002 )</t>
  </si>
  <si>
    <t>350-P05-1009
(Блоки: 002 )</t>
  </si>
  <si>
    <t>3.1.071</t>
  </si>
  <si>
    <t>Тяжелый вакуумный газойль от теплообменников мазута 301Е005/5,6 до теплообменников мазут/циркуляционное орошение 301Е005/3,4</t>
  </si>
  <si>
    <t>350-P05-1010
(Блоки: 002 )</t>
  </si>
  <si>
    <t>350-P05-1011
(Блоки: 002)</t>
  </si>
  <si>
    <t>350-P05-1012
(Блоки: 002 )</t>
  </si>
  <si>
    <t>3.1.072</t>
  </si>
  <si>
    <t>Тяжелый вакуумный газойль от теплообменников мазут/циркуляционное орошение 301Е005/3,4 до теплообменников 301Е005/1,2</t>
  </si>
  <si>
    <t>350-P05-1013
(Блоки: 002 )</t>
  </si>
  <si>
    <t>350-P05-1014
(Блоки: 002 )</t>
  </si>
  <si>
    <t>350-P05-1015
(Блоки: 002 )</t>
  </si>
  <si>
    <t>3.1.073</t>
  </si>
  <si>
    <t>Тяжелый вакуумный газойль от теплообменников  мазут/циркуляционное орошение 301Е005/1,2 до теплообменника мазут/тяжелый вакуумный газойль 301Е003/3</t>
  </si>
  <si>
    <t>350-P05-1016
(Блоки: 002 )</t>
  </si>
  <si>
    <t>350-P05-1017
(Блоки: 002 )</t>
  </si>
  <si>
    <t>350-P05-1060
(Блоки: 002 )</t>
  </si>
  <si>
    <t>3.1.074</t>
  </si>
  <si>
    <t>Тяжелый вакуумный газойль от регулирующего клапана 301TV1255 и от теплообменника  мазута 301Е003/1 до регулирующих клапанов 301FV3014, 301FV3109</t>
  </si>
  <si>
    <t>300-P05-1022
(Блоки: 002 )</t>
  </si>
  <si>
    <t>350-P05-1022 01
(Блоки: 002 )</t>
  </si>
  <si>
    <t>25-Р05-1046
(Блоки: 002 )</t>
  </si>
  <si>
    <t>350-P05-1055
(Блоки: 002 )</t>
  </si>
  <si>
    <t>3.1.075</t>
  </si>
  <si>
    <t xml:space="preserve">Тяжелый вакуумный газойль от регулирующего клапана 301FV3109 до фильтров 301F003A/B и от фильтров 301F003A/B до вакуумной колонны 301С001  </t>
  </si>
  <si>
    <t>300-P05-1024
(Блоки: 001 )</t>
  </si>
  <si>
    <t>300-P05-1024
(Блоки: 002 )</t>
  </si>
  <si>
    <t>300-P05-1049
(Блоки: 002 )</t>
  </si>
  <si>
    <t>300-P05-1050
(Блоки: 002 )</t>
  </si>
  <si>
    <t>3.1.076</t>
  </si>
  <si>
    <t xml:space="preserve">Тяжелый вакуумный газойль от регулирующего клапана 301FV3110 до фильтров 301F004A/B и от фильтров 301F004A/B к вакуумной колонне 301С001  
</t>
  </si>
  <si>
    <t>200-P05-1025
(Блоки: 002 )</t>
  </si>
  <si>
    <t>200-P05-1026
(Блоки: 001 )</t>
  </si>
  <si>
    <t>200-P05-1026
(Блоки: 002 )</t>
  </si>
  <si>
    <t>200-P05-1047
(Блоки: 002)</t>
  </si>
  <si>
    <t>200-P05-1048
(Блоки: 002 )</t>
  </si>
  <si>
    <t>3.1.077</t>
  </si>
  <si>
    <t>Тяжелый вакуумный газойль от регулирующего клапана 30FV3014 до воздушных холодильников 301А002/1-5</t>
  </si>
  <si>
    <t>200-P05-1027
(Блоки: 002 )</t>
  </si>
  <si>
    <t>200-P05-1027
(Блоки: 007 )</t>
  </si>
  <si>
    <t>200-P05-1027 01
(Блоки: 007 )</t>
  </si>
  <si>
    <t>200-P05-1027 02
(Блоки: 007 )</t>
  </si>
  <si>
    <t>200-P05-1027 03
(Блоки: 007 )</t>
  </si>
  <si>
    <t>200-P05-1027 04
(Блоки: 007 )</t>
  </si>
  <si>
    <t>200-P05-1027 05
(Блоки: 007 )</t>
  </si>
  <si>
    <t>80-P05-1027 07
(Блоки: 007 )</t>
  </si>
  <si>
    <t>150-Р06-1010
Блоки (002)</t>
  </si>
  <si>
    <t>3.1.078</t>
  </si>
  <si>
    <t xml:space="preserve">  Тяжелый вакуумный газойль от теплообменника мазут/тяжелый вакуумный газойль 301Е003/2 до теплообменника мазут/тяжелый вакуумный газойль 301Е003/1</t>
  </si>
  <si>
    <t>356,6</t>
  </si>
  <si>
    <t>3.1.079</t>
  </si>
  <si>
    <t>Тяжелый вакуумный 
газойль от теплообменника мазут/тяжелый вакуумный газойль 301Е003/3 до теплообменника мазут/тяжелый вакуумный газойль 301Е003/2</t>
  </si>
  <si>
    <t>3.1.080</t>
  </si>
  <si>
    <t>Средний вакуумный газойль от колонны 301С001 до линий                                 002-Р06-1002,                002-Р06-1004</t>
  </si>
  <si>
    <t>250-P06-1001
(Блоки: 001)</t>
  </si>
  <si>
    <t>Средний вакуумный газойль</t>
  </si>
  <si>
    <t>250-P06-1001
(Блоки: 002)</t>
  </si>
  <si>
    <t>3.1.082</t>
  </si>
  <si>
    <t>Средний вакуумный газойль от насосов 301Р003А/В до теплообменника 301Е002</t>
  </si>
  <si>
    <t>150-P06-1006
(Блоки: 002)</t>
  </si>
  <si>
    <t>150-P06-1007
(Блоки: 002)</t>
  </si>
  <si>
    <t>3.1.083</t>
  </si>
  <si>
    <t xml:space="preserve">Средний вакуумный газойль от теплообменника 301Е002 до клапанов 301FV3005, 301FV3006
</t>
  </si>
  <si>
    <t>150-P06-1008
(Блоки: 002)</t>
  </si>
  <si>
    <t>150-P06-1009
(Блоки: 002)</t>
  </si>
  <si>
    <t>25-P06-1016
(Блоки: 002)</t>
  </si>
  <si>
    <t>3.1.085</t>
  </si>
  <si>
    <t xml:space="preserve">Средний вакуумный газойль от водяного холодильника 301Е014 до линии 002-Р07-1002
</t>
  </si>
  <si>
    <t>250-P06-1012
(Блоки: 002)</t>
  </si>
  <si>
    <t>150-P06-1012 01
(Блоки: 002)</t>
  </si>
  <si>
    <t>3.1.086</t>
  </si>
  <si>
    <t>Вакуумный газойль от воздушных холодильников 301А002/1,2,3,4,5 до линии 247-Р21-00-00</t>
  </si>
  <si>
    <t xml:space="preserve">200-Р07-1001       (Блоки: 002) </t>
  </si>
  <si>
    <t>Вакуумный газойль</t>
  </si>
  <si>
    <t xml:space="preserve">250-Р07-1001       (Блоки: 007) </t>
  </si>
  <si>
    <t xml:space="preserve">100-Р07-1001 01 (Блоки: 007) </t>
  </si>
  <si>
    <t xml:space="preserve">100-Р07-1001 02 (Блоки: 007) </t>
  </si>
  <si>
    <t xml:space="preserve">100-Р07-1001 03 (Блоки: 007) </t>
  </si>
  <si>
    <t xml:space="preserve">100-Р07-1001 04 (Блоки: 007) </t>
  </si>
  <si>
    <t xml:space="preserve">100-Р07-1001 05 (Блоки: 007) </t>
  </si>
  <si>
    <t xml:space="preserve">250-Р07-1001 06 (Блоки: 007) </t>
  </si>
  <si>
    <t xml:space="preserve">250-Р07-1001 07 (Блоки: 007) </t>
  </si>
  <si>
    <t xml:space="preserve">200-Р07-1002 (Блоки: 002) </t>
  </si>
  <si>
    <t>3.1.087</t>
  </si>
  <si>
    <t xml:space="preserve">Вакуумная дизельная фракция от вакуумной колонны 301С001 до насосов верхнего орошения 301Р002/А,В </t>
  </si>
  <si>
    <t>400-P08-1001
(Блоки: 001)</t>
  </si>
  <si>
    <t>Вакуумная дизельная фракция</t>
  </si>
  <si>
    <t>400-P08-1001
(Блоки: 002)</t>
  </si>
  <si>
    <t>3.1.088</t>
  </si>
  <si>
    <t>Вакуумная дизельная фракция от насосов 301Р002/А,В до теплообменника мазут/вакуумная дизельная фракция 301Е001/1,2 и до регулирующего клапана 301FV3117</t>
  </si>
  <si>
    <t>300-P08-1006
(Блоки: 002)</t>
  </si>
  <si>
    <t>3.1.089</t>
  </si>
  <si>
    <t>Вакуумная дизельная фракция от линии               002-Р08-1006 до теплообменников 301Е001/1,2 и в линию 002-Р08-1009</t>
  </si>
  <si>
    <t>300-P08-1007
(Блоки: 002)</t>
  </si>
  <si>
    <t>300-P08-1008
(Блоки: 002)</t>
  </si>
  <si>
    <t>3.1.091</t>
  </si>
  <si>
    <t xml:space="preserve">Вакуумная дизельная фракция от АВО 301А001/1-4 до вакуумной колонны 301С001, в                           линии Р08-1013,                  Р08-1021 </t>
  </si>
  <si>
    <t>250-P08-1010
(Блоки: 002)</t>
  </si>
  <si>
    <t>100-P08-1010 01
(Блоки: 002)</t>
  </si>
  <si>
    <t>100-P08-1010 02
(Блоки: 002)</t>
  </si>
  <si>
    <t>100-P08-1010 03
(Блоки: 002)</t>
  </si>
  <si>
    <t>100-P08-1010 04
(Блоки: 002)</t>
  </si>
  <si>
    <t>100-P08-1010 05
(Блоки: 002)</t>
  </si>
  <si>
    <t>100-P08-1010 06
(Блоки: 002)</t>
  </si>
  <si>
    <t>100-P08-1010 07
(Блоки: 002)</t>
  </si>
  <si>
    <t>100-P08-1010 08
(Блоки: 002)</t>
  </si>
  <si>
    <t>50-P08-1010 10
(Блоки: 002)</t>
  </si>
  <si>
    <t>300-P08-1046
(Блоки: 001)</t>
  </si>
  <si>
    <t>50-P08-1046
(Блоки: 002)</t>
  </si>
  <si>
    <t>3.1.093</t>
  </si>
  <si>
    <t>Вакуумная дизельная фракция от насосов 301Р007А/В до 301Е014/1,2, 301D014, 301D015, в линию легкого газойля             Р21-2027 и до границы установки (на перспективу)</t>
  </si>
  <si>
    <t>100-P08-1018
(Блоки: 002)</t>
  </si>
  <si>
    <t>50-P08-1045
(Блоки: 002)</t>
  </si>
  <si>
    <t>100-P08-1047
(Блоки: 002)</t>
  </si>
  <si>
    <t>100-P08-1050
(Блоки: 007)</t>
  </si>
  <si>
    <t>3.1.098</t>
  </si>
  <si>
    <t>Газы разложения от вакуумной колонны 301С001 и регулирующего клапана 301PV-2532 до линий HF-0001,                 HF-0013</t>
  </si>
  <si>
    <t>1000-P09-1000
(Блоки: 001)</t>
  </si>
  <si>
    <t xml:space="preserve">Газы разложения </t>
  </si>
  <si>
    <t>1000-P09-1000
(Блоки: 002)</t>
  </si>
  <si>
    <t>350-P09-1019
(Блоки: 002)</t>
  </si>
  <si>
    <t>3.1.099</t>
  </si>
  <si>
    <t>Газы разложения от паровых эжекторов 301J001А/В, 301J002А/В до холодильников-конденсаторов 301Е008, 301Е009</t>
  </si>
  <si>
    <t>1100-P09-1002
(Блоки: 001)</t>
  </si>
  <si>
    <t>ASTM A672</t>
  </si>
  <si>
    <t>1100-P09-1002
(Блоки: 002)</t>
  </si>
  <si>
    <t>1100-P09-1004
(Блоки: 001)</t>
  </si>
  <si>
    <t>1100-P09-1004
(Блоки: 002)</t>
  </si>
  <si>
    <t>300-P09-1006
(Блоки: 002)</t>
  </si>
  <si>
    <t>300-P09-1007
(Блоки: 002)</t>
  </si>
  <si>
    <t>3.1.100</t>
  </si>
  <si>
    <t>Газы разложения от холодильников-конденсаторов 301Е008, 301Е009, 301Е010, 301Е011 до паровых эжекторов 301J002А/В, 301J003А/В, 301J004А/В и гидрозатвора 301D003</t>
  </si>
  <si>
    <t>300-P09-1005
(Блоки: 002)</t>
  </si>
  <si>
    <t>200-P09-1008
(Блоки: 002)</t>
  </si>
  <si>
    <t>150-P09-1011
(Блоки: 002)</t>
  </si>
  <si>
    <t>3.1.101</t>
  </si>
  <si>
    <t>Газы разложения от барометрической емкости 301D002 и гидрозатвора 301D003 до абсорбера аминовой очистки 301С002</t>
  </si>
  <si>
    <t>150-P09-1015
(Блоки: 002)</t>
  </si>
  <si>
    <t>150-P09-1016
(Блоки: 002)</t>
  </si>
  <si>
    <t xml:space="preserve">Продукты прогрева камер коксования </t>
  </si>
  <si>
    <t>3.1.113</t>
  </si>
  <si>
    <t>Кислая вода от барометрической емкости 301D002 до насосов кислой воды 301Р008/А,В</t>
  </si>
  <si>
    <t>100-SRW-1001
(Блоки: 002)</t>
  </si>
  <si>
    <t>3.1.115</t>
  </si>
  <si>
    <t>Кислая вода от клапана 301FV3134 до линии           247-Р37-02-00            (тит.247-20)</t>
  </si>
  <si>
    <t>100-SRW-1007
(Блоки: 002)</t>
  </si>
  <si>
    <t>100-SRW-1007
(Блоки: 007)</t>
  </si>
  <si>
    <t>3.1.122</t>
  </si>
  <si>
    <t xml:space="preserve">Дренаж аминов от оборудования и трубопроводов УГПМ 
до линии 007-ADH-0001 (секция 301)  
</t>
  </si>
  <si>
    <t>50-ADH-0029
(Блоки: 008)</t>
  </si>
  <si>
    <t>25-ADH-0039
(Блоки: 008)</t>
  </si>
  <si>
    <t>50-ADH-0041
(Блоки: 008)</t>
  </si>
  <si>
    <t>3.1.124</t>
  </si>
  <si>
    <t xml:space="preserve">Полисульфид аммония от насоса 302Р210 до ёмкости 302D207; от ёмкости 302D207 до насоса 302Р206А; от линии 006/2-LI-0057 до линий 006/2-НF-0038, 
006/2-HF-0079 
</t>
  </si>
  <si>
    <t>25-AP-2001
(Блоки: 006/2)</t>
  </si>
  <si>
    <t>Полисульфид аммония</t>
  </si>
  <si>
    <t>80-AP-2002
(Блоки: 006/2)</t>
  </si>
  <si>
    <t>100-AP-2010
(Блоки: 006/2)</t>
  </si>
  <si>
    <t>3.1.127</t>
  </si>
  <si>
    <t xml:space="preserve">Топливный газ от испарителя сжиженного газа 302Е208 до л.008-FG-0003 (302PV2772)  </t>
  </si>
  <si>
    <t>100-FG-0002
(Блоки: 008)</t>
  </si>
  <si>
    <t>3.1.131</t>
  </si>
  <si>
    <t xml:space="preserve">Топливный газ от  коллектора (от линии FG-0055) до клапанов 302FV3555, 301FV3526, к оборудованию УГПМ                              </t>
  </si>
  <si>
    <t>50-FG-0033
(Блоки: 008)</t>
  </si>
  <si>
    <t>50-FG-0049
(Блоки: 008)</t>
  </si>
  <si>
    <t>50-FG-0055 
(Блоки: 006/2)</t>
  </si>
  <si>
    <t xml:space="preserve">100-FG-0055     (Блоки: 007)     </t>
  </si>
  <si>
    <t>100-FG-0055
(Блоки: 008)</t>
  </si>
  <si>
    <t>25-FG-0056
(Блоки: 006/2)</t>
  </si>
  <si>
    <t>25-FG-0056
(Блоки: 008)</t>
  </si>
  <si>
    <t>25-FG-0057
(Блоки: 006/2)</t>
  </si>
  <si>
    <t>50-FG-0057
(Блоки: 008)</t>
  </si>
  <si>
    <t>50-FG-0058 
(Блоки: 006/2)</t>
  </si>
  <si>
    <t>50-FG-0058
(Блоки: 008)</t>
  </si>
  <si>
    <t>50-FG-0059
(Блоки: 008)</t>
  </si>
  <si>
    <t>50-FG-0060
(Блоки: 008)</t>
  </si>
  <si>
    <t>80-FG-0061
(Блоки: 006/1)</t>
  </si>
  <si>
    <t>80-FG-0061
(Блоки: 008)</t>
  </si>
  <si>
    <t>50-FG-0069
(Блоки: 006/1)</t>
  </si>
  <si>
    <t>50-FG-0069
(Блоки: 008)</t>
  </si>
  <si>
    <t>Кубовый продукт фракционирующей колонны</t>
  </si>
  <si>
    <t xml:space="preserve"> A335 Gr.P9</t>
  </si>
  <si>
    <t>3.1.136</t>
  </si>
  <si>
    <t>Факельные сбросы от оборудования и трубопроводов УГПМ в секцию 301</t>
  </si>
  <si>
    <t>400-HF-0001
(Блоки: 003)</t>
  </si>
  <si>
    <t>Факел</t>
  </si>
  <si>
    <t>400-HF-0001 
(Блоки: 004)</t>
  </si>
  <si>
    <t>800-HF-0001 
(Блоки: 006/2)</t>
  </si>
  <si>
    <t>800-HF-0001 
(Блоки: 007)</t>
  </si>
  <si>
    <t>800-HF-0001 
(Блоки: 008)</t>
  </si>
  <si>
    <t xml:space="preserve">800-HF-0001 02
(Блоки: 008) </t>
  </si>
  <si>
    <t>600-HF-0019 
(Блоки: 006/2)</t>
  </si>
  <si>
    <t>600-HF-0019 
(Блоки: 008)</t>
  </si>
  <si>
    <t>50-HF-0021 
(Блоки: 006/2)</t>
  </si>
  <si>
    <t>800-HF-0022 
(Блоки: 008)</t>
  </si>
  <si>
    <t>300-HF-0024 
(Блоки: 004)</t>
  </si>
  <si>
    <t>80-HF-0025 
(Блоки: 004)</t>
  </si>
  <si>
    <t>300-HF-0026 
(Блоки: 008)</t>
  </si>
  <si>
    <t>50-HF-0026 01  
(Блоки: 008)</t>
  </si>
  <si>
    <t>350-HF-0027 
(Блоки: 008)</t>
  </si>
  <si>
    <t>80-HF-0029 
(Блоки: 008)</t>
  </si>
  <si>
    <t>50-HF-0030
(Блоки: 006/1)</t>
  </si>
  <si>
    <t>250-HF-0031
(Блоки: 006/1)</t>
  </si>
  <si>
    <t>250-HF-0031 
(Блоки: 008)</t>
  </si>
  <si>
    <t>50-HF-0032
(Блоки: 006/1)</t>
  </si>
  <si>
    <t>80-HF-0033
(Блоки: 006/1)</t>
  </si>
  <si>
    <t>150-HF-0034 
(Блоки: 008)</t>
  </si>
  <si>
    <t>200-HF-0035 
(Блоки: 008)</t>
  </si>
  <si>
    <t>50-HF-0036
(Блоки: 009)</t>
  </si>
  <si>
    <t>50-HF-0037
(Блоки: 009)</t>
  </si>
  <si>
    <t>80-HF-0038 
(Блоки: 006/2)</t>
  </si>
  <si>
    <t>80-HF-0038 
(Блоки: 008)</t>
  </si>
  <si>
    <t>80-HF-0050
(Блоки: 006/1)</t>
  </si>
  <si>
    <t>200-HF-0051
(Блоки: 006/1)</t>
  </si>
  <si>
    <t>50-HF-0053 
(Блоки: 008)</t>
  </si>
  <si>
    <t>50-HF-0054 
(Блоки: 008)</t>
  </si>
  <si>
    <t>200-HF-0055
(Блоки: 008)</t>
  </si>
  <si>
    <t>250-HF-0059
(Блоки: 008)</t>
  </si>
  <si>
    <t>250-HF-0059 
(Блоки: 006/1)</t>
  </si>
  <si>
    <t>80-HF-0060
(Блоки: 006/1)</t>
  </si>
  <si>
    <t>50-HF-0063 
(Блоки: 008)</t>
  </si>
  <si>
    <t>80-HF-0065
(Блоки: 005)</t>
  </si>
  <si>
    <t>80HF-0065 
(Блоки: 008)</t>
  </si>
  <si>
    <t>80-HF-0065
(Блоки: 009)</t>
  </si>
  <si>
    <t>100-HF-0079 
(Блоки: 008)</t>
  </si>
  <si>
    <t>100-HF-0092
(Блоки: 006/1)</t>
  </si>
  <si>
    <t>50-HF-0107 
(Блоки: 008)</t>
  </si>
  <si>
    <t>150-HF-0110 
(Блоки: 004)</t>
  </si>
  <si>
    <t>25-HF-0111 
(Блоки: 004)</t>
  </si>
  <si>
    <t>80-HF-0200 
(Блоки: 008, 006/2)</t>
  </si>
  <si>
    <t>3.1.149</t>
  </si>
  <si>
    <t>Регенерированный раствор метилдиэтаноламина от емкости 302D211 до насосов 302Р209/А,В</t>
  </si>
  <si>
    <t>200-MDEA1-2052
(Блоки: 008)</t>
  </si>
  <si>
    <t>3.1.157</t>
  </si>
  <si>
    <t>Насыщенный раствор МДЭА от линии 006/1-MDEA2-2001
(302LV4221) до линии 008-MDEA2-2044</t>
  </si>
  <si>
    <t>150-MDEA2-2002 
(Блоки: 006/1)</t>
  </si>
  <si>
    <t>150-MDEA2-2002
(Блоки: 008)</t>
  </si>
  <si>
    <t>3.1.158</t>
  </si>
  <si>
    <t xml:space="preserve">Насыщенный раствор МДЭА от сепаратора очищенного газа 302D208 до линии 006/1-MDEA2-2014 (302LV4250) </t>
  </si>
  <si>
    <t xml:space="preserve">50-MDEA2-2013 
(Блоки: 006/1) </t>
  </si>
  <si>
    <t>3.1.160</t>
  </si>
  <si>
    <t>Насыщенный раствор МДЭА от контактора аминовой очистки 302С206
 до линии 006/1-MDEA2-2020</t>
  </si>
  <si>
    <t>50-MDEA2-2021
(Блоки: 006/1)</t>
  </si>
  <si>
    <t>3.1.162</t>
  </si>
  <si>
    <t>Насыщенный раствор МДЭА от отстойника амина 302D203 до линии 008-MDEA2-2020 (302LV4266)</t>
  </si>
  <si>
    <t>50-MDEA2-2027 
(Блоки: 008)</t>
  </si>
  <si>
    <t>50-TWP-2001
(Блоки: 008)</t>
  </si>
  <si>
    <t>3.1.163</t>
  </si>
  <si>
    <t>Насыщенный раствор МДЭА от емкости 302D401 до насосов 302Р401А/В</t>
  </si>
  <si>
    <t>200-MDEA2-2032
(Блоки: 002)</t>
  </si>
  <si>
    <t>3.1.166</t>
  </si>
  <si>
    <t>Насыщенный раствор МДЭА от линии 002-MDEA2-2038
 (302FV3515) до колонны 302С401</t>
  </si>
  <si>
    <t>150-MDEA2-2039
(Блоки: 002)</t>
  </si>
  <si>
    <t>3.1.167</t>
  </si>
  <si>
    <t>Насыщенный раствор МДЭА от линий 002-MDEA2-2037 01, 002-MDEA2-2037 02
(302Р401А/В), 008-MDEA2-2020, 008-MDEA2-2002 (302D203, 302C206, 302D208, 
302C205, 301D019) до емкости 302D401</t>
  </si>
  <si>
    <t>150-MDEA2-2043
(Блоки: 002)</t>
  </si>
  <si>
    <t>200-MDEA2-2044
(Блоки: 002)</t>
  </si>
  <si>
    <t>200-MDEA2-2044    (Блоки: 007)</t>
  </si>
  <si>
    <t>3.1.171</t>
  </si>
  <si>
    <t>Некондиционный светлый нефтепродукт от отстойника продувки 302D005 до насосов 302Р013/А,В</t>
  </si>
  <si>
    <t>50-OGP1-2014 
(Блоки: 008)</t>
  </si>
  <si>
    <t>100-OGP1-2020
(Блоки: 006/2)</t>
  </si>
  <si>
    <t>100-OGP1-2020 
(Блоки: 008)</t>
  </si>
  <si>
    <t xml:space="preserve">100-OGP1-2020
(Блоки: 009) </t>
  </si>
  <si>
    <t>3.1.172</t>
  </si>
  <si>
    <t>Некондиционный светлый нефтепродукт от насосов 302Р013/А,В до линий 008-P24-2007, 008-P18-2011</t>
  </si>
  <si>
    <t>80-OGP1-2024 01 
(Блоки: 008)</t>
  </si>
  <si>
    <t>15Х5М-У</t>
  </si>
  <si>
    <t>3.1.182</t>
  </si>
  <si>
    <t>Кубовый продукт фракционирующей колонны от насоса 302Р014 до колонн 302С001, 302С003</t>
  </si>
  <si>
    <t>100-P12-2008 
(Блоки: 006/2)</t>
  </si>
  <si>
    <t>100-P12-2008
(Блоки: 008)</t>
  </si>
  <si>
    <t>150-P12-2009
(Блоки: 008)</t>
  </si>
  <si>
    <t>3.1.185</t>
  </si>
  <si>
    <t>Кубовый продукт фракционирующей колонны от линий 005-Р12-2015, 005-Р12-2030, 005-Р12-2031, 005-Р12-2032, 005-Р12-2033, 005-Р12-2034 до печи 302Н001</t>
  </si>
  <si>
    <t>100-P12-2016
(Блоки: 005)</t>
  </si>
  <si>
    <t>100-P12-2017
(Блоки: 005)</t>
  </si>
  <si>
    <t>100-P12-2018
(Блоки: 005)</t>
  </si>
  <si>
    <t>100-P12-2019
(Блоки: 005)</t>
  </si>
  <si>
    <t>3.1.186</t>
  </si>
  <si>
    <t xml:space="preserve">Кубовый продукт фракционирующей колонны от линий 005-BFW-0013, 005-РС-0004, 005-РС-0012 до печи 302Н001 </t>
  </si>
  <si>
    <t>100-P12-2030
(Блоки: 005)</t>
  </si>
  <si>
    <t>50-P12-2031
(Блоки: 005)</t>
  </si>
  <si>
    <t>50-P12-2032
(Блоки: 005)</t>
  </si>
  <si>
    <t>50-P12-2033
(Блоки: 005)</t>
  </si>
  <si>
    <t>50-P12-2034
(Блоки: 005)</t>
  </si>
  <si>
    <t>3.1.188</t>
  </si>
  <si>
    <t xml:space="preserve">Сырье коксования от печи коксования 
302Н001 до линий 011-Р13-2002, 011-Р13-2003
</t>
  </si>
  <si>
    <t>400-P13-2001
(Блоки: 005)</t>
  </si>
  <si>
    <t>Сырье коксования</t>
  </si>
  <si>
    <t xml:space="preserve">400-P13-2001
(Блоки: 009) </t>
  </si>
  <si>
    <t>400-P13-2001      (Блоки: 011)</t>
  </si>
  <si>
    <t>350-P13-2001 01 (Блоки: 011)</t>
  </si>
  <si>
    <t>350-P13-2001 02 (Блоки: 011)</t>
  </si>
  <si>
    <t>3.1.189</t>
  </si>
  <si>
    <t xml:space="preserve">Сырье коксования от линий 011-Р13-2001 01, 011-Р13-2001 02 
до коксовых камер 302D001 и 302D002 
</t>
  </si>
  <si>
    <t>350-P13-2002      (Блоки: 011)</t>
  </si>
  <si>
    <t>350-P13-2003      (Блоки: 011)</t>
  </si>
  <si>
    <t>3.1.190</t>
  </si>
  <si>
    <t xml:space="preserve">Сырье коксования от клапана переключения коксовых камер 302EUV7037 до линий 011-Р14-2001,  011-Р15-2001 </t>
  </si>
  <si>
    <t>350-P13-2004      (Блоки: 011)</t>
  </si>
  <si>
    <t>3.1.191</t>
  </si>
  <si>
    <t>Газы коксования от коксовых камер 302D001, 302D002 до фракционирующей колонны 302С001</t>
  </si>
  <si>
    <t>600-P14-2001 
(Блоки: 006/2)</t>
  </si>
  <si>
    <t xml:space="preserve">Газ коксования </t>
  </si>
  <si>
    <t>ASTM A691</t>
  </si>
  <si>
    <t>600-P14-2001
(Блоки: 008)</t>
  </si>
  <si>
    <t>600-P14-2001    (Блоки: 011)</t>
  </si>
  <si>
    <t xml:space="preserve">15Х5М-У </t>
  </si>
  <si>
    <t xml:space="preserve">15Х5М </t>
  </si>
  <si>
    <t>600-P14-2001 01    (Блоки: 011)</t>
  </si>
  <si>
    <t>600-P14-2004    (Блоки: 011)</t>
  </si>
  <si>
    <t>600-P14-2004 01    (Блоки: 011)</t>
  </si>
  <si>
    <t>3.1.192</t>
  </si>
  <si>
    <t>Газы коксования от коксовой камеры 302D001 до предохранительных клапанов 302PSV2001, 302PSV2002</t>
  </si>
  <si>
    <t>500-P14-2002    (Блоки: 011)</t>
  </si>
  <si>
    <t>Газ коксования</t>
  </si>
  <si>
    <t>350-P14-2002 01   (Блоки: 011)</t>
  </si>
  <si>
    <t>25-P14-2002 02   (Блоки: 011)</t>
  </si>
  <si>
    <t>3.1.193</t>
  </si>
  <si>
    <t>Газы коксования от коксовой камеры 302D002 до предохранительных клапанов PSV2018, 302PSV2019</t>
  </si>
  <si>
    <t>500-P14-2005      (Блоки: 011)</t>
  </si>
  <si>
    <t>350-P14-2005 01   (Блоки: 011)</t>
  </si>
  <si>
    <t>25-P14-2005 02   (Блоки: 011)</t>
  </si>
  <si>
    <t>3.1.194</t>
  </si>
  <si>
    <t>Пары продувки от линий 011-Р13-2001, 011-Р13-2004, 011-Р14-2001, 011-Р14-2004 до линии 008-Р15-2007</t>
  </si>
  <si>
    <t>600-P15-2001
(Блоки: 008)</t>
  </si>
  <si>
    <t>Пары продувки</t>
  </si>
  <si>
    <t>600-P15-2001    (Блоки: 011)</t>
  </si>
  <si>
    <t>600-P15-2001 01
(Блоки: 008)</t>
  </si>
  <si>
    <t>600-P15-2002    (Блоки: 011)</t>
  </si>
  <si>
    <t>3.1.195</t>
  </si>
  <si>
    <t xml:space="preserve">Пары продувки от линий 011-Р14-2002, 011-Р14-2005, 
011-Р14-2005 01, 008-Р15-2001, 006/2-Р17-2003, 008-Р15-2004 
011-Р14-2002 01 в колонну продувки 302С003                                    </t>
  </si>
  <si>
    <t>800-P14-2003
(Блоки: 008)</t>
  </si>
  <si>
    <t>Пары продувки, газ коксования</t>
  </si>
  <si>
    <t>800-P14-2003       (Блоки: 011)</t>
  </si>
  <si>
    <t>800-P14-2003 01  (Блоки: 011)</t>
  </si>
  <si>
    <t>600-P15-2007 
(Блоки: 008)</t>
  </si>
  <si>
    <t>800-P15-2008 
(Блоки: 006/2)</t>
  </si>
  <si>
    <t>800-P15-2008
(Блоки: 008)</t>
  </si>
  <si>
    <t>300-P17-2004
(Блоки: 006/2)</t>
  </si>
  <si>
    <t>300-P17-2004
(Блоки: 008)</t>
  </si>
  <si>
    <t>300-P17-2004 01 
(Блоки: 006/2)</t>
  </si>
  <si>
    <t xml:space="preserve"> 250-P17-2020
(Блоки: 006/2)</t>
  </si>
  <si>
    <t>250-P17-2020 
(Блоки: 008)</t>
  </si>
  <si>
    <t>3.1.196</t>
  </si>
  <si>
    <t xml:space="preserve">Пары продувки от линий 008-Р15-2007, 004-RO-0101, колонны продувки 302С003 до холодильников-конденсаторов 302А002/1,2,3,4,5                                  </t>
  </si>
  <si>
    <t>800-P15-2009 
(Блоки: 004)</t>
  </si>
  <si>
    <t>50-P15-2009 01
(Блоки: 004)</t>
  </si>
  <si>
    <t>3.1.197</t>
  </si>
  <si>
    <t>Конденсат продувки от линии          011-Р14-2001 до линии 006/2-Р16-2003</t>
  </si>
  <si>
    <t>50-P16-2001         (Блоки: 011)</t>
  </si>
  <si>
    <t>Конденсат продувки</t>
  </si>
  <si>
    <t>50-P16-2002 
(Блоки: 006/2)</t>
  </si>
  <si>
    <t>50-P16-2002 
(Блоки: 008)</t>
  </si>
  <si>
    <t>50-P16-2002         (Блоки: 011)</t>
  </si>
  <si>
    <t>3.1.202</t>
  </si>
  <si>
    <t>Продукты прогрева камер коксования от 302D003/4 до 302С001/14, 
линии 006/2-Р17-2020</t>
  </si>
  <si>
    <t>250-P17-2019
(Блоки: 006/2)</t>
  </si>
  <si>
    <t>250-P17-2021
(Блоки: 006/2)</t>
  </si>
  <si>
    <t>250-P17-2021
(Блоки: 008)</t>
  </si>
  <si>
    <t>250-P17-2021 01
(Блоки: 006/2)</t>
  </si>
  <si>
    <t>3.1.203</t>
  </si>
  <si>
    <t>Циркулирующий нефтепродукт от колонны 302С003 до фильтров 302F004/А,В и от фильтров до насосов 302Р010/А,В</t>
  </si>
  <si>
    <t>350-P18-2001 
(Блоки: 006/2)</t>
  </si>
  <si>
    <t>Циркулирующий ннфтепродукт</t>
  </si>
  <si>
    <t>350-P18-2002 
(Блоки: 006/2)</t>
  </si>
  <si>
    <t>Тяжёлый газойль коксования</t>
  </si>
  <si>
    <t>A335 Gr.P9</t>
  </si>
  <si>
    <t>3.1.214</t>
  </si>
  <si>
    <t>Квенч тяжелого газойля коксования от регулирующего клапана 302TDV1037 до линий                             011-Р14-2001, 011-Р14-2004</t>
  </si>
  <si>
    <t>100-P20-2010 
 (Блоки: 011)</t>
  </si>
  <si>
    <t xml:space="preserve">Лёгкий газойль коксования </t>
  </si>
  <si>
    <t>3.1.220</t>
  </si>
  <si>
    <t>Лёгкий газойль коксования от л. 008-Р21-200 (302LV4103) до колонны отпарки 302С002 и от колонны отпарки 302С002  до фракционирующей колонны 302С001</t>
  </si>
  <si>
    <t>200-Р21-2015
(Блоки: 006/2)</t>
  </si>
  <si>
    <t>200-Р21-2015
(Блоки: 008)</t>
  </si>
  <si>
    <t>150-Р21-2016
(Блоки: 006/2)</t>
  </si>
  <si>
    <t>3.1.221</t>
  </si>
  <si>
    <t>Лёгкий газойль коксования от  насосов 302Р012/А,В до  линий 008-Р21-2014, 008-Р21-2006 (302FV3242, 302FV3382)</t>
  </si>
  <si>
    <t>150-P21-2005
(Блоки: 008)</t>
  </si>
  <si>
    <t>3.1.227</t>
  </si>
  <si>
    <t>Легкий газойль коксования от отпарной колонны  302С002 до насосов 302Р004/А,В, сброс с 302PSV5501/А,В в линию 006/2-Р21-2017</t>
  </si>
  <si>
    <t>200-Р21-2017
(Блоки: 006/2)</t>
  </si>
  <si>
    <t>150-Р21-2049 
(Блоки: 006/2)</t>
  </si>
  <si>
    <t>150-Р21-2049 
(Блоки: 008)</t>
  </si>
  <si>
    <t>3.1.228</t>
  </si>
  <si>
    <t>Легкий газойль коксования от насосов легкого газойля 302Р004/А,В до парогенератора 302Е005,  до линии 008-Р17-2007</t>
  </si>
  <si>
    <t>150-Р21-2022
(Блоки: 008)</t>
  </si>
  <si>
    <t>50-Р21-2048 
(Блоки: 008)</t>
  </si>
  <si>
    <t>3.1.229</t>
  </si>
  <si>
    <t>Легкий газойль коксования от  парогенератора 302Е005 до теплообменника легкого газойля 302Е004</t>
  </si>
  <si>
    <t>150-Р21-2023
(Блоки: 008)</t>
  </si>
  <si>
    <t>150-Р21-2024
(Блоки: 008)</t>
  </si>
  <si>
    <t>3.1.231</t>
  </si>
  <si>
    <t>Легкий газойль коксования от    воздушного холодильника 302А004 до линий 008-Р21-2027, 008-Р21-2030 (302FV3283, 302FV3317)</t>
  </si>
  <si>
    <t>150-Р21-2026
(Блоки: 008)</t>
  </si>
  <si>
    <t>50-Р21-2026 01
(Блоки: 008)</t>
  </si>
  <si>
    <t>50-Р21-2029
(Блоки: 008)</t>
  </si>
  <si>
    <t>3.1.233</t>
  </si>
  <si>
    <t>Легкий газойль коксования от линии 008-Р21-2029  (302FV3317) до линии 011-AFM-2003</t>
  </si>
  <si>
    <t>50-Р21-2030
(Блоки: 008)</t>
  </si>
  <si>
    <t xml:space="preserve">50-P21-2030
(Блоки: 009) </t>
  </si>
  <si>
    <t>50-P21-2030    (Блоки: 011)</t>
  </si>
  <si>
    <t>3.1.234</t>
  </si>
  <si>
    <t xml:space="preserve">Лёгкий газойль коксования от сепаратора кислого газа 302D206 
до линии 008-Р21-2013     
</t>
  </si>
  <si>
    <t>50-Р21-2042 
(Блоки: 008)</t>
  </si>
  <si>
    <t>Верхний продукт фракционирующей колонны</t>
  </si>
  <si>
    <t>3.1.236</t>
  </si>
  <si>
    <t>Верхний продукт фракционирующей колонны от воздушных холодильников 302А001/1-6 до емкости орошения колонны 302D004</t>
  </si>
  <si>
    <t>600-Р22-2002
(Блоки: 008)</t>
  </si>
  <si>
    <t xml:space="preserve">350-Р22-2002 01
(Блоки: 008) </t>
  </si>
  <si>
    <t>350-Р22-2002 02
(Блоки: 008)</t>
  </si>
  <si>
    <t>50-Р22-2002 03
(Блоки: 008)</t>
  </si>
  <si>
    <t>50-Р22-2002 04
(Блоки: 008)</t>
  </si>
  <si>
    <t>3.1.237</t>
  </si>
  <si>
    <t>Углеводородный газ фракционирующей колонны от емкости орошения 302D004 до сепаратора 302D212, от сепаратора до компрессора газа коксования 302К201 и до регулирующего клапана 302PV2522</t>
  </si>
  <si>
    <t>400-P23-2001
(Блоки: 003)</t>
  </si>
  <si>
    <t>Углеводородный газ фракционирующей колонны</t>
  </si>
  <si>
    <t>400-P23-2001 
(Блоки: 004)</t>
  </si>
  <si>
    <t>400-Р23-2001 
(Блоки: 006/2)</t>
  </si>
  <si>
    <t>400-P23-2001
(Блоки: 008)</t>
  </si>
  <si>
    <t>3.1.238</t>
  </si>
  <si>
    <t xml:space="preserve">Углеводородный газ фракционирующей колонны от компрессора газа коксования 302К201 к форсункам 302Х201, к уплотнениям компрессора </t>
  </si>
  <si>
    <t>250-P23-2003
(Блоки: 003)</t>
  </si>
  <si>
    <t>250-P23-2003
(Блоки: 004)</t>
  </si>
  <si>
    <t>50-P23-2003 01
(Блоки: 004)</t>
  </si>
  <si>
    <t>250-Р23-2003 
(Блоки: 006/2)</t>
  </si>
  <si>
    <t>250-Р23-2003
(Блоки: 008)</t>
  </si>
  <si>
    <t>250-P23-2005
(Блоки: 003)</t>
  </si>
  <si>
    <t>250-P23-2005
(Блоки: 004)</t>
  </si>
  <si>
    <t>250-P23-2005
(Блоки: 006/2)</t>
  </si>
  <si>
    <t>250-P23-2005
(Блоки: 008)</t>
  </si>
  <si>
    <t>20-P23-2013
(Блоки: 004)</t>
  </si>
  <si>
    <t>3.1.241</t>
  </si>
  <si>
    <t>Углеводородный газ фракционирующей колонны от  форсунки 302Х201, кислый газ от первичного абсорбера 302С201 до водяного холодильника-конденсатора 302Е209</t>
  </si>
  <si>
    <t>300-P23-2010
(Блоки: 008)</t>
  </si>
  <si>
    <t>150-SRG-2006 
(Блоки: 006/2)</t>
  </si>
  <si>
    <t>150-SRG-2006
(Блоки: 008)</t>
  </si>
  <si>
    <t>10Х17Н13М2Т</t>
  </si>
  <si>
    <t>3.1.244</t>
  </si>
  <si>
    <t>Нестабильный бензин от насосов 302Р003/А,В до фракционирующей колонны 302С001, до линии 008-Р22-2002</t>
  </si>
  <si>
    <t>150-Р24-2007 
(Блоки: 006/2)</t>
  </si>
  <si>
    <t xml:space="preserve">25-P24-2008           (Блоки: 008)    </t>
  </si>
  <si>
    <t>3.1.252</t>
  </si>
  <si>
    <t>Нестабильный бензин от  линии 008-P24-2025 02 (302FV3359) до отпарной колонны 302С202</t>
  </si>
  <si>
    <t>150-Р24-2026 
(Блоки: 006/2)</t>
  </si>
  <si>
    <t xml:space="preserve">150-P24-2026           (Блоки: 008)    </t>
  </si>
  <si>
    <t>3.1.253</t>
  </si>
  <si>
    <t xml:space="preserve">Нестабильный бензин от первичного абсорбера 302С201 до линий 008-Р23-2010, 008-Р24-2004 (302D201)   </t>
  </si>
  <si>
    <t>250-Р24-2031 
(Блоки: 006/2)</t>
  </si>
  <si>
    <t xml:space="preserve">250-P24-2031           (Блоки: 008)    </t>
  </si>
  <si>
    <t xml:space="preserve">150-P24-2032           (Блоки: 008)    </t>
  </si>
  <si>
    <t>3.1.254</t>
  </si>
  <si>
    <t>Нестабильный бензин от отпарной колонны 302С202 до нижнего ребойлера отпарной колонны 302Е206/1, от верхнего ребойлера 302Е205/1 до отпарной колонны 302С202</t>
  </si>
  <si>
    <t>250-Р24-2037
(Блоки: 006/2)</t>
  </si>
  <si>
    <t>300-Р24-2038
(Блоки: 006/2)</t>
  </si>
  <si>
    <t>3.1.255</t>
  </si>
  <si>
    <t>Нестабильный бензин от первичного абсорбера 302С201 и от отпарной колонны 302С202 до насосов 302Р204/А,В</t>
  </si>
  <si>
    <t>250-Р24-2039
(Блоки: 006/2)</t>
  </si>
  <si>
    <t xml:space="preserve">250-P24-2039           (Блоки: 008)    </t>
  </si>
  <si>
    <t>3.1.258</t>
  </si>
  <si>
    <t>Нестабильный бензин от верхнего ребойлера отпарной колонны 302Е205 до отпарной колонны 302С202 и от отпарной колонны 302С202 до нижнего ребойлера 302С206</t>
  </si>
  <si>
    <t>300-Р24-2054 
(Блоки: 006/2)</t>
  </si>
  <si>
    <t>250-Р24-2055 
(Блоки: 006/2)</t>
  </si>
  <si>
    <t>3.1.259</t>
  </si>
  <si>
    <t>Стабильный бензин от дебутанизатора 302С204 до ребойлера дебутанизатора 302Е201 и обратно</t>
  </si>
  <si>
    <t>300-Р25-2001 
(Блоки: 006/1)</t>
  </si>
  <si>
    <t>400-Р25-2002 
(Блоки: 006/1)</t>
  </si>
  <si>
    <t>3.1.264</t>
  </si>
  <si>
    <t>Стабильный бензин от регулирующего клапана 302FV3377 в коллектор стабильного бензина с установки и пусковые линии от коллектора до линий: 008-P24-2020, 008-P24-2001, 008-P28-2001, 008 P21-2027, 008-LHD-0095</t>
  </si>
  <si>
    <t xml:space="preserve">100-P25-2011            (Блоки: 007)  </t>
  </si>
  <si>
    <t xml:space="preserve">100-P25-2011           (Блоки: 008)    </t>
  </si>
  <si>
    <t xml:space="preserve">100-P25-2018           (Блоки: 008)    </t>
  </si>
  <si>
    <t>3.1.265</t>
  </si>
  <si>
    <t>Стабильный бензин от регулирующего клапана 302FV3378 до первичного абсорбера 302С201</t>
  </si>
  <si>
    <t>150-Р25-2012 
(Блоки: 006/2)</t>
  </si>
  <si>
    <t xml:space="preserve">150-P25-2012           (Блоки: 008)    </t>
  </si>
  <si>
    <t>3.1.272</t>
  </si>
  <si>
    <t>Сжиженный газ от насосов 302Р202/А,В до колонны 302С206,  до линии 008-Р28-2008 (302FV3407), линии 008-Р26-2003</t>
  </si>
  <si>
    <t xml:space="preserve">150-P28-2006          (Блоки: 008)    </t>
  </si>
  <si>
    <t>80-Р28-2007 
(Блоки: 006/1)</t>
  </si>
  <si>
    <t xml:space="preserve">80-P28-2007          (Блоки: 008)    </t>
  </si>
  <si>
    <t xml:space="preserve">20-P28-2009          (Блоки: 008)    </t>
  </si>
  <si>
    <t>3.1.273</t>
  </si>
  <si>
    <t>Сжиженный газо от линии 008-Р28-2006 (302FV3407) 
до дебутанизатора 302С204</t>
  </si>
  <si>
    <t>100-Р28-2008 
(Блоки: 006/1)</t>
  </si>
  <si>
    <t xml:space="preserve">100-P28-2008          (Блоки: 008)    </t>
  </si>
  <si>
    <t>3.1.274</t>
  </si>
  <si>
    <t>Сжиженный газ от контактора аминовой очистки 302С206 до отстойника амина 302D203</t>
  </si>
  <si>
    <t>80-Р28-2010 
(Блоки: 006/1)</t>
  </si>
  <si>
    <t xml:space="preserve">80-P28-2010          (Блоки: 008)    </t>
  </si>
  <si>
    <t xml:space="preserve">80-P28-2011          (Блоки: 008)    </t>
  </si>
  <si>
    <t>50-TWP-2007
(Блоки: 008)</t>
  </si>
  <si>
    <t>3.1.275</t>
  </si>
  <si>
    <t xml:space="preserve">Сжиженный газ от отстойника амина 302D203 до теплообменника 302Е208,  до линий 247-Р33-00-00, 007-Р25-2011     </t>
  </si>
  <si>
    <t xml:space="preserve">80-P28-2013          (Блоки: 008)    </t>
  </si>
  <si>
    <t xml:space="preserve">80-P28-2034            (Блоки: 007)  </t>
  </si>
  <si>
    <t xml:space="preserve">80-P28-2034          (Блоки: 008)    </t>
  </si>
  <si>
    <t xml:space="preserve">80-P28-2035            (Блоки: 007)  </t>
  </si>
  <si>
    <t xml:space="preserve">80-P28-2035          (Блоки: 008)    </t>
  </si>
  <si>
    <t xml:space="preserve">80-P28-2036            (Блоки: 007)  </t>
  </si>
  <si>
    <t>3.1.281</t>
  </si>
  <si>
    <t>Факельный коллектор кислого газа от оборудования до сепаратора 302D501 и от сепаратора 302D501 до линии 247-F02-00-00 (МЦК-2, тит. 247-20)</t>
  </si>
  <si>
    <t>200-SHF-0001
(Блоки: 002)</t>
  </si>
  <si>
    <t>Кислый факел</t>
  </si>
  <si>
    <t xml:space="preserve">200-SHF-0001            (Блоки: 007)  </t>
  </si>
  <si>
    <t>200-SHF-0001
(Блоки: 008)</t>
  </si>
  <si>
    <t xml:space="preserve">200-SHF-0002            (Блоки: 007)  </t>
  </si>
  <si>
    <t xml:space="preserve">80-SHF-0006            (Блоки: 007)  </t>
  </si>
  <si>
    <t>200-SHF-0007 
(Блоки: 006/1)</t>
  </si>
  <si>
    <t>200-SHF-0007
(Блоки: 008)</t>
  </si>
  <si>
    <t>100-SHF-0010
(Блоки: 002)</t>
  </si>
  <si>
    <t>150-SHF-0011
(Блоки: 002)</t>
  </si>
  <si>
    <t>100-SHF-0018 
(Блоки: 006/1)</t>
  </si>
  <si>
    <t>200-SHF-0019
(Блоки: 002)</t>
  </si>
  <si>
    <t>3.1.282</t>
  </si>
  <si>
    <t>Кислый газ от сепаратора 302D201 до колонны 302С201</t>
  </si>
  <si>
    <t>200-SRG-2003
(Блоки: 006/2)</t>
  </si>
  <si>
    <t>200-SRG-2003
(Блоки: 008)</t>
  </si>
  <si>
    <t>50-SRG-2003 01
(Блоки: 008)</t>
  </si>
  <si>
    <t xml:space="preserve">Кислый газ </t>
  </si>
  <si>
    <t>3.1.287</t>
  </si>
  <si>
    <t xml:space="preserve">Кислый газ от емкости насыщенного амина 302D401,
от емкости орошения регенератора амина 302D402
до МЦК-2, тит. 247-20 (на УПЭС)    
</t>
  </si>
  <si>
    <t>50-SRG-2028
(Блоки: 002)</t>
  </si>
  <si>
    <t>50-SRG-2029
(Блоки: 002)</t>
  </si>
  <si>
    <t>150-SRG-2039
(Блоки: 002)</t>
  </si>
  <si>
    <t>150-SRG-2040
(Блоки: 002)</t>
  </si>
  <si>
    <t>150-SRG-2040
(Блоки: 007)</t>
  </si>
  <si>
    <t>3.1.288</t>
  </si>
  <si>
    <t>Кислый газ от регенератора амина 302С401 до воздушного холодильника 302А401</t>
  </si>
  <si>
    <t>400-SRG-2034
(Блоки: 002)</t>
  </si>
  <si>
    <t>100-SRG-2034 01
(Блоки: 002)</t>
  </si>
  <si>
    <t>3.1.291</t>
  </si>
  <si>
    <t>Кислый газ от емкости хранения амина 302D404 до регулирующих клапанов 302РV2563/А,В</t>
  </si>
  <si>
    <t>80-SRG-2045
(Блоки: 006/1)</t>
  </si>
  <si>
    <t>3.1.295</t>
  </si>
  <si>
    <t>Кислая вода от отстойника продувки 302D005 до насосов 302Р011/А,В</t>
  </si>
  <si>
    <t>150-SRW-2001 
(Блоки: 006/2)</t>
  </si>
  <si>
    <t>3.1.296</t>
  </si>
  <si>
    <t>25-SRW-2124 
(Блоки: 006/2)</t>
  </si>
  <si>
    <t>3.1.297</t>
  </si>
  <si>
    <t xml:space="preserve">Кислая вода от линии 006/2-SRW-2006 (302LV4068), от компрессоров
302К001/А,В,С до резервуара кислой воды 302ТК301
</t>
  </si>
  <si>
    <t>100-SRW-2058
(Блоки: 002)</t>
  </si>
  <si>
    <t>50-SRW-2058            (Блоки: 003)</t>
  </si>
  <si>
    <t xml:space="preserve">150-SRW-2058            (Блоки: 007)  </t>
  </si>
  <si>
    <t>150-SRW-2058
(Блоки: 008)</t>
  </si>
  <si>
    <t>3.1.301</t>
  </si>
  <si>
    <t>Кислая вода от емкости орошения фракционирующей колонны 302D004 до насосов 302Р006/А,В</t>
  </si>
  <si>
    <t>150-SRW-2027
(Блоки: 008)</t>
  </si>
  <si>
    <t>3.1.305</t>
  </si>
  <si>
    <t>Кислая вода от линии 008-SRW-2032 (302FV3310) до 
воздушных холодильников 302А001/1-6</t>
  </si>
  <si>
    <t>50-SRW-2037
(Блоки: 008)</t>
  </si>
  <si>
    <t>50-SRW-2037 01
(Блоки: 008)</t>
  </si>
  <si>
    <t>3.1.306</t>
  </si>
  <si>
    <t xml:space="preserve">Кислая вода от отпарной колонны 302D202 до сепаратора 302D204 </t>
  </si>
  <si>
    <t>80-SRW-2044 
(Блоки: 006/2)</t>
  </si>
  <si>
    <t>3.1.309</t>
  </si>
  <si>
    <t>Кислая вода от теплообменников 302Е301/1,2 через теплообменники 302Е301/3,4 до отпарной колонны кислой воды 302С301</t>
  </si>
  <si>
    <t>100-SRW-2067 01
(Блоки: 006/1)</t>
  </si>
  <si>
    <t>100-SRW-2067
(Блоки: 008)</t>
  </si>
  <si>
    <t>3.1.310</t>
  </si>
  <si>
    <t>Кислая вода от отпарной колонны 302С301 до насосов 302Р302/А,В</t>
  </si>
  <si>
    <t>200-SRW-2099
(Блоки: 006/1)</t>
  </si>
  <si>
    <t>200-SRW-2099
(Блоки: 008)</t>
  </si>
  <si>
    <t>3.1.311</t>
  </si>
  <si>
    <t>Кислая вода от насосов 302Р302/А,В до  воздушного холодильника 302А301</t>
  </si>
  <si>
    <t>150-SRW-2104
(Блоки: 006/1)</t>
  </si>
  <si>
    <t>150-SRW-2104
(Блоки: 008)</t>
  </si>
  <si>
    <t>3.1.312</t>
  </si>
  <si>
    <t xml:space="preserve">Кислая вода от воздушного холодильника 302А301 до холодильника 302Е304 и от холодильника до линии 006/1-SRW-2107 (302FV3513)     </t>
  </si>
  <si>
    <t>150-SRW-2105
(Блоки: 006/1)</t>
  </si>
  <si>
    <t>3.1.313</t>
  </si>
  <si>
    <t>150-SRW-2107
(Блоки: 008)</t>
  </si>
  <si>
    <t>150-SRW-2107 01
(Блоки: 006/1)</t>
  </si>
  <si>
    <t>3.1.314</t>
  </si>
  <si>
    <t xml:space="preserve">Кислая вода от емкости 302D402 до насосов 302Р402/А,В </t>
  </si>
  <si>
    <t>80-SRW-2110
(Блоки: 002)</t>
  </si>
  <si>
    <t>3.1.318</t>
  </si>
  <si>
    <t>Отпаренная вода от отпарной колонны кислой воды 302С301 до ребойлера 302Е302</t>
  </si>
  <si>
    <t>250-SW-2001 
(Блоки: 006/1)</t>
  </si>
  <si>
    <t>3.1.319</t>
  </si>
  <si>
    <t>Отпаренная вода от отпарной колонны кислой воды 302С301 до насосов отпаренной воды 302Р303/А,В</t>
  </si>
  <si>
    <t>150-SW-2003 
(Блоки: 006/1)</t>
  </si>
  <si>
    <t>Конденсат водяного пара низкого давления</t>
  </si>
  <si>
    <t>3.1.357</t>
  </si>
  <si>
    <t>Смазочное масло</t>
  </si>
  <si>
    <t>40-LO-2022 
(Блоки: 004)</t>
  </si>
  <si>
    <t>40-LO-2023 
(Блоки: 004)</t>
  </si>
  <si>
    <t>50-LO-2023 01 
(Блоки: 004)</t>
  </si>
  <si>
    <t>УГПМ ТТ</t>
  </si>
  <si>
    <t>УПВ ТТ</t>
  </si>
  <si>
    <t>3.1.23ПВ</t>
  </si>
  <si>
    <t xml:space="preserve">Конденсат пара НД от паропроводов установки до расширителя конденсата 302D019 </t>
  </si>
  <si>
    <t>150-LC-0022
(Блоки: 001)</t>
  </si>
  <si>
    <t>150-LC-0022
(Блоки: 002)</t>
  </si>
  <si>
    <t>150-LC-0022    (Блоки: 003)</t>
  </si>
  <si>
    <t>150-LC-0022 
(Блоки: 006/2)</t>
  </si>
  <si>
    <t>150-LC-0022    (Блоки: 007)</t>
  </si>
  <si>
    <t>150-LC-0022 
(Блоки: 008)</t>
  </si>
  <si>
    <t>80-LC-0022      
(Блоки: 009)</t>
  </si>
  <si>
    <t>80-LC-0023
(Блоки: 002)</t>
  </si>
  <si>
    <t>50-LC-0024
(Блоки: 001)</t>
  </si>
  <si>
    <t>25-LC-0025      (Блоки: 007)</t>
  </si>
  <si>
    <t xml:space="preserve">25-LC-0027
(Блоки: 008) </t>
  </si>
  <si>
    <t xml:space="preserve">25-LC-0032      
(Блоки: 009) </t>
  </si>
  <si>
    <t>25-LC-0033      (Блоки: 003)</t>
  </si>
  <si>
    <t xml:space="preserve">25-LC-0038
(Блоки: 007) </t>
  </si>
  <si>
    <t>3.1.31ПВ</t>
  </si>
  <si>
    <t xml:space="preserve">Конденсат водяного пара среднего давления от оборудования УГПМ
в коллектор конденсата пара
</t>
  </si>
  <si>
    <t xml:space="preserve">25-MC-0011   
 (Блоки: 007)
 </t>
  </si>
  <si>
    <t xml:space="preserve">Конденсат водяного пара среднего давления </t>
  </si>
  <si>
    <t>25-MC-0015
(Блоки: 002)</t>
  </si>
  <si>
    <t>15-MC-0018
(Блоки: 001)</t>
  </si>
  <si>
    <t>12Х18Н12Т</t>
  </si>
  <si>
    <t xml:space="preserve">25-MC-0020 01   (Блоки: 007)
 </t>
  </si>
  <si>
    <t xml:space="preserve">25-MC-0020 02   (Блоки: 007)
 </t>
  </si>
  <si>
    <t xml:space="preserve">25-MC-0020 03   (Блоки: 007)
 </t>
  </si>
  <si>
    <t xml:space="preserve">25-MC-0020 04   (Блоки: 007)
 </t>
  </si>
  <si>
    <t xml:space="preserve">25-MC-0020 05   (Блоки: 007)
 </t>
  </si>
  <si>
    <t xml:space="preserve">25-MC-0020 06   (Блоки: 007)
 </t>
  </si>
  <si>
    <t xml:space="preserve">25-MC-0020 07   (Блоки: 007)
 </t>
  </si>
  <si>
    <t xml:space="preserve">25-MC-0020 08   (Блоки: 007)
 </t>
  </si>
  <si>
    <t xml:space="preserve">25-MC-0020 09   (Блоки: 007)
 </t>
  </si>
  <si>
    <t xml:space="preserve">25-MC-0020 10   (Блоки: 007)
 </t>
  </si>
  <si>
    <t>25-МС-0021
(Блоки: 006/1)</t>
  </si>
  <si>
    <t>25-MC-0021 
(Блоки: 008)</t>
  </si>
  <si>
    <t>25-МС-0022 
(Блоки: 006/1)</t>
  </si>
  <si>
    <t>50-MC-0023 
(Блоки: 006/2)</t>
  </si>
  <si>
    <t>50-MC-0023 
(Блоки: 008)</t>
  </si>
  <si>
    <t>50-MC-0027 
(Блоки: 008)</t>
  </si>
  <si>
    <t>25-MC-0028
(Блоки: 008)</t>
  </si>
  <si>
    <t>25-MC-0028 01
(Блоки: 008)</t>
  </si>
  <si>
    <t>80-MC-0029
(Блоки: 003)</t>
  </si>
  <si>
    <t>80-MC-0029 
(Блоки: 004)</t>
  </si>
  <si>
    <t>25-MC-0029 01
(Блоки: 004)</t>
  </si>
  <si>
    <t>25-MC-0029 02
(Блоки: 004)</t>
  </si>
  <si>
    <t>25-MC-0029 03
(Блоки: 004)</t>
  </si>
  <si>
    <t>25-MC-0029 04
(Блоки: 004)</t>
  </si>
  <si>
    <t>25-MC-0029 05
(Блоки: 004)</t>
  </si>
  <si>
    <t>25-MC-0029 06
(Блоки: 004)</t>
  </si>
  <si>
    <t>25-MC-0029 07
(Блоки: 004)</t>
  </si>
  <si>
    <t>25-MC-0029 08
(Блоки: 004)</t>
  </si>
  <si>
    <t>25-MC-0029 09
(Блоки: 004)</t>
  </si>
  <si>
    <t>25-MC-0029 10
(Блоки: 004)</t>
  </si>
  <si>
    <t>25-MC-0030 
(Блоки: 008)</t>
  </si>
  <si>
    <t>25-MC-0030 01
(Блоки: 008)</t>
  </si>
  <si>
    <t>50-MC-0031
(Блоки: 008)</t>
  </si>
  <si>
    <t>25-MC-0032
(Блоки: 008)</t>
  </si>
  <si>
    <t>50-MC-0033
(Блоки: 008)</t>
  </si>
  <si>
    <t xml:space="preserve">50-MC-0042
(Блоки: 009) </t>
  </si>
  <si>
    <t>50-MC-0047 
(Блоки: 008)</t>
  </si>
  <si>
    <t>50-МС-0058
(Блоки: 006/1)</t>
  </si>
  <si>
    <t>50-MC-0058 
(Блоки: 008)</t>
  </si>
  <si>
    <t>25-MC-0059 
(Блоки: 006/2)</t>
  </si>
  <si>
    <t>25-MC-0059
(Блоки: 008)</t>
  </si>
  <si>
    <t>50-MC-0064 
(Блоки: 008)</t>
  </si>
  <si>
    <t>25-MC-0065
(Блоки: 008)</t>
  </si>
  <si>
    <t>25-MC-0065 01
(Блоки: 008)</t>
  </si>
  <si>
    <t>25-MC-0070 01
(Блоки: 002)</t>
  </si>
  <si>
    <t>25-MC-0070 02
(Блоки: 002)</t>
  </si>
  <si>
    <t>25-MC-0070 03
(Блоки: 002)</t>
  </si>
  <si>
    <t>25-MC-0070 04
(Блоки: 002)</t>
  </si>
  <si>
    <t>25-MC-0070 05
(Блоки: 002)</t>
  </si>
  <si>
    <t>25-MC-0070 06
(Блоки: 002)</t>
  </si>
  <si>
    <t>25-MC-0070 07
(Блоки: 002)</t>
  </si>
  <si>
    <t>25-MC-0070 08
(Блоки: 002)</t>
  </si>
  <si>
    <t>50-MC-0072
(Блоки: 002)</t>
  </si>
  <si>
    <t>25-MC-0073
(Блоки: 002)</t>
  </si>
  <si>
    <t xml:space="preserve"> - </t>
  </si>
  <si>
    <t>3.3.003</t>
  </si>
  <si>
    <t>Атмосферный воздух от воздуходувки К304/А,В до печи дожига Р304, от воздухозаборника LK301 до воздуходувки К304/А,В</t>
  </si>
  <si>
    <t>А03-01-00</t>
  </si>
  <si>
    <t>не более 0,0089</t>
  </si>
  <si>
    <t>не более 48</t>
  </si>
  <si>
    <t>А03-12-00</t>
  </si>
  <si>
    <t>А03-13-00</t>
  </si>
  <si>
    <t>не более 152</t>
  </si>
  <si>
    <t>не более 0,8</t>
  </si>
  <si>
    <t>3.3.023</t>
  </si>
  <si>
    <t>Продукт десорбции от колонны С101 до приборов давления, аппаратов воздушного охлаждения А102/1,2 и до сброса на факел</t>
  </si>
  <si>
    <t>Сероводородсодержащий газ</t>
  </si>
  <si>
    <t>P01-01-01</t>
  </si>
  <si>
    <t>P01-02-00</t>
  </si>
  <si>
    <t>P01-05-00</t>
  </si>
  <si>
    <t>P01-06-00</t>
  </si>
  <si>
    <t>P01-06-01</t>
  </si>
  <si>
    <t>P01-06-02</t>
  </si>
  <si>
    <t>P01-06-03</t>
  </si>
  <si>
    <t>P01-06-04</t>
  </si>
  <si>
    <t>P01-06-05</t>
  </si>
  <si>
    <t>P01-06-06</t>
  </si>
  <si>
    <t>P01-06-07</t>
  </si>
  <si>
    <t>3.3.024</t>
  </si>
  <si>
    <t>Кислая вода и сероводородсодержащий газ от аппарата воздушного охлаждения А102/1,2 до теплообменника Е103 и емкости D102</t>
  </si>
  <si>
    <t>P01-03-00</t>
  </si>
  <si>
    <t>Кислая вода, сероводородсодержащий газ</t>
  </si>
  <si>
    <t>P01-03-01</t>
  </si>
  <si>
    <t>P01-03-02</t>
  </si>
  <si>
    <t>P01-03-03</t>
  </si>
  <si>
    <t>P01-03-04</t>
  </si>
  <si>
    <t>P01-03-05</t>
  </si>
  <si>
    <t>P01-04-00</t>
  </si>
  <si>
    <t>P01-07-00</t>
  </si>
  <si>
    <t>P01-08-00</t>
  </si>
  <si>
    <t>25х20</t>
  </si>
  <si>
    <t>3.3.028</t>
  </si>
  <si>
    <t>Кислая вода от емкости D202 до насоса P204/A,B</t>
  </si>
  <si>
    <t>P02-04-00</t>
  </si>
  <si>
    <t>P02-05-02</t>
  </si>
  <si>
    <t>P02-05-03</t>
  </si>
  <si>
    <t>25х15</t>
  </si>
  <si>
    <t>3.3.035</t>
  </si>
  <si>
    <t>Углеводородный конденсат от емкости сбора кислой воды D201 до насоса P205</t>
  </si>
  <si>
    <t>P03-04-00</t>
  </si>
  <si>
    <t>P03-05-01</t>
  </si>
  <si>
    <t>3.3.036</t>
  </si>
  <si>
    <t>Углеводородный конденсат от емкости D202 до насоса P206</t>
  </si>
  <si>
    <t>P03-07-00</t>
  </si>
  <si>
    <t>P03-07-02</t>
  </si>
  <si>
    <t>P03-08-01</t>
  </si>
  <si>
    <t>3.3.039</t>
  </si>
  <si>
    <t>Газ низкого давления с секции 200, технологический газ от ёмкости сбора кислой воды D201, от ёмкости сбора насыщенного раствора МДЭА D101, от универсального эжектора M304/A,B, от колонны дегазации жидкой серы C301 в коллектор, от сероуловителя T301 и к приборам КИП</t>
  </si>
  <si>
    <t>P05-03-00</t>
  </si>
  <si>
    <t>Газ низкого давления, технологический газ</t>
  </si>
  <si>
    <t>не более 0,05</t>
  </si>
  <si>
    <t>не более 170</t>
  </si>
  <si>
    <t>P06-13-00</t>
  </si>
  <si>
    <t>P06-13-01</t>
  </si>
  <si>
    <t>P06-13-02</t>
  </si>
  <si>
    <t>P06-14-00</t>
  </si>
  <si>
    <t>P06-16-00</t>
  </si>
  <si>
    <t>P09-01-00</t>
  </si>
  <si>
    <t>P09-02-00</t>
  </si>
  <si>
    <t>P09-03-00</t>
  </si>
  <si>
    <t>P09-04-00</t>
  </si>
  <si>
    <t>3.3.042</t>
  </si>
  <si>
    <t>Технологический газ от топки-подогревателя H301 до реактора R301</t>
  </si>
  <si>
    <t>P06-03-00</t>
  </si>
  <si>
    <t>P06-03-01</t>
  </si>
  <si>
    <t>3.3.048</t>
  </si>
  <si>
    <t>Технологический газ от реактора R301 до конденсатора серы S301</t>
  </si>
  <si>
    <t>P06-09-00</t>
  </si>
  <si>
    <t>3.3.049</t>
  </si>
  <si>
    <t>Технологический газ от реактора R301 до конденсатора серы S302</t>
  </si>
  <si>
    <t>P06-10-00</t>
  </si>
  <si>
    <t>3.3.050</t>
  </si>
  <si>
    <t>Технологический газ от сероуловителя T301 до конденсатора серы S302</t>
  </si>
  <si>
    <t>P06-12-00</t>
  </si>
  <si>
    <t>не более 0,0134</t>
  </si>
  <si>
    <t>не более 135</t>
  </si>
  <si>
    <t>12Х18Н10Т
10Х17Н13М2Т</t>
  </si>
  <si>
    <t>3.3.053</t>
  </si>
  <si>
    <t>Газ отпарки МЦК-2 (тит. 247-20) и от емкости D202 до сепаратора D205; от емкости D202 до приборов КИП и сброса на факел</t>
  </si>
  <si>
    <t>P10-01-00</t>
  </si>
  <si>
    <t>Газ отпарки, кислые газы</t>
  </si>
  <si>
    <t>P10-02-00</t>
  </si>
  <si>
    <t>P10-02-01</t>
  </si>
  <si>
    <t>P10-02-02</t>
  </si>
  <si>
    <t>P10-02-03</t>
  </si>
  <si>
    <t>P14-03-00</t>
  </si>
  <si>
    <t>3.3.056</t>
  </si>
  <si>
    <t>Раствор МДЭА и кислой воды от факельной ёмкости D108 до уровнемерных колонок, линии пропарки и насосов P108/A,B</t>
  </si>
  <si>
    <t>P11-02-00</t>
  </si>
  <si>
    <t>Раствор МДЭА и кислой воды</t>
  </si>
  <si>
    <t>не более 0,1</t>
  </si>
  <si>
    <t>P11-02-02</t>
  </si>
  <si>
    <t>P11-02-05</t>
  </si>
  <si>
    <t>P11-02-06</t>
  </si>
  <si>
    <t>P11-05-00</t>
  </si>
  <si>
    <t>P11-03-03</t>
  </si>
  <si>
    <t>P11-03-04</t>
  </si>
  <si>
    <t>3.3.058</t>
  </si>
  <si>
    <t>Продукт отпарки от колонны C201 до приборов давления, аппарата воздушного охлаждения A201 и сброса на факел</t>
  </si>
  <si>
    <t>P12-01-00</t>
  </si>
  <si>
    <t>Кислые газы, водяной пар</t>
  </si>
  <si>
    <t>P12-01-01</t>
  </si>
  <si>
    <t>P12-01-02</t>
  </si>
  <si>
    <t>P12-01-03</t>
  </si>
  <si>
    <t>P12-01-04</t>
  </si>
  <si>
    <t>P12-01-05</t>
  </si>
  <si>
    <t>P12-01-06</t>
  </si>
  <si>
    <t>P12-02-00</t>
  </si>
  <si>
    <t>P12-04-00</t>
  </si>
  <si>
    <t>P12-05-00</t>
  </si>
  <si>
    <t>3.3.066</t>
  </si>
  <si>
    <t>Регенерированный раствор МДЭА от колонны С101 до насосов Р103/А,В</t>
  </si>
  <si>
    <t>Р44-01-00</t>
  </si>
  <si>
    <t>Р44-01-06</t>
  </si>
  <si>
    <t>Р44-02-02</t>
  </si>
  <si>
    <t>Р44-02-03</t>
  </si>
  <si>
    <t>3.3.068</t>
  </si>
  <si>
    <t>Регенерированный раствор МДЭА от насосов Р103/А,В до теплообменника Е101</t>
  </si>
  <si>
    <t>Р44-02-00</t>
  </si>
  <si>
    <t>Р44-02-01</t>
  </si>
  <si>
    <t>3.3.074</t>
  </si>
  <si>
    <t>Регенерированный раствор МДЭА от емкости D103 к насосам Р104/А,В</t>
  </si>
  <si>
    <t>Р44-08-00</t>
  </si>
  <si>
    <t>Р44-09-03</t>
  </si>
  <si>
    <t>Р44-09-04</t>
  </si>
  <si>
    <t>3.3.077</t>
  </si>
  <si>
    <t>Регенерированный раствор МДЭА от фильтров F101/А,В до фильтров F102/А,В</t>
  </si>
  <si>
    <t>Р44-10-00</t>
  </si>
  <si>
    <t>Р44-10-01</t>
  </si>
  <si>
    <t>Р44-10-02</t>
  </si>
  <si>
    <t>Р44-10-03</t>
  </si>
  <si>
    <t>Р44-10-04</t>
  </si>
  <si>
    <t>Р44-10-05</t>
  </si>
  <si>
    <t>Р44-19-01</t>
  </si>
  <si>
    <t>Р44-23-00</t>
  </si>
  <si>
    <t>Р44-23-01</t>
  </si>
  <si>
    <t>Р44-24-00</t>
  </si>
  <si>
    <t>Р44-24-01</t>
  </si>
  <si>
    <t>Р44-24-02</t>
  </si>
  <si>
    <t>Р44-24-03</t>
  </si>
  <si>
    <t>57х32</t>
  </si>
  <si>
    <t>6х4</t>
  </si>
  <si>
    <t>3.3.082</t>
  </si>
  <si>
    <t>Насыщенный раствор МДЭА от границы установки до ёмкости D101</t>
  </si>
  <si>
    <t>Р45-01-00</t>
  </si>
  <si>
    <t>3.3.084</t>
  </si>
  <si>
    <t>Насыщенный раствор МДЭА от насосов Р101/А,В до теплообменника Е101, колонны С101 (до линии 1/1.3-Р45-07-01), узла отбора проб № 2</t>
  </si>
  <si>
    <t>P45-06-00</t>
  </si>
  <si>
    <t>не более 1,09</t>
  </si>
  <si>
    <t>P45-08-00</t>
  </si>
  <si>
    <t>P45-08-01</t>
  </si>
  <si>
    <t>P45-11-00</t>
  </si>
  <si>
    <t>P45-06-02</t>
  </si>
  <si>
    <t>P45-06-03</t>
  </si>
  <si>
    <t>не более 20</t>
  </si>
  <si>
    <t>не более 0,5</t>
  </si>
  <si>
    <t>3.3.097</t>
  </si>
  <si>
    <t>Ингибитор корозии от БДР до насосов P101/A,B (до линии 1/1.3-P45-05-00)</t>
  </si>
  <si>
    <t>P60-09-00</t>
  </si>
  <si>
    <t>Атм.</t>
  </si>
  <si>
    <t>3.3.099</t>
  </si>
  <si>
    <t>Дыхательные трубопроводы печи дожига H304 в атмосферу</t>
  </si>
  <si>
    <t>P69-24-00</t>
  </si>
  <si>
    <t>не более 100</t>
  </si>
  <si>
    <t>P69-24-01</t>
  </si>
  <si>
    <t>P69-43-00</t>
  </si>
  <si>
    <t>3.3.101</t>
  </si>
  <si>
    <t>Кислая вода от МЦК-2 (тит. 247-20) до ёмкости D201</t>
  </si>
  <si>
    <t>W34-01-00</t>
  </si>
  <si>
    <t>не более 1,0</t>
  </si>
  <si>
    <t>не более 37</t>
  </si>
  <si>
    <t>3.3.104</t>
  </si>
  <si>
    <t>Кислая вода от емкости D201 до насосов P201/A,B</t>
  </si>
  <si>
    <t>W34-07-00</t>
  </si>
  <si>
    <t>3.3.105</t>
  </si>
  <si>
    <t>Кислая вода от теплообменника E201 до колонны C201</t>
  </si>
  <si>
    <t>W34-09-00</t>
  </si>
  <si>
    <t>W34-06-00</t>
  </si>
  <si>
    <t>W34-11-00</t>
  </si>
  <si>
    <t>3.3.109</t>
  </si>
  <si>
    <t>Сероводородсодержащий газ отпарки кислой воды от УГПМ (тит.300) до трубопровода 206-SRG-2021</t>
  </si>
  <si>
    <t>P16-01-00</t>
  </si>
  <si>
    <t>SRG-2021</t>
  </si>
  <si>
    <t>УПЭС ТТ</t>
  </si>
  <si>
    <t>Водяной пар низкого давления</t>
  </si>
  <si>
    <t>3.3.02ПВ</t>
  </si>
  <si>
    <t>Конденсат водяного пара низкого давления в емксоть сбора конденсата D-304</t>
  </si>
  <si>
    <t>C10-08-00</t>
  </si>
  <si>
    <t>C10-09-00</t>
  </si>
  <si>
    <t>C10-44-00</t>
  </si>
  <si>
    <t>3.3.03ПВ</t>
  </si>
  <si>
    <t>Отпаренная вода от колонны С-201 до насосов Р-202/А,В</t>
  </si>
  <si>
    <t>P04-01-00</t>
  </si>
  <si>
    <t>P04-01-03</t>
  </si>
  <si>
    <t>3.3.04ПВ</t>
  </si>
  <si>
    <t>Отпаренная вода от насоса Р-202/А,В до
теплообменника Е-201, теплообменника Е-204,
колонны С-201</t>
  </si>
  <si>
    <t>P04-02-00</t>
  </si>
  <si>
    <t>P04-03-00</t>
  </si>
  <si>
    <t>P04-03-01</t>
  </si>
  <si>
    <t>P04-03-02</t>
  </si>
  <si>
    <t>P04-06-00</t>
  </si>
  <si>
    <t>3.3.05ПВ</t>
  </si>
  <si>
    <t>Циркуляция отпаренной воды в кубе колонны С-201 через теплообменники Е-202/1,2</t>
  </si>
  <si>
    <t>P04-04-00</t>
  </si>
  <si>
    <t>P04-05-00</t>
  </si>
  <si>
    <t>P04-05-01</t>
  </si>
  <si>
    <t>3.3.06ПВ</t>
  </si>
  <si>
    <t>Водяной пар среднего давления из заводской сети до регулирующих клапанов PV-2334,
 PV-2335</t>
  </si>
  <si>
    <t>S01-01-00</t>
  </si>
  <si>
    <t>S01-01-01</t>
  </si>
  <si>
    <t>S01-01-02</t>
  </si>
  <si>
    <t>S01-10-00</t>
  </si>
  <si>
    <t>3.3.08ПВ</t>
  </si>
  <si>
    <t>Водяной пар низкого давления от конденсатора серы S-301 до струйного эжекторного насоса М-302</t>
  </si>
  <si>
    <t>S06-01-00</t>
  </si>
  <si>
    <t>3.3.09ПВ</t>
  </si>
  <si>
    <t>Водяной пар низкого давления от конденсатора серы S-302
 до струйного эжекторного насоса М-303</t>
  </si>
  <si>
    <t>S06-02-00</t>
  </si>
  <si>
    <t>3.3.10ПВ</t>
  </si>
  <si>
    <t>Конденсат водяного пара низкого давления от  теплообменников Е-102/1,2,  Е-202/1,2, аппарата воздушного охлаждения  А-102/1,2 в емкость сбора конденсата D-304</t>
  </si>
  <si>
    <t xml:space="preserve">C10-11-00 </t>
  </si>
  <si>
    <t>C10-13-00</t>
  </si>
  <si>
    <t>C10-13-01</t>
  </si>
  <si>
    <t>C10-13-02</t>
  </si>
  <si>
    <t>C10-14-00</t>
  </si>
  <si>
    <t>C10-24-00</t>
  </si>
  <si>
    <t>3.3.12ПВ</t>
  </si>
  <si>
    <t>Водяной пар низкого давления от М-301 до оборудования установки</t>
  </si>
  <si>
    <t>S06-23-00</t>
  </si>
  <si>
    <t>S06-24-00</t>
  </si>
  <si>
    <t>S06-25-00</t>
  </si>
  <si>
    <t>S06-41-00</t>
  </si>
  <si>
    <t>S06-57-00</t>
  </si>
  <si>
    <t>S06-99-05</t>
  </si>
  <si>
    <t>3.3.13ПВ</t>
  </si>
  <si>
    <t>Водяной пар низкого давления от линии S06-02-00 к аппарату воздушного охлаждения А-301 (пусковая линия)</t>
  </si>
  <si>
    <t>S06-82-00</t>
  </si>
  <si>
    <t>нефть товарная</t>
  </si>
  <si>
    <t>4.1.018</t>
  </si>
  <si>
    <t>от насосов Н 1/1-1/3 до задвижки 3Д64</t>
  </si>
  <si>
    <t>1/21</t>
  </si>
  <si>
    <t>4.1.019</t>
  </si>
  <si>
    <t>от резервуаров Р1-Р4 до насосов Р-101 (А, В)</t>
  </si>
  <si>
    <t>1/22</t>
  </si>
  <si>
    <t>не более 1,58</t>
  </si>
  <si>
    <t>дренажный продукт</t>
  </si>
  <si>
    <t>не более 40</t>
  </si>
  <si>
    <t>4.1.026</t>
  </si>
  <si>
    <t>Дыхание емкости 201D001/A на свечу рассеиваниядо границы проектирования тит.201-35</t>
  </si>
  <si>
    <t>9
(Р05-00-00)</t>
  </si>
  <si>
    <t>углеводородный газ</t>
  </si>
  <si>
    <t>4.1.029</t>
  </si>
  <si>
    <t>от аварийной емкости Е-7 до трубопровода 43/5</t>
  </si>
  <si>
    <t>43/14
(43/15(314)</t>
  </si>
  <si>
    <t>Диз. топливо зимнее</t>
  </si>
  <si>
    <t>от аварийной емкости Е-7/Н-12/1,2 до трубопровода 43/6</t>
  </si>
  <si>
    <t>4.1.031</t>
  </si>
  <si>
    <t>Трубопровод откачки печного топлива из дренажной емкости Е-6</t>
  </si>
  <si>
    <t xml:space="preserve"> 45/7</t>
  </si>
  <si>
    <t>Транспортирование печного топлива</t>
  </si>
  <si>
    <t>(от 0 до + 100)</t>
  </si>
  <si>
    <t>УПХН ТТ</t>
  </si>
  <si>
    <t>водяной пар</t>
  </si>
  <si>
    <t>4.1.03ПВ</t>
  </si>
  <si>
    <t>Транспортировка водяного пара от границы проектирования (МЦК-2) в резервуарный парк сырья тит.201. Линии: S01-00-00 - от границы проектировния до резервуаров тит.201-00; S01-00-01 - от трубопровода S01-00-00 до трубопроводов нефти тит.201-22; S01-00-02 - от трубопровода S01-00-00 до дренажной емкости 201D001/A; S01-00-03 - от трубопровода S01-00-00 до трубопроводов нефти тит.201-21</t>
  </si>
  <si>
    <t>Дизельное топливо</t>
  </si>
  <si>
    <t>Диз. топливо летнее</t>
  </si>
  <si>
    <t>1,75</t>
  </si>
  <si>
    <t>Дизельное топливо зимнее</t>
  </si>
  <si>
    <t>4.2.022</t>
  </si>
  <si>
    <t>Линия ДТ 2/3</t>
  </si>
  <si>
    <t>(Р03-00-01) От тит.130-70 (коллектор к резервуару 130RV001/A) 
до резервуара 130RV001/A</t>
  </si>
  <si>
    <t>(Р03-00-02) От трубопровода Р03-00-01 
до резервуара 130RV002/A</t>
  </si>
  <si>
    <t>(Р03-00-03) От трубопровода Р03-00-01
 до резервуара 130RV003/A</t>
  </si>
  <si>
    <t>(Р04-02-11) От трубопровода Р04-02-00 
до трубопровода Р03-00-01</t>
  </si>
  <si>
    <t>(Р04-02-12) От трубопровода Р04-02-00 
до трубопровода Р03-00-02</t>
  </si>
  <si>
    <t>(Р04-02-13) От трубопровода Р04-02-00 
до трубопровода Р03-00-03</t>
  </si>
  <si>
    <t>4.2.029</t>
  </si>
  <si>
    <t>Линия ДП 2/2</t>
  </si>
  <si>
    <t>(D01-03-01) От дренажной емкости 130D001/А до трубопровода Р04-02-00</t>
  </si>
  <si>
    <t>Не более  0,43</t>
  </si>
  <si>
    <t>Не более 40</t>
  </si>
  <si>
    <t>Дизельное топливо легкое от АТ-2</t>
  </si>
  <si>
    <t>Диз. топливо легкое</t>
  </si>
  <si>
    <t>4.2.072</t>
  </si>
  <si>
    <t>36/3(36/5(39))
от трубопровода 36/4 до трубопровода 43/5(резервуары поз. Р-25, Р-26, Р-27, Р-28)</t>
  </si>
  <si>
    <t>36/3(36/5(238))
от трубопровода 36/4 (узел приготовления топлива А26) до трубопровода 43/5 (резервуары поз. Р-25, Р-26, Р-27, Р-28)</t>
  </si>
  <si>
    <t>4.2.139</t>
  </si>
  <si>
    <t>43/15(43/16(306)) 
от трубопровода 43/3 до речной базы</t>
  </si>
  <si>
    <t>43/15(43/16(306)) 
от трубопровода 43/3 до речной базы (участок №7)</t>
  </si>
  <si>
    <t>43/15(43/16(306)) 
от трубопровода 43/3 до речной базы (участок №8)</t>
  </si>
  <si>
    <t>43/15
(43/16(306,347))
от трубопровода 43/3 до речной базы (участок №10)</t>
  </si>
  <si>
    <t>43/15(43/16(347)) 
от трубопровода 43/3 до речной базы (участок №10, узел врезок)</t>
  </si>
  <si>
    <t>43/15(43/16(306))
от трубопровода 43/3 до речной базы (участок №12)</t>
  </si>
  <si>
    <t>4.2.142</t>
  </si>
  <si>
    <t>Транспортирование мазута марки М-40, М-100 от смесителя до резервуаров Р-21-24</t>
  </si>
  <si>
    <t>44/1</t>
  </si>
  <si>
    <t>4.2.144</t>
  </si>
  <si>
    <t>Транспортирование мазута марки М-40, М-100 до смесителя</t>
  </si>
  <si>
    <t>44/6</t>
  </si>
  <si>
    <t>Печное топливо</t>
  </si>
  <si>
    <t>Сырье установки гидроочистки ДТ</t>
  </si>
  <si>
    <t>4.2.161</t>
  </si>
  <si>
    <t>Сырье установки ГО ДТ от тит.203 до резервуаров 
Р-9, Р-10, Р-11, Р-12</t>
  </si>
  <si>
    <t>4.2.168</t>
  </si>
  <si>
    <t>Линия дизельного топлива летнего</t>
  </si>
  <si>
    <t>от площадки задвижек П1 до задвижек П-2 и до задвижек поключенных к резервуарам НГК "Альфа"</t>
  </si>
  <si>
    <t>от площадки задвижек П1 до задвижек П-2 и до площадки задвижек поключенных к резервуарам НГК "Альфа"</t>
  </si>
  <si>
    <t>4.2.171</t>
  </si>
  <si>
    <t>от насосов Н5-Н8 в трубопровод ДТз1 и  ДТл1 (внутрипарковая перекачка)</t>
  </si>
  <si>
    <t>от насосов Н5-Н8 в трубопровод  ДТЗ1 (ДТЛ1) (внутрипарковая перекачка)</t>
  </si>
  <si>
    <t>20-100</t>
  </si>
  <si>
    <t xml:space="preserve">растворитель </t>
  </si>
  <si>
    <t>4.2.195</t>
  </si>
  <si>
    <t>газ от реакторов R-1,R-2,R-3, емкостей Е-34,Е35,Е36 в газоуровнительную систему</t>
  </si>
  <si>
    <t>10(2017-011)</t>
  </si>
  <si>
    <t>15(2017-011)</t>
  </si>
  <si>
    <t>4.2.199</t>
  </si>
  <si>
    <t>Бензин АИ-92, АИ-95 от насосов Н-1/А,В,С на автоналив</t>
  </si>
  <si>
    <t>410-Р04-05-00</t>
  </si>
  <si>
    <t>бензин высокоактановый АИ-92, АИ-95</t>
  </si>
  <si>
    <t>0,3-0,75</t>
  </si>
  <si>
    <t>от -50 до 38</t>
  </si>
  <si>
    <t>410-Р05-05-00</t>
  </si>
  <si>
    <t>0,55-1,1</t>
  </si>
  <si>
    <t>4.2.201</t>
  </si>
  <si>
    <t>Дизельное топливо зимнее от насосов Н-20/А,В,С на автоналив</t>
  </si>
  <si>
    <t>410-Р02-03-00</t>
  </si>
  <si>
    <t>от 50 до 50</t>
  </si>
  <si>
    <t>Водянной пар</t>
  </si>
  <si>
    <t>4.2.04ПВ</t>
  </si>
  <si>
    <t>Трубопроводы пара в резервуарный парке УГП 2</t>
  </si>
  <si>
    <t>4.2.05ПВ</t>
  </si>
  <si>
    <t>Транспортировка пара водянного от границы проектировании МЦК-2 до дренажной емкости 203D001/1А и гидрозатвора 203D002А</t>
  </si>
  <si>
    <t>пар водянной от границы проектирования МЦК-2 до дренажной емкости 203D001/А и гидрозатвора 203D002А/ Линии S01-00-04, S01-00-05</t>
  </si>
  <si>
    <t>пар водянной от границы проектирования МЦК-2 до трубопроводов тит. 203-21, 203-22. Линии S01-00-01, S01-00-03</t>
  </si>
  <si>
    <t>пар водяной на пропарку трубопроводов и оборудования тит.203-10. Линия S01-00-02</t>
  </si>
  <si>
    <t>4.3.002</t>
  </si>
  <si>
    <t>Дизельная фракция в промпарк ГО ДТ</t>
  </si>
  <si>
    <t>Дизельная фракция</t>
  </si>
  <si>
    <t>не более 0,64</t>
  </si>
  <si>
    <t>не более 50</t>
  </si>
  <si>
    <t>4.3.004</t>
  </si>
  <si>
    <t>ДТз с секции ГО (ЭЛОУ АТ-3) в резервуарный парк</t>
  </si>
  <si>
    <t>4.3.005</t>
  </si>
  <si>
    <t>Стабильный бензин с ЭЛОУ АТ-3 в парки 1/4, 2/4, 2/5</t>
  </si>
  <si>
    <t>не более  40</t>
  </si>
  <si>
    <t>4.3.010</t>
  </si>
  <si>
    <t xml:space="preserve">Раствор NaOH от реагентного хозяйчства на ЭЛОУ-АТ-3 </t>
  </si>
  <si>
    <t>R01-00-00</t>
  </si>
  <si>
    <t>раствор NaOH</t>
  </si>
  <si>
    <t>4.3.011</t>
  </si>
  <si>
    <t>Дизельное топливо с АТ-1, АТ-2 в промежуточный парк сырья ГО ДТ тит.203 и ёмкости аварийного (дизельного) топлива 232-10-D6-01/02/03</t>
  </si>
  <si>
    <t>не более 1,25</t>
  </si>
  <si>
    <t>Р04-05-00</t>
  </si>
  <si>
    <t>4.3.021</t>
  </si>
  <si>
    <t>Дизельное топливо с ЭЛОУ АТ-1, АТ-2 на установку ГО ДТ (тит. 204)</t>
  </si>
  <si>
    <t xml:space="preserve">не более 50 </t>
  </si>
  <si>
    <t>4.3.022</t>
  </si>
  <si>
    <t>Сырье установки ГО ДТ от тит. 203 до границы установки ГО ДТ (тит. 204)</t>
  </si>
  <si>
    <t>247-Р31-02-00</t>
  </si>
  <si>
    <t>Сырье установки ГО ДТ</t>
  </si>
  <si>
    <t>203-Р05-03-00</t>
  </si>
  <si>
    <t>4.3.023</t>
  </si>
  <si>
    <t>Некондиция установки ГО ДТ до тит. 203 и трубопровода Р12-01-00</t>
  </si>
  <si>
    <t>247-Р18-01-00</t>
  </si>
  <si>
    <t>не более 55</t>
  </si>
  <si>
    <t>247-Р18-02-00</t>
  </si>
  <si>
    <t>203-Р04-01-00</t>
  </si>
  <si>
    <t>4.3.024</t>
  </si>
  <si>
    <t>ДТ гидроочищенное с установки ГО ДТ к узлу приготовления топлив (А-26)</t>
  </si>
  <si>
    <t>нефть некондиционная</t>
  </si>
  <si>
    <t>4.3.034</t>
  </si>
  <si>
    <t>Нефть некондиционная от трубопровода мазута до линии 14/7</t>
  </si>
  <si>
    <t>14/7</t>
  </si>
  <si>
    <t>4.3.036</t>
  </si>
  <si>
    <t>Дизельное топливо легкое с АТ-2 на А26(36/1)</t>
  </si>
  <si>
    <t>36/1</t>
  </si>
  <si>
    <t>ГИ 1,71</t>
  </si>
  <si>
    <t>4.3.038</t>
  </si>
  <si>
    <t>Реформат с КУПВБ на УСАБ</t>
  </si>
  <si>
    <t>P28-00-00</t>
  </si>
  <si>
    <t>ГИ 2,07</t>
  </si>
  <si>
    <t>4.3.041</t>
  </si>
  <si>
    <t>Трубопровод бензина от насосной светлых нефтепродуктов (Б35, Б36) до эстакады автоналива (Б47)(Н503, 504)</t>
  </si>
  <si>
    <t>1 (2/14)</t>
  </si>
  <si>
    <t>4.3.042</t>
  </si>
  <si>
    <t>Трубопровод дизельного топлива от насосной светлых нефтепродуктов (Д51, Д53)до эстакады автоналива (Д50А, Д51А, Д64)(Н-5/1,2)</t>
  </si>
  <si>
    <t>2 (3/8)</t>
  </si>
  <si>
    <t>4.3.062</t>
  </si>
  <si>
    <t>Тяжелый вакуумный газоиль с УГПМ в РП</t>
  </si>
  <si>
    <t>Р21-00-00</t>
  </si>
  <si>
    <t>Тяжелый вакуумный газоиль</t>
  </si>
  <si>
    <t>4.3.066</t>
  </si>
  <si>
    <t>Легкий газоиль коксования с УГПМ  в парк 1/3</t>
  </si>
  <si>
    <t>11(2016-002)</t>
  </si>
  <si>
    <t>ЛГК</t>
  </si>
  <si>
    <t>4.3.078</t>
  </si>
  <si>
    <t>Мазут с  АТ3 в резервуарный  парк</t>
  </si>
  <si>
    <t>4.3.081</t>
  </si>
  <si>
    <t>Бензин ОЧИ 092 с УПВБ</t>
  </si>
  <si>
    <t>Р27-00-00</t>
  </si>
  <si>
    <t>Бензин ОЧИ 092</t>
  </si>
  <si>
    <t>4.3.084</t>
  </si>
  <si>
    <t>Бензин тяжелый</t>
  </si>
  <si>
    <t>Р44-00-00</t>
  </si>
  <si>
    <t>бензин тяжелый</t>
  </si>
  <si>
    <t>4.3.088</t>
  </si>
  <si>
    <t>Стабильный бензин с АТ-1,2</t>
  </si>
  <si>
    <t>Р29-00-00</t>
  </si>
  <si>
    <t>4.3.089</t>
  </si>
  <si>
    <t>Стабильный бензин с АТ-3</t>
  </si>
  <si>
    <t>УМЦК ТТ</t>
  </si>
  <si>
    <t>4.4.001</t>
  </si>
  <si>
    <t>Трубопровод дизельного топлива летнего
 (Задвижка Э-347 - тупик ж/д пути №17)</t>
  </si>
  <si>
    <t>4.4.002</t>
  </si>
  <si>
    <t>Трубопровод мазута                                                              (Задвижка М-58 - УН1/1-1 - УН1/1-16 - задвижка ЗД-66)</t>
  </si>
  <si>
    <t>4.4.003</t>
  </si>
  <si>
    <t>Дренажный трубопровод эстакады налива светлых н/п</t>
  </si>
  <si>
    <t>Бгс, дтл, дтз, печное топливо</t>
  </si>
  <si>
    <t>4.4.004</t>
  </si>
  <si>
    <t>Трубопровод мазута                                                              (Задвижка М-77 - УН2/1-1 - УН2/1-16 - задвижка Э-409)</t>
  </si>
  <si>
    <t>4.4.005</t>
  </si>
  <si>
    <t>Дренажный трубопровод эстакады налива темных н/п</t>
  </si>
  <si>
    <t>4.4.008</t>
  </si>
  <si>
    <t>Трубопровод печного топлива                            (Задвижки Э-344, Э-346 - тупик ж/д пути №16)</t>
  </si>
  <si>
    <t>Нефть, газовый конденсат</t>
  </si>
  <si>
    <t>-15   +40</t>
  </si>
  <si>
    <t>Вст.10</t>
  </si>
  <si>
    <t>4.4.012</t>
  </si>
  <si>
    <t>Трубопровод перекачки нефти и газового конденсата в резервуарный парк
 (Задвижки ЗД566, ЗД567 - задвижка ЗД577)</t>
  </si>
  <si>
    <t>от10 до20</t>
  </si>
  <si>
    <t>4.4.014</t>
  </si>
  <si>
    <t>Трубопровод подачи нефти в гидромониторы устройств слива УСН 2/1 - УСН 2/16                             (Задвижка ЗД515 - задвижка ЗД567)</t>
  </si>
  <si>
    <t>от10 до40</t>
  </si>
  <si>
    <t>4.4.021</t>
  </si>
  <si>
    <t>Трубопровод отвода паров из дренажной емкости Е-21, стартовой емкости Е-20
 (Емкости Е-20, Е-21 - свеча рассеивания)</t>
  </si>
  <si>
    <t>Пары нефти и газового конденсата</t>
  </si>
  <si>
    <t>4.4.022</t>
  </si>
  <si>
    <t>Дренажный трубопровод Узла разогрева нефти и газового конденсата (Насосы Н40/1-5, емкость Е-20, емкость Е-22, фильтры ФС40/1,2 теплообменники Т-20/1,2,3 - дренажная емкость Е-21)</t>
  </si>
  <si>
    <t>4.4.031</t>
  </si>
  <si>
    <t>Дренажный трубопровод МНСМ</t>
  </si>
  <si>
    <t>Мазут, нефть, вакуумный газойль</t>
  </si>
  <si>
    <t>+20 +90</t>
  </si>
  <si>
    <t>4.4.032</t>
  </si>
  <si>
    <t xml:space="preserve">Вентиляционный трубопровод стартовой емкости                                                             </t>
  </si>
  <si>
    <t>Пары мазута, нефти, вакуумного газойля</t>
  </si>
  <si>
    <t>вакуум</t>
  </si>
  <si>
    <t>4.4.036</t>
  </si>
  <si>
    <t>Транспортирование вакуумного газоля от МНСМ 1.1-1.14 до задвижки Э1/2015-030</t>
  </si>
  <si>
    <t>5(2015-030) Эстакада слива-налива нефтепродуктов (поз.32) - задвижка Э1/2015-030 (трубопровод 511)</t>
  </si>
  <si>
    <t>вакуумная газоль</t>
  </si>
  <si>
    <t>+20 +40</t>
  </si>
  <si>
    <t>Трубопровод бензина по эстакаде автоналива от  задвижки Б47 до устройства налива АСН-3</t>
  </si>
  <si>
    <t>.-50 +38</t>
  </si>
  <si>
    <t>бензин регуляр-92. Транспортировка нефтепродукта</t>
  </si>
  <si>
    <t>бензин регуляр-92/ЛВЖ</t>
  </si>
  <si>
    <t>Итого : 18 шт.</t>
  </si>
  <si>
    <t>Отводы (шт.)</t>
  </si>
  <si>
    <t>Тройники (шт.)</t>
  </si>
  <si>
    <t>Запорная арматура (шт.)</t>
  </si>
  <si>
    <t>Переходы (шт.)</t>
  </si>
  <si>
    <t>Заглущки (шт.)</t>
  </si>
  <si>
    <t>Врезки (шт.)</t>
  </si>
  <si>
    <t>Отметка высоты расположения трубопровода, м</t>
  </si>
  <si>
    <t>Наличие изоляции (да, нет)</t>
  </si>
  <si>
    <t>нет</t>
  </si>
  <si>
    <t>да</t>
  </si>
  <si>
    <t>0-42</t>
  </si>
  <si>
    <t>0-35</t>
  </si>
  <si>
    <t>0-7,5</t>
  </si>
  <si>
    <t>0-5</t>
  </si>
  <si>
    <t>0-23</t>
  </si>
  <si>
    <t>0-50</t>
  </si>
  <si>
    <t>0-15,5</t>
  </si>
  <si>
    <t>7,5-15,5</t>
  </si>
  <si>
    <t>Да</t>
  </si>
  <si>
    <t>1-6</t>
  </si>
  <si>
    <t>2-5</t>
  </si>
  <si>
    <t>1-5</t>
  </si>
  <si>
    <t>1-8</t>
  </si>
  <si>
    <t>Нет</t>
  </si>
  <si>
    <t>2-6</t>
  </si>
  <si>
    <t>0-7</t>
  </si>
  <si>
    <t>1-4</t>
  </si>
  <si>
    <t xml:space="preserve">да </t>
  </si>
  <si>
    <t>IA-0100-12</t>
  </si>
  <si>
    <t>12</t>
  </si>
  <si>
    <t>05-08</t>
  </si>
  <si>
    <t>3-6</t>
  </si>
  <si>
    <t>7-10</t>
  </si>
  <si>
    <t>2-10</t>
  </si>
  <si>
    <t>1-7</t>
  </si>
  <si>
    <t>2-8</t>
  </si>
  <si>
    <t>07-10</t>
  </si>
  <si>
    <t>0-8</t>
  </si>
  <si>
    <t>5-8</t>
  </si>
  <si>
    <t>7-12</t>
  </si>
  <si>
    <t>7-15</t>
  </si>
  <si>
    <t>5-10</t>
  </si>
  <si>
    <t xml:space="preserve">нет </t>
  </si>
  <si>
    <t>4,334/16,445</t>
  </si>
  <si>
    <t>13,940/24,250</t>
  </si>
  <si>
    <t>0,175/8,570</t>
  </si>
  <si>
    <t>24,012</t>
  </si>
  <si>
    <t>15,836</t>
  </si>
  <si>
    <t>2,650/13,676</t>
  </si>
  <si>
    <t>6,366/6,942</t>
  </si>
  <si>
    <t>6,876/8,850</t>
  </si>
  <si>
    <t>6,727/12,527</t>
  </si>
  <si>
    <t>4,631/7,700</t>
  </si>
  <si>
    <t>2,539/13,476</t>
  </si>
  <si>
    <t>0,50/8,785</t>
  </si>
  <si>
    <t>0,230/4,631</t>
  </si>
  <si>
    <t>7,456/-0,052</t>
  </si>
  <si>
    <t>18,75/9,5</t>
  </si>
  <si>
    <t>2,104/9,529</t>
  </si>
  <si>
    <t>18,75/9,529</t>
  </si>
  <si>
    <t>2,204/9,529</t>
  </si>
  <si>
    <t>0,273/8,487</t>
  </si>
  <si>
    <t>8,5/7,7</t>
  </si>
  <si>
    <t>0,460/8,362</t>
  </si>
  <si>
    <t>0,270/5,120</t>
  </si>
  <si>
    <t>0,270/5,000</t>
  </si>
  <si>
    <t>2,629/4,500</t>
  </si>
  <si>
    <t>8,395/1,024</t>
  </si>
  <si>
    <t>8,760/0,826</t>
  </si>
  <si>
    <t>8,444/2,928</t>
  </si>
  <si>
    <t>0,750/5,206</t>
  </si>
  <si>
    <t>0,800/5,206</t>
  </si>
  <si>
    <t>4,600/14,448</t>
  </si>
  <si>
    <t>14,647/13,788</t>
  </si>
  <si>
    <t>13,788/12,343</t>
  </si>
  <si>
    <t>10,055/8,55</t>
  </si>
  <si>
    <t>11,621/8,35</t>
  </si>
  <si>
    <t>17,141</t>
  </si>
  <si>
    <t>14,437/16,000</t>
  </si>
  <si>
    <t>22,550/28,311</t>
  </si>
  <si>
    <t>29,365/28,4</t>
  </si>
  <si>
    <t>29,35/14,402</t>
  </si>
  <si>
    <t>40,060/40,660</t>
  </si>
  <si>
    <t>13,833/0,162</t>
  </si>
  <si>
    <t>0,953/14,375</t>
  </si>
  <si>
    <t>14,372/17,950</t>
  </si>
  <si>
    <t>18,6/14,125</t>
  </si>
  <si>
    <t>17,141/17,629</t>
  </si>
  <si>
    <t>32,556</t>
  </si>
  <si>
    <t>12,022/14,206</t>
  </si>
  <si>
    <t>15,800/16,251</t>
  </si>
  <si>
    <t>24,297</t>
  </si>
  <si>
    <t>14,231/16,251</t>
  </si>
  <si>
    <t>13,88/0,164</t>
  </si>
  <si>
    <t>11,5/1,2</t>
  </si>
  <si>
    <t>1,200/8,280</t>
  </si>
  <si>
    <t>4,695/17300</t>
  </si>
  <si>
    <t>4,695/15,724</t>
  </si>
  <si>
    <t>6,395/24,700</t>
  </si>
  <si>
    <t>4,695/24,700</t>
  </si>
  <si>
    <t>4,695/37,461</t>
  </si>
  <si>
    <t>7,838/2,7</t>
  </si>
  <si>
    <t>18,177/16,63</t>
  </si>
  <si>
    <t>13,13/10,428</t>
  </si>
  <si>
    <t>22,350/25,291</t>
  </si>
  <si>
    <t>7,485/11,200</t>
  </si>
  <si>
    <t>16,460/17,891</t>
  </si>
  <si>
    <t>22,545/25,008</t>
  </si>
  <si>
    <t>62,43/5,795</t>
  </si>
  <si>
    <t>4,765/5,795</t>
  </si>
  <si>
    <t>2,229/0,164</t>
  </si>
  <si>
    <t>4,039/6,879</t>
  </si>
  <si>
    <t>4,695/9,620</t>
  </si>
  <si>
    <t>4,695/8,668</t>
  </si>
  <si>
    <t>4,765/11080</t>
  </si>
  <si>
    <t>6,279/7,714</t>
  </si>
  <si>
    <t>9,820/11,200</t>
  </si>
  <si>
    <t>8,280/22,350</t>
  </si>
  <si>
    <t>2,831/5,000</t>
  </si>
  <si>
    <t>35,200/36,780</t>
  </si>
  <si>
    <t>17,378/15,945</t>
  </si>
  <si>
    <t>8,950/10,733</t>
  </si>
  <si>
    <t>16,445/17,950</t>
  </si>
  <si>
    <t>24,250</t>
  </si>
  <si>
    <t>7,704/0,837</t>
  </si>
  <si>
    <t>8,6/1,294</t>
  </si>
  <si>
    <t>13,704/2,5</t>
  </si>
  <si>
    <t>8,446/3,704</t>
  </si>
  <si>
    <t>0,415/8,210</t>
  </si>
  <si>
    <t>8,670</t>
  </si>
  <si>
    <t>7,885/10,950</t>
  </si>
  <si>
    <t>7,603/10,862</t>
  </si>
  <si>
    <t>7,603/12,195</t>
  </si>
  <si>
    <t>7,334/13,700</t>
  </si>
  <si>
    <t>7,334/13,096</t>
  </si>
  <si>
    <t>0,675/14,275</t>
  </si>
  <si>
    <t>0,91/5,576</t>
  </si>
  <si>
    <t>0,86/6,759</t>
  </si>
  <si>
    <t>19,883/17,013</t>
  </si>
  <si>
    <t>0,86/5,576</t>
  </si>
  <si>
    <t>19,883/17,232</t>
  </si>
  <si>
    <t>3,529/4,412</t>
  </si>
  <si>
    <t>19,883/3,313</t>
  </si>
  <si>
    <t>21,56/18,88</t>
  </si>
  <si>
    <t>21,56/19,88</t>
  </si>
  <si>
    <t>19,599/8,324</t>
  </si>
  <si>
    <t>7,501/11,952</t>
  </si>
  <si>
    <t>7,501/10,862</t>
  </si>
  <si>
    <t>12,95/3,55</t>
  </si>
  <si>
    <t>0,191/6,441</t>
  </si>
  <si>
    <t>0,191/5,587</t>
  </si>
  <si>
    <t>0,506/7,798</t>
  </si>
  <si>
    <t>7,488/12,860</t>
  </si>
  <si>
    <t>7,448/8,382</t>
  </si>
  <si>
    <t>7,798/8,514</t>
  </si>
  <si>
    <t>7,485/12,822</t>
  </si>
  <si>
    <t>7,485/8,382</t>
  </si>
  <si>
    <t>7,491/12,060</t>
  </si>
  <si>
    <t>14,705/11,5</t>
  </si>
  <si>
    <t>9,517/11,500</t>
  </si>
  <si>
    <t>8,460/11,628</t>
  </si>
  <si>
    <t>21,8/12,1</t>
  </si>
  <si>
    <t>8,46/7,76</t>
  </si>
  <si>
    <t>7,76/6,75</t>
  </si>
  <si>
    <t>6,75</t>
  </si>
  <si>
    <t>12,1/6,75</t>
  </si>
  <si>
    <t>12,230/16,327</t>
  </si>
  <si>
    <t>12,23/0,88</t>
  </si>
  <si>
    <t>12,287/16,641</t>
  </si>
  <si>
    <t>12,287/7,192</t>
  </si>
  <si>
    <t>29,38/7,192</t>
  </si>
  <si>
    <t>34,763/14,83</t>
  </si>
  <si>
    <t>12,593/0,306</t>
  </si>
  <si>
    <t>8,242/7,358</t>
  </si>
  <si>
    <t>0,388/8,068</t>
  </si>
  <si>
    <t>7,358/14,015</t>
  </si>
  <si>
    <t>7,358/8,242</t>
  </si>
  <si>
    <t>7,709/8,551</t>
  </si>
  <si>
    <t>7,358/13,096</t>
  </si>
  <si>
    <t>7,709/12,339</t>
  </si>
  <si>
    <t>7,349/12,586</t>
  </si>
  <si>
    <t>1,560/12,313</t>
  </si>
  <si>
    <t>7,710/10,526</t>
  </si>
  <si>
    <t>7,450/8,017</t>
  </si>
  <si>
    <t>7,349/8,070</t>
  </si>
  <si>
    <t>10,390/7,900</t>
  </si>
  <si>
    <t>44,584/11,975</t>
  </si>
  <si>
    <t>8,200/11,975</t>
  </si>
  <si>
    <t>7,891/8,200</t>
  </si>
  <si>
    <t>0,706/9,447</t>
  </si>
  <si>
    <t>39,5/12,713</t>
  </si>
  <si>
    <t>7,625/7,950</t>
  </si>
  <si>
    <t>7,450/9,730</t>
  </si>
  <si>
    <t>12,4/8,46</t>
  </si>
  <si>
    <t>23,452/12,4</t>
  </si>
  <si>
    <t>23,532/12,4</t>
  </si>
  <si>
    <t>23,538/12,4</t>
  </si>
  <si>
    <t>23,428/12,4</t>
  </si>
  <si>
    <t>21,529/15,737</t>
  </si>
  <si>
    <t>8,305/9,730</t>
  </si>
  <si>
    <t>8,270/9,730</t>
  </si>
  <si>
    <t>11,273/7,710</t>
  </si>
  <si>
    <t>10,901/7,349</t>
  </si>
  <si>
    <t>8,599/7,349</t>
  </si>
  <si>
    <t>12,200/7,349</t>
  </si>
  <si>
    <t>7,800/45,793</t>
  </si>
  <si>
    <t>0,804/7,800</t>
  </si>
  <si>
    <t>0,448/8,305</t>
  </si>
  <si>
    <t>8,056/11,542</t>
  </si>
  <si>
    <t>8,056/8,670</t>
  </si>
  <si>
    <t>8,513/17,295</t>
  </si>
  <si>
    <t>16,073/16,824</t>
  </si>
  <si>
    <t>16,100</t>
  </si>
  <si>
    <t>10,260/16,073</t>
  </si>
  <si>
    <t>16,386/9,287</t>
  </si>
  <si>
    <t>21,598/12,573</t>
  </si>
  <si>
    <t>10,26/7,678</t>
  </si>
  <si>
    <t>9,287/7,192</t>
  </si>
  <si>
    <t>16,073</t>
  </si>
  <si>
    <t>52,971/26,947</t>
  </si>
  <si>
    <t>3,363/6,949</t>
  </si>
  <si>
    <t>0,313/17,324</t>
  </si>
  <si>
    <t>7,910/12,501</t>
  </si>
  <si>
    <t>7,873/8,660</t>
  </si>
  <si>
    <t>0,679/21,030</t>
  </si>
  <si>
    <t>19,374/21,260</t>
  </si>
  <si>
    <t>19,487/21,260</t>
  </si>
  <si>
    <t>19,374/20,846</t>
  </si>
  <si>
    <t>15,625/19,374</t>
  </si>
  <si>
    <t>59,052/10,129</t>
  </si>
  <si>
    <t>16,625/18,750</t>
  </si>
  <si>
    <t>1,384/16,537</t>
  </si>
  <si>
    <t>1,530/13,779</t>
  </si>
  <si>
    <t>16,537</t>
  </si>
  <si>
    <t>3,654/9,154</t>
  </si>
  <si>
    <t>58,505/37,46</t>
  </si>
  <si>
    <t>32,890/37,460</t>
  </si>
  <si>
    <t>37,460/39,385</t>
  </si>
  <si>
    <t>45,59/41,3</t>
  </si>
  <si>
    <t>35,310/41,352</t>
  </si>
  <si>
    <t>36,803/41,352</t>
  </si>
  <si>
    <t>33,795/37,000</t>
  </si>
  <si>
    <t>32,710/36,565</t>
  </si>
  <si>
    <t>27,550/32,510</t>
  </si>
  <si>
    <t>26,033/27,445</t>
  </si>
  <si>
    <t>29,500/30,222</t>
  </si>
  <si>
    <t>20,550/31,745</t>
  </si>
  <si>
    <t xml:space="preserve">    8,202/3,813</t>
  </si>
  <si>
    <t xml:space="preserve">  4,706/1,746</t>
  </si>
  <si>
    <t>9,204/4,706</t>
  </si>
  <si>
    <t>7,765/0,1</t>
  </si>
  <si>
    <t>7,817/8,066</t>
  </si>
  <si>
    <t>7,56/3,631</t>
  </si>
  <si>
    <t>0,322/11,650</t>
  </si>
  <si>
    <t>8,115/0,497</t>
  </si>
  <si>
    <t>11/633/19/235</t>
  </si>
  <si>
    <t>11,099/10,004</t>
  </si>
  <si>
    <t>24,272/9,804</t>
  </si>
  <si>
    <t>11,2/7,704</t>
  </si>
  <si>
    <t>21,228/12,00</t>
  </si>
  <si>
    <t>6,2/4,76</t>
  </si>
  <si>
    <t>9,804/6,204</t>
  </si>
  <si>
    <t>15,763/14,466</t>
  </si>
  <si>
    <t>14,466/9,804</t>
  </si>
  <si>
    <t>10,410/9,420</t>
  </si>
  <si>
    <t>11,5/9,804</t>
  </si>
  <si>
    <t>12,816</t>
  </si>
  <si>
    <t>12,8/9,9</t>
  </si>
  <si>
    <t>18,955/9,804</t>
  </si>
  <si>
    <t>14,0/7,7</t>
  </si>
  <si>
    <t>26,999/10,645</t>
  </si>
  <si>
    <t>6,659/6,284</t>
  </si>
  <si>
    <t>18,508/6,96</t>
  </si>
  <si>
    <t>12,500</t>
  </si>
  <si>
    <t>12,5/6,2</t>
  </si>
  <si>
    <t>14,413/14,392</t>
  </si>
  <si>
    <t>16,165/14,413</t>
  </si>
  <si>
    <t>14,392/14,287</t>
  </si>
  <si>
    <t>14,647/13,833</t>
  </si>
  <si>
    <t>14,303/14,5</t>
  </si>
  <si>
    <t>15,274/14,339</t>
  </si>
  <si>
    <t>10,965/9,940</t>
  </si>
  <si>
    <t>16,7/10,965</t>
  </si>
  <si>
    <t>17,515/15,915</t>
  </si>
  <si>
    <t>29,75/15,274</t>
  </si>
  <si>
    <t>15,717/8,281</t>
  </si>
  <si>
    <t>15,484/14,652</t>
  </si>
  <si>
    <t>19,115</t>
  </si>
  <si>
    <t>17,960</t>
  </si>
  <si>
    <t>19,115/14,768</t>
  </si>
  <si>
    <t>18,45/14,274</t>
  </si>
  <si>
    <t>18/160/18/185</t>
  </si>
  <si>
    <t>17/637/25/337</t>
  </si>
  <si>
    <t>17,637/14,222</t>
  </si>
  <si>
    <t>17,656/6,930</t>
  </si>
  <si>
    <t>18,875/17,615</t>
  </si>
  <si>
    <t>15/10,21</t>
  </si>
  <si>
    <t>16,229/14,060</t>
  </si>
  <si>
    <t>6,723/6,265</t>
  </si>
  <si>
    <t>7/6,723</t>
  </si>
  <si>
    <t>17,515/12,455</t>
  </si>
  <si>
    <t>17,515/14,466</t>
  </si>
  <si>
    <t>17,995/17,734</t>
  </si>
  <si>
    <t>17/263/17/841</t>
  </si>
  <si>
    <t>15,2/8,62</t>
  </si>
  <si>
    <t>15,2/8,592</t>
  </si>
  <si>
    <t>19,2/14,382</t>
  </si>
  <si>
    <t>16,129/14,191</t>
  </si>
  <si>
    <t>17,650/17,550</t>
  </si>
  <si>
    <t>17,650/13,263</t>
  </si>
  <si>
    <t>15,67/14,264</t>
  </si>
  <si>
    <t>5,195/4,3</t>
  </si>
  <si>
    <t>15,263/6,195</t>
  </si>
  <si>
    <t>6,195/4,850</t>
  </si>
  <si>
    <t>19,650</t>
  </si>
  <si>
    <t>19,65/14,464</t>
  </si>
  <si>
    <t>18,185/17,841</t>
  </si>
  <si>
    <t>14,937/11,329</t>
  </si>
  <si>
    <t>17,165/14,757</t>
  </si>
  <si>
    <t>15,391/3,117</t>
  </si>
  <si>
    <t>16,700/20,430</t>
  </si>
  <si>
    <t>10,5/7,721</t>
  </si>
  <si>
    <t>9,986/0,385</t>
  </si>
  <si>
    <t>7,901/7,589</t>
  </si>
  <si>
    <t>6,704/6,000</t>
  </si>
  <si>
    <t>6,000/0,330</t>
  </si>
  <si>
    <t>4,310/0,215</t>
  </si>
  <si>
    <t>21,525/0,656</t>
  </si>
  <si>
    <t>8,354</t>
  </si>
  <si>
    <t>8,543/7,635</t>
  </si>
  <si>
    <t>7,752/0,683</t>
  </si>
  <si>
    <t>9,153/0,405</t>
  </si>
  <si>
    <t>26,55/1,573</t>
  </si>
  <si>
    <t>16,645/1,16</t>
  </si>
  <si>
    <t>12,645/10,26</t>
  </si>
  <si>
    <t>10,26/0,74</t>
  </si>
  <si>
    <t>5,904/0,419</t>
  </si>
  <si>
    <t>8,321/5,764</t>
  </si>
  <si>
    <t>5,904/0,658</t>
  </si>
  <si>
    <t>5,764/3,704</t>
  </si>
  <si>
    <t>15,600</t>
  </si>
  <si>
    <t>15,200/6,600</t>
  </si>
  <si>
    <t>0,787/6,600</t>
  </si>
  <si>
    <t>0,539/8,380</t>
  </si>
  <si>
    <t>11,7/6,65</t>
  </si>
  <si>
    <t>8,165/0,362</t>
  </si>
  <si>
    <t>9,971/0,391</t>
  </si>
  <si>
    <t>9,971/0,389</t>
  </si>
  <si>
    <t>9,971/0,386</t>
  </si>
  <si>
    <t>7,363/1,29</t>
  </si>
  <si>
    <t>10,125/7,363</t>
  </si>
  <si>
    <t>19,97/10,115</t>
  </si>
  <si>
    <t>20,62/19,949</t>
  </si>
  <si>
    <t>20,85/19,949</t>
  </si>
  <si>
    <t>22,858/20,637</t>
  </si>
  <si>
    <t>24,678/19,949</t>
  </si>
  <si>
    <t>16,825</t>
  </si>
  <si>
    <t>16,825/18,653</t>
  </si>
  <si>
    <t>65,954/18,653</t>
  </si>
  <si>
    <t>64,148/63,848</t>
  </si>
  <si>
    <t>66,052/20</t>
  </si>
  <si>
    <t>71,489/63,905</t>
  </si>
  <si>
    <t>69,75/64,667</t>
  </si>
  <si>
    <t>69,206/65,698</t>
  </si>
  <si>
    <t>71,489/63,923</t>
  </si>
  <si>
    <t>69,179/65,698</t>
  </si>
  <si>
    <t>18,176/19,267</t>
  </si>
  <si>
    <t>20,329/18,804</t>
  </si>
  <si>
    <t>18,804</t>
  </si>
  <si>
    <t>19,354/21,150</t>
  </si>
  <si>
    <t>69,568/21,15</t>
  </si>
  <si>
    <t>69,568/26,96</t>
  </si>
  <si>
    <t>14,160/14,189</t>
  </si>
  <si>
    <t>14,189/18,804</t>
  </si>
  <si>
    <t>16,9/15,686</t>
  </si>
  <si>
    <t>15,686</t>
  </si>
  <si>
    <t>15,686/14,189</t>
  </si>
  <si>
    <t>20,287</t>
  </si>
  <si>
    <t>19,514/20,287</t>
  </si>
  <si>
    <t>18,329/19,310</t>
  </si>
  <si>
    <t>19,135/20,160</t>
  </si>
  <si>
    <t>19,949/19,063</t>
  </si>
  <si>
    <t>14,529/13,305</t>
  </si>
  <si>
    <t>14,529/18,518</t>
  </si>
  <si>
    <t>20/18,518</t>
  </si>
  <si>
    <t>20,287/18,821</t>
  </si>
  <si>
    <t>19,000/20,287</t>
  </si>
  <si>
    <t>19/17,725</t>
  </si>
  <si>
    <t>8,438/5,825</t>
  </si>
  <si>
    <t>6,138/3,868</t>
  </si>
  <si>
    <t>69,557/16,257</t>
  </si>
  <si>
    <t>18,66/14</t>
  </si>
  <si>
    <t>18,660/18,900</t>
  </si>
  <si>
    <t>42,260/15,7</t>
  </si>
  <si>
    <t>0,467/15,930</t>
  </si>
  <si>
    <t>7,953/6,65</t>
  </si>
  <si>
    <t>9/7,799</t>
  </si>
  <si>
    <t>11,265/9</t>
  </si>
  <si>
    <t>11,605/0,336</t>
  </si>
  <si>
    <t>7,95/1,047</t>
  </si>
  <si>
    <t>11,3/7,751</t>
  </si>
  <si>
    <t>9,92/7,798</t>
  </si>
  <si>
    <t>12,796/10,053</t>
  </si>
  <si>
    <t>12,576/10,598</t>
  </si>
  <si>
    <t>11,014/10,28</t>
  </si>
  <si>
    <t>10,525/9,729</t>
  </si>
  <si>
    <t>9,179/9,729</t>
  </si>
  <si>
    <t>11,929/9,179</t>
  </si>
  <si>
    <t>10,329/3,1</t>
  </si>
  <si>
    <t>14,206/21,618</t>
  </si>
  <si>
    <t>19,812/21,618</t>
  </si>
  <si>
    <t>18,764/21,236</t>
  </si>
  <si>
    <t>18,465/19,146</t>
  </si>
  <si>
    <t>6,364/10,864</t>
  </si>
  <si>
    <t>4,400/6,364</t>
  </si>
  <si>
    <t>10,813</t>
  </si>
  <si>
    <t>10,863/15,670</t>
  </si>
  <si>
    <t>10,979/7,349</t>
  </si>
  <si>
    <t>6,291/10,787</t>
  </si>
  <si>
    <t>0,350/6,291</t>
  </si>
  <si>
    <t>4,283/16,129</t>
  </si>
  <si>
    <t>10,787</t>
  </si>
  <si>
    <t>10,787/22,484</t>
  </si>
  <si>
    <t>4,751/6,291</t>
  </si>
  <si>
    <t>10,787/29,038</t>
  </si>
  <si>
    <t>0,212/4,283</t>
  </si>
  <si>
    <t>17,600/19,037</t>
  </si>
  <si>
    <t>31,129/23,134</t>
  </si>
  <si>
    <t>19,037/23,134</t>
  </si>
  <si>
    <t>49,41/6,7</t>
  </si>
  <si>
    <t>1,484/16,084</t>
  </si>
  <si>
    <t>0,689/10,156</t>
  </si>
  <si>
    <t>29,31/11,4</t>
  </si>
  <si>
    <t>0,724/11,400</t>
  </si>
  <si>
    <t>31,2/19,887</t>
  </si>
  <si>
    <t>18,179/21,287</t>
  </si>
  <si>
    <t>14,061/21,287</t>
  </si>
  <si>
    <t>13,709/4,178</t>
  </si>
  <si>
    <t>13,312/9,456</t>
  </si>
  <si>
    <t>6,6/5,25</t>
  </si>
  <si>
    <t>719/5250</t>
  </si>
  <si>
    <t>13,308/9,456</t>
  </si>
  <si>
    <t>13,4/4,178</t>
  </si>
  <si>
    <t>11,927/2,25</t>
  </si>
  <si>
    <t>11,35/7,978</t>
  </si>
  <si>
    <t>9,204/6,204</t>
  </si>
  <si>
    <t>0,775/7,775</t>
  </si>
  <si>
    <t>7,8/0,554</t>
  </si>
  <si>
    <t>55,78/11,4</t>
  </si>
  <si>
    <t>11,4/0,8</t>
  </si>
  <si>
    <t>8,551/0,7</t>
  </si>
  <si>
    <t>6,468/6,25</t>
  </si>
  <si>
    <t>8,974/6,25</t>
  </si>
  <si>
    <t>11,55/1,413</t>
  </si>
  <si>
    <t>38,41/10,644</t>
  </si>
  <si>
    <t>10,644/7,695</t>
  </si>
  <si>
    <t>25,25/17,545</t>
  </si>
  <si>
    <t>17,545/10,225</t>
  </si>
  <si>
    <t>10,295/9,624</t>
  </si>
  <si>
    <t>10,225/7,831</t>
  </si>
  <si>
    <t>11,419/7,584</t>
  </si>
  <si>
    <t>14,292/10,695</t>
  </si>
  <si>
    <t>11/10,2</t>
  </si>
  <si>
    <t>27,45/3,695</t>
  </si>
  <si>
    <t>11/10,370</t>
  </si>
  <si>
    <t>7,631/3,205</t>
  </si>
  <si>
    <t>8554/8746</t>
  </si>
  <si>
    <t>8,554/6,893</t>
  </si>
  <si>
    <t>8,257/7,897</t>
  </si>
  <si>
    <t>11,013/6,853</t>
  </si>
  <si>
    <t>8,268/0,164</t>
  </si>
  <si>
    <t>15,6/10,46</t>
  </si>
  <si>
    <t>10,46/8,257</t>
  </si>
  <si>
    <t>18,508/8,882</t>
  </si>
  <si>
    <t>13,3/11,5</t>
  </si>
  <si>
    <t>16,147/14,6</t>
  </si>
  <si>
    <t>13/8,8</t>
  </si>
  <si>
    <t>34,86/17,31</t>
  </si>
  <si>
    <t>да,нет</t>
  </si>
  <si>
    <t>17,31/13,504</t>
  </si>
  <si>
    <t>14</t>
  </si>
  <si>
    <t>16,043/15,092</t>
  </si>
  <si>
    <t>15,8/15,4</t>
  </si>
  <si>
    <t>11,500/12,935</t>
  </si>
  <si>
    <t>15,4/11,8</t>
  </si>
  <si>
    <t>14,645/7,456</t>
  </si>
  <si>
    <t>17,9/15,1</t>
  </si>
  <si>
    <t>18,324/17,413</t>
  </si>
  <si>
    <t>17,995/16,85</t>
  </si>
  <si>
    <t>8,328/0,455</t>
  </si>
  <si>
    <t>11,736/1,081</t>
  </si>
  <si>
    <t>7,039/1,64</t>
  </si>
  <si>
    <t>3,681/6,881</t>
  </si>
  <si>
    <t>0,600/6,204</t>
  </si>
  <si>
    <t>5,329/0,569</t>
  </si>
  <si>
    <t>8/0,595</t>
  </si>
  <si>
    <t>23,5/0,569</t>
  </si>
  <si>
    <t>24,9/23,492</t>
  </si>
  <si>
    <t>21,452/2,034</t>
  </si>
  <si>
    <t>30,323/5,204</t>
  </si>
  <si>
    <t>5,204/2,98</t>
  </si>
  <si>
    <t>32,83/8,66</t>
  </si>
  <si>
    <t>8,66/0,605</t>
  </si>
  <si>
    <t>15,7/13,726</t>
  </si>
  <si>
    <t>14,6/0,35</t>
  </si>
  <si>
    <t>12,796/0,4</t>
  </si>
  <si>
    <t>8,65/2,8</t>
  </si>
  <si>
    <t>35,83/34,67</t>
  </si>
  <si>
    <t>9,424/0,418</t>
  </si>
  <si>
    <t>6/3,492</t>
  </si>
  <si>
    <t>4,3/2,376</t>
  </si>
  <si>
    <t>2,567/7,794</t>
  </si>
  <si>
    <t>2,618/7,794</t>
  </si>
  <si>
    <t>7,376/7,794</t>
  </si>
  <si>
    <t>300-P05-1023
(Блоки: 002)</t>
  </si>
  <si>
    <t>150-P05-1027 08
(Блоки: 002 )</t>
  </si>
  <si>
    <t>350-P05-1053
(Блоки: 002 )</t>
  </si>
  <si>
    <t>350-P05-1056
(Блоки: 002 )</t>
  </si>
  <si>
    <t>350-P05-1057
(Блоки: 002 )</t>
  </si>
  <si>
    <t>350-P05-1054
(Блоки: 002 )</t>
  </si>
  <si>
    <t>350-P05-1058
(Блоки: 002)</t>
  </si>
  <si>
    <t>350-P05-1059
(Блоки: 002 )</t>
  </si>
  <si>
    <t>100-HF-0079 
(Блоки: 006/2)</t>
  </si>
  <si>
    <t>25-MDEA2-2028
(Блоки: 008)</t>
  </si>
  <si>
    <t>400-P23-2002 
(Блоки: 004)</t>
  </si>
  <si>
    <t>2,395/4,730</t>
  </si>
  <si>
    <t>5,645/8,429</t>
  </si>
  <si>
    <t>4,730/6,230</t>
  </si>
  <si>
    <t>6,195/6,930</t>
  </si>
  <si>
    <t>0,800/4,730</t>
  </si>
  <si>
    <t>0,536/6,012</t>
  </si>
  <si>
    <t>0,874/4,652</t>
  </si>
  <si>
    <t>0,586/6,163</t>
  </si>
  <si>
    <t>0,400/6,153</t>
  </si>
  <si>
    <t>0,197/6,930</t>
  </si>
  <si>
    <t>0,90/6,230</t>
  </si>
  <si>
    <t>0,505/6,445</t>
  </si>
  <si>
    <t>0,921/4,366</t>
  </si>
  <si>
    <t>27,423/27,563</t>
  </si>
  <si>
    <t>20,700/21,334</t>
  </si>
  <si>
    <t>20,7/21,362</t>
  </si>
  <si>
    <t>21,334/21,362</t>
  </si>
  <si>
    <t>21,334/21,363</t>
  </si>
  <si>
    <t>21,334/21,364</t>
  </si>
  <si>
    <t>21,334/21,365</t>
  </si>
  <si>
    <t>21,334/21,366</t>
  </si>
  <si>
    <t>21,334/21,367</t>
  </si>
  <si>
    <t>9,116/12,562</t>
  </si>
  <si>
    <t>6,195/9,116</t>
  </si>
  <si>
    <t>11,6/12,562</t>
  </si>
  <si>
    <t>8,610/9,2</t>
  </si>
  <si>
    <t>6,23/8,61</t>
  </si>
  <si>
    <t>12,562/8,19</t>
  </si>
  <si>
    <t>12,592/11,569</t>
  </si>
  <si>
    <t>12,562/11,569</t>
  </si>
  <si>
    <t>8,2/7,8</t>
  </si>
  <si>
    <t>16,45/8,2</t>
  </si>
  <si>
    <t>16,862/15,85</t>
  </si>
  <si>
    <t>12,562/11,563</t>
  </si>
  <si>
    <t>12,829/8,19</t>
  </si>
  <si>
    <t>21,31/9</t>
  </si>
  <si>
    <t>21,56/8,359</t>
  </si>
  <si>
    <t>6,15/0,5</t>
  </si>
  <si>
    <t>8,51/0,879</t>
  </si>
  <si>
    <t>3,35/0,421</t>
  </si>
  <si>
    <t>6,879/6,265</t>
  </si>
  <si>
    <t>10,85/9,9</t>
  </si>
  <si>
    <t>9,9/8,534</t>
  </si>
  <si>
    <t>10,279/7,279</t>
  </si>
  <si>
    <t>21,034/19,995</t>
  </si>
  <si>
    <t>21,062/19,8</t>
  </si>
  <si>
    <t>13,862/9,079</t>
  </si>
  <si>
    <t>13,834/9,079</t>
  </si>
  <si>
    <t>от 0 до 5</t>
  </si>
  <si>
    <t>от 0 до 6</t>
  </si>
  <si>
    <t>от 0 до 30</t>
  </si>
  <si>
    <t>от 0 до 20</t>
  </si>
  <si>
    <t>0</t>
  </si>
  <si>
    <t>от 1 до 6</t>
  </si>
  <si>
    <t>от 0, 9 до 15</t>
  </si>
  <si>
    <t>от 1,4 до 17,5</t>
  </si>
  <si>
    <t>от 0 до 7,7</t>
  </si>
  <si>
    <t>от 2,3 до 11,9</t>
  </si>
  <si>
    <t>от 0 до 7,6</t>
  </si>
  <si>
    <t>от 0 до 17,5</t>
  </si>
  <si>
    <t>от 0 до 20,5</t>
  </si>
  <si>
    <t>от 0 до 15</t>
  </si>
  <si>
    <t>от 0 до 9</t>
  </si>
  <si>
    <t>от 0 до 7</t>
  </si>
  <si>
    <t>от 0 до 11</t>
  </si>
  <si>
    <t>от 0 до 16</t>
  </si>
  <si>
    <t>от 0 до 25</t>
  </si>
  <si>
    <t>от 0 до 12</t>
  </si>
  <si>
    <t>от 0 до 13</t>
  </si>
  <si>
    <t>АТ-1</t>
  </si>
  <si>
    <r>
      <rPr>
        <i/>
        <u/>
        <sz val="10"/>
        <color theme="1"/>
        <rFont val="Times New Roman"/>
        <family val="1"/>
        <charset val="204"/>
      </rPr>
      <t xml:space="preserve">Отбраковочная </t>
    </r>
    <r>
      <rPr>
        <i/>
        <sz val="10"/>
        <color theme="1"/>
        <rFont val="Times New Roman"/>
        <family val="1"/>
        <charset val="204"/>
      </rPr>
      <t xml:space="preserve">
толщина, мм</t>
    </r>
  </si>
  <si>
    <t>ЭПБ</t>
  </si>
  <si>
    <t>Предыдущая</t>
  </si>
  <si>
    <t>Назначенный 
срок службы, лет</t>
  </si>
  <si>
    <t>Последующая</t>
  </si>
  <si>
    <r>
      <t>температура, С</t>
    </r>
    <r>
      <rPr>
        <i/>
        <vertAlign val="superscript"/>
        <sz val="9"/>
        <color theme="1"/>
        <rFont val="Times New Roman"/>
        <family val="1"/>
        <charset val="204"/>
      </rPr>
      <t>0</t>
    </r>
  </si>
  <si>
    <t>не проводилась</t>
  </si>
  <si>
    <t>1 ПиГВ</t>
  </si>
  <si>
    <t>1.1.001 ПиГВ</t>
  </si>
  <si>
    <t>ТЦПН№1_АТ-2 (Атмосферная трубчатка)</t>
  </si>
  <si>
    <t>0-6</t>
  </si>
  <si>
    <t>Итого :8 шт</t>
  </si>
  <si>
    <t>+5-0</t>
  </si>
  <si>
    <t>от 1 метра до плюс 11</t>
  </si>
  <si>
    <t>плюс 6, плюс 1,6</t>
  </si>
  <si>
    <t>плюс 8</t>
  </si>
  <si>
    <t>плюс 10</t>
  </si>
  <si>
    <t>плюс 11</t>
  </si>
  <si>
    <t>плюс 10, плюс 1</t>
  </si>
  <si>
    <t xml:space="preserve">плюс 6, </t>
  </si>
  <si>
    <t>плюс 6</t>
  </si>
  <si>
    <t>плюс 10 плюс 1</t>
  </si>
  <si>
    <t xml:space="preserve">УГОДТ </t>
  </si>
  <si>
    <t>УПХНП ТТ</t>
  </si>
  <si>
    <t xml:space="preserve">УОСН </t>
  </si>
  <si>
    <t xml:space="preserve">УОТНиПН </t>
  </si>
  <si>
    <t>4.3.083</t>
  </si>
  <si>
    <t>Избыточный водород</t>
  </si>
  <si>
    <t>Р40-00-00</t>
  </si>
  <si>
    <t>водород</t>
  </si>
  <si>
    <t>А(б)-I</t>
  </si>
  <si>
    <t>не более 87</t>
  </si>
  <si>
    <t>10-15</t>
  </si>
  <si>
    <t>от 1 до 10</t>
  </si>
  <si>
    <t>от 5 до 10</t>
  </si>
  <si>
    <t>от 5 до 16</t>
  </si>
  <si>
    <t>от 1 до 19</t>
  </si>
  <si>
    <t>от 10 до 15</t>
  </si>
  <si>
    <t>от 7 до 10</t>
  </si>
  <si>
    <t>от 4 до 7</t>
  </si>
  <si>
    <t>от 1 до 5</t>
  </si>
  <si>
    <t>от 0,5 до 25</t>
  </si>
  <si>
    <t>от 1 до 20</t>
  </si>
  <si>
    <t>от 1 до 25</t>
  </si>
  <si>
    <t>от 14 до 18</t>
  </si>
  <si>
    <t>от 13 до 20,6</t>
  </si>
  <si>
    <t>от 16 до 20,6</t>
  </si>
  <si>
    <t>7.2.001</t>
  </si>
  <si>
    <t>7.2.033</t>
  </si>
  <si>
    <t>Массовый расходомер (шт.)</t>
  </si>
  <si>
    <t>5,0 м</t>
  </si>
  <si>
    <t>8,0 м</t>
  </si>
  <si>
    <t>Массовый расходомер</t>
  </si>
  <si>
    <t>3-8</t>
  </si>
  <si>
    <t>2-4</t>
  </si>
  <si>
    <t>Сталь 10</t>
  </si>
  <si>
    <t>3.1.380</t>
  </si>
  <si>
    <t>Тяжелый газойль коксования от клапанов 302FV3906, 302FV3907 до колонны 301С001</t>
  </si>
  <si>
    <t>Р20-2066
(Блоки: 006/2)</t>
  </si>
  <si>
    <t xml:space="preserve">Тяжелый газойль коксования </t>
  </si>
  <si>
    <t>446/24279</t>
  </si>
  <si>
    <t>Р20-2067
(Блоки: 006/2)</t>
  </si>
  <si>
    <t>459/25175</t>
  </si>
  <si>
    <t>Наиенование установки/участка</t>
  </si>
  <si>
    <t>АТ-2</t>
  </si>
  <si>
    <t>АТ-3</t>
  </si>
  <si>
    <t>УГОДТ</t>
  </si>
  <si>
    <t>УПВ</t>
  </si>
  <si>
    <t>УГПМ</t>
  </si>
  <si>
    <t>УПЭС</t>
  </si>
  <si>
    <t>УПХН</t>
  </si>
  <si>
    <t>УПХНП</t>
  </si>
  <si>
    <t>УМЦК</t>
  </si>
  <si>
    <t>УОСН</t>
  </si>
  <si>
    <t>Кол.элиментов (шт.)</t>
  </si>
  <si>
    <t>Протяженность   (метр)</t>
  </si>
  <si>
    <t>ИТОГО:</t>
  </si>
  <si>
    <t>Кол. объектов (шт.)</t>
  </si>
  <si>
    <t>Сечений на прямых участках трубопровода, шт.</t>
  </si>
  <si>
    <t xml:space="preserve">Общее количество мест замеров (отводы, тройники, прямые участки и т.д.),  шт. </t>
  </si>
  <si>
    <t>Элементы, шт.</t>
  </si>
  <si>
    <r>
      <rPr>
        <i/>
        <u/>
        <sz val="11"/>
        <color theme="1"/>
        <rFont val="Times New Roman"/>
        <family val="1"/>
        <charset val="204"/>
      </rPr>
      <t xml:space="preserve">Отбраковочная </t>
    </r>
    <r>
      <rPr>
        <i/>
        <sz val="11"/>
        <color theme="1"/>
        <rFont val="Times New Roman"/>
        <family val="1"/>
        <charset val="204"/>
      </rPr>
      <t xml:space="preserve">
толщина, мм</t>
    </r>
  </si>
  <si>
    <r>
      <t>температура, С</t>
    </r>
    <r>
      <rPr>
        <i/>
        <vertAlign val="superscript"/>
        <sz val="11"/>
        <color indexed="8"/>
        <rFont val="Times New Roman"/>
        <family val="1"/>
        <charset val="204"/>
      </rPr>
      <t>0</t>
    </r>
  </si>
  <si>
    <t>Итого :5 шт</t>
  </si>
  <si>
    <t>Итого :23 шт</t>
  </si>
  <si>
    <t>Итого : 6 шт.</t>
  </si>
  <si>
    <t>Итого : 14 шт.</t>
  </si>
  <si>
    <t>Итого : 22 шт.</t>
  </si>
  <si>
    <t>УОТНиПН</t>
  </si>
  <si>
    <t>Итого 13 шт.</t>
  </si>
  <si>
    <t>Итого : 15шт.</t>
  </si>
  <si>
    <t>Итого : 62 шт.</t>
  </si>
  <si>
    <t>Итого 18 шт</t>
  </si>
  <si>
    <t>Итого : 36 шт</t>
  </si>
  <si>
    <t>Итого 2 шт.</t>
  </si>
  <si>
    <t xml:space="preserve">Кислая вода от насосов 302Р011/А,В до линий 006/2-SRW-2007, 006/2-SRW-2008 (302LV4068, 302FV3200), 006/2-P16-2003 (302D005)  </t>
  </si>
  <si>
    <t>Кислая вода от линии 006/1-SRW-2106 (302FV3513)
до отпарной колонны 302С301</t>
  </si>
  <si>
    <t>Смазочное масло в обвязке компрессора 302К201</t>
  </si>
  <si>
    <t>Итого : 136шт.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</si>
</sst>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"/>
    <numFmt numFmtId="165" formatCode="#,##0.0"/>
    <numFmt numFmtId="166" formatCode="0.000"/>
    <numFmt numFmtId="167" formatCode="0.0000"/>
    <numFmt numFmtId="169" formatCode="#&quot; &quot;?/2"/>
  </numFmts>
  <fonts count="37" x14ac:knownFonts="1">
    <font>
      <sz val="11"/>
      <color theme="1"/>
      <name val="Calibri"/>
      <family val="2"/>
      <charset val="204"/>
      <scheme val="minor"/>
    </font>
    <font>
      <b/>
      <i/>
      <sz val="12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u/>
      <sz val="10"/>
      <color rgb="FFFF0000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i/>
      <vertAlign val="superscript"/>
      <sz val="9"/>
      <color indexed="8"/>
      <name val="Times New Roman"/>
      <family val="1"/>
      <charset val="204"/>
    </font>
    <font>
      <i/>
      <sz val="8"/>
      <color theme="1"/>
      <name val="Times New Roman"/>
      <family val="1"/>
      <charset val="204"/>
    </font>
    <font>
      <i/>
      <sz val="9"/>
      <name val="Times New Roman"/>
      <family val="1"/>
      <charset val="204"/>
    </font>
    <font>
      <b/>
      <i/>
      <sz val="9"/>
      <name val="Times New Roman"/>
      <family val="1"/>
      <charset val="204"/>
    </font>
    <font>
      <b/>
      <i/>
      <sz val="9"/>
      <color rgb="FFFF000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i/>
      <sz val="9"/>
      <name val="Calibri"/>
      <family val="2"/>
      <charset val="204"/>
      <scheme val="minor"/>
    </font>
    <font>
      <b/>
      <i/>
      <sz val="9"/>
      <color theme="1"/>
      <name val="Times New Roman"/>
      <family val="1"/>
      <charset val="204"/>
    </font>
    <font>
      <sz val="10"/>
      <name val="Arial Cyr"/>
      <charset val="204"/>
    </font>
    <font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8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9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u/>
      <sz val="10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i/>
      <vertAlign val="superscript"/>
      <sz val="9"/>
      <color theme="1"/>
      <name val="Times New Roman"/>
      <family val="1"/>
      <charset val="204"/>
    </font>
    <font>
      <b/>
      <i/>
      <sz val="12"/>
      <name val="Times New Roman"/>
      <family val="1"/>
      <charset val="204"/>
    </font>
    <font>
      <i/>
      <sz val="9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i/>
      <sz val="11"/>
      <color theme="1"/>
      <name val="Times New Roman"/>
      <family val="1"/>
      <charset val="204"/>
    </font>
    <font>
      <i/>
      <u/>
      <sz val="11"/>
      <color theme="1"/>
      <name val="Times New Roman"/>
      <family val="1"/>
      <charset val="204"/>
    </font>
    <font>
      <i/>
      <vertAlign val="superscript"/>
      <sz val="11"/>
      <color indexed="8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2"/>
      <color rgb="FF00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7">
    <border>
      <left/>
      <right/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10" fillId="0" borderId="0"/>
    <xf numFmtId="0" fontId="13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</cellStyleXfs>
  <cellXfs count="466">
    <xf numFmtId="0" fontId="0" fillId="0" borderId="0" xfId="0"/>
    <xf numFmtId="164" fontId="8" fillId="0" borderId="2" xfId="0" applyNumberFormat="1" applyFont="1" applyFill="1" applyBorder="1" applyAlignment="1" applyProtection="1">
      <alignment horizontal="center" vertical="center" wrapText="1"/>
      <protection hidden="1"/>
    </xf>
    <xf numFmtId="164" fontId="9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 applyProtection="1">
      <alignment horizontal="center" vertical="center" wrapText="1"/>
      <protection hidden="1"/>
    </xf>
    <xf numFmtId="0" fontId="7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/>
    <xf numFmtId="0" fontId="7" fillId="0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Fill="1"/>
    <xf numFmtId="0" fontId="1" fillId="0" borderId="0" xfId="0" applyFont="1" applyFill="1"/>
    <xf numFmtId="0" fontId="7" fillId="0" borderId="2" xfId="0" applyFont="1" applyFill="1" applyBorder="1" applyAlignment="1" applyProtection="1">
      <alignment horizontal="center" vertical="center" wrapText="1"/>
      <protection locked="0"/>
    </xf>
    <xf numFmtId="0" fontId="0" fillId="0" borderId="11" xfId="0" applyFill="1" applyBorder="1" applyAlignment="1">
      <alignment horizontal="center" vertical="center"/>
    </xf>
    <xf numFmtId="49" fontId="0" fillId="0" borderId="11" xfId="0" applyNumberFormat="1" applyFill="1" applyBorder="1" applyAlignment="1">
      <alignment horizontal="center" vertical="center"/>
    </xf>
    <xf numFmtId="0" fontId="7" fillId="0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164" fontId="8" fillId="0" borderId="11" xfId="0" applyNumberFormat="1" applyFont="1" applyFill="1" applyBorder="1" applyAlignment="1" applyProtection="1">
      <alignment horizontal="center" vertical="center" wrapText="1"/>
      <protection hidden="1"/>
    </xf>
    <xf numFmtId="164" fontId="9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1" xfId="0" applyFont="1" applyFill="1" applyBorder="1" applyAlignment="1" applyProtection="1">
      <alignment horizontal="center" vertical="center" wrapText="1"/>
      <protection locked="0"/>
    </xf>
    <xf numFmtId="0" fontId="7" fillId="0" borderId="11" xfId="0" applyFont="1" applyFill="1" applyBorder="1" applyAlignment="1" applyProtection="1">
      <alignment horizontal="center" vertical="center" wrapText="1"/>
      <protection hidden="1"/>
    </xf>
    <xf numFmtId="0" fontId="4" fillId="0" borderId="11" xfId="2" applyFont="1" applyFill="1" applyBorder="1" applyAlignment="1" applyProtection="1">
      <alignment horizontal="center" vertical="center"/>
      <protection locked="0"/>
    </xf>
    <xf numFmtId="164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164" fontId="9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6" xfId="0" applyFont="1" applyFill="1" applyBorder="1" applyAlignment="1" applyProtection="1">
      <alignment horizontal="center" vertical="center" wrapText="1"/>
      <protection hidden="1"/>
    </xf>
    <xf numFmtId="49" fontId="0" fillId="0" borderId="0" xfId="0" applyNumberFormat="1" applyFill="1"/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2" fillId="0" borderId="11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0" fillId="0" borderId="11" xfId="0" applyNumberFormat="1" applyFill="1" applyBorder="1" applyAlignment="1">
      <alignment horizontal="center"/>
    </xf>
    <xf numFmtId="0" fontId="21" fillId="0" borderId="11" xfId="0" applyFont="1" applyFill="1" applyBorder="1" applyAlignment="1" applyProtection="1">
      <alignment horizontal="center" vertical="center" wrapText="1"/>
      <protection locked="0"/>
    </xf>
    <xf numFmtId="0" fontId="20" fillId="0" borderId="11" xfId="0" applyFont="1" applyFill="1" applyBorder="1" applyAlignment="1" applyProtection="1">
      <alignment horizontal="center" vertical="center" wrapText="1"/>
      <protection locked="0"/>
    </xf>
    <xf numFmtId="0" fontId="7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19" fillId="0" borderId="11" xfId="0" applyFont="1" applyBorder="1" applyAlignment="1">
      <alignment horizontal="center" vertical="center"/>
    </xf>
    <xf numFmtId="0" fontId="19" fillId="0" borderId="11" xfId="0" applyFont="1" applyFill="1" applyBorder="1" applyAlignment="1">
      <alignment horizontal="center" vertical="center"/>
    </xf>
    <xf numFmtId="0" fontId="7" fillId="0" borderId="6" xfId="0" applyFont="1" applyFill="1" applyBorder="1" applyAlignment="1" applyProtection="1">
      <alignment horizontal="center" vertical="center" wrapText="1"/>
      <protection locked="0"/>
    </xf>
    <xf numFmtId="49" fontId="0" fillId="0" borderId="7" xfId="0" applyNumberFormat="1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4" fillId="0" borderId="11" xfId="0" applyFont="1" applyFill="1" applyBorder="1" applyAlignment="1" applyProtection="1">
      <alignment horizontal="center" vertical="center"/>
      <protection locked="0"/>
    </xf>
    <xf numFmtId="0" fontId="4" fillId="0" borderId="11" xfId="0" applyNumberFormat="1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7" fillId="0" borderId="11" xfId="0" applyFont="1" applyFill="1" applyBorder="1" applyAlignment="1" applyProtection="1">
      <alignment horizontal="center" vertical="center" wrapText="1"/>
      <protection locked="0"/>
    </xf>
    <xf numFmtId="0" fontId="0" fillId="0" borderId="11" xfId="0" applyBorder="1" applyAlignment="1">
      <alignment horizontal="center" vertical="center" wrapText="1"/>
    </xf>
    <xf numFmtId="0" fontId="7" fillId="0" borderId="6" xfId="0" applyFont="1" applyFill="1" applyBorder="1" applyAlignment="1" applyProtection="1">
      <alignment horizontal="center" vertical="center" wrapText="1"/>
      <protection locked="0"/>
    </xf>
    <xf numFmtId="0" fontId="4" fillId="0" borderId="11" xfId="0" applyFont="1" applyFill="1" applyBorder="1" applyAlignment="1" applyProtection="1">
      <alignment horizontal="center" vertical="center"/>
      <protection locked="0"/>
    </xf>
    <xf numFmtId="0" fontId="7" fillId="0" borderId="11" xfId="0" applyFont="1" applyFill="1" applyBorder="1" applyAlignment="1" applyProtection="1">
      <alignment horizontal="center" vertical="center" wrapText="1"/>
      <protection locked="0"/>
    </xf>
    <xf numFmtId="0" fontId="4" fillId="0" borderId="11" xfId="0" applyNumberFormat="1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0" fillId="0" borderId="11" xfId="0" applyBorder="1" applyAlignment="1">
      <alignment horizontal="center" vertical="center" wrapText="1"/>
    </xf>
    <xf numFmtId="0" fontId="4" fillId="3" borderId="11" xfId="0" applyFont="1" applyFill="1" applyBorder="1" applyAlignment="1" applyProtection="1">
      <alignment horizontal="center" vertical="center" textRotation="90"/>
      <protection locked="0"/>
    </xf>
    <xf numFmtId="0" fontId="4" fillId="3" borderId="11" xfId="0" applyFont="1" applyFill="1" applyBorder="1" applyAlignment="1" applyProtection="1">
      <alignment horizontal="center" vertical="center" textRotation="90" wrapText="1"/>
      <protection locked="0"/>
    </xf>
    <xf numFmtId="0" fontId="6" fillId="3" borderId="11" xfId="0" applyFont="1" applyFill="1" applyBorder="1" applyAlignment="1" applyProtection="1">
      <alignment horizontal="center" vertical="center" textRotation="90" wrapText="1"/>
      <protection locked="0"/>
    </xf>
    <xf numFmtId="0" fontId="6" fillId="3" borderId="11" xfId="0" applyFont="1" applyFill="1" applyBorder="1" applyAlignment="1" applyProtection="1">
      <alignment horizontal="center" vertical="center" wrapText="1"/>
      <protection locked="0"/>
    </xf>
    <xf numFmtId="0" fontId="6" fillId="3" borderId="11" xfId="0" applyFont="1" applyFill="1" applyBorder="1" applyAlignment="1" applyProtection="1">
      <alignment horizontal="center" vertical="center" textRotation="90"/>
      <protection locked="0"/>
    </xf>
    <xf numFmtId="0" fontId="0" fillId="0" borderId="11" xfId="0" applyBorder="1"/>
    <xf numFmtId="0" fontId="4" fillId="3" borderId="11" xfId="0" applyFont="1" applyFill="1" applyBorder="1" applyAlignment="1" applyProtection="1">
      <alignment horizontal="center" vertical="center" wrapText="1"/>
      <protection locked="0"/>
    </xf>
    <xf numFmtId="164" fontId="12" fillId="3" borderId="11" xfId="0" applyNumberFormat="1" applyFont="1" applyFill="1" applyBorder="1" applyAlignment="1" applyProtection="1">
      <alignment horizontal="center" vertical="center" wrapText="1"/>
      <protection hidden="1"/>
    </xf>
    <xf numFmtId="164" fontId="12" fillId="3" borderId="11" xfId="0" applyNumberFormat="1" applyFont="1" applyFill="1" applyBorder="1" applyAlignment="1" applyProtection="1">
      <alignment horizontal="center" vertical="center" wrapText="1"/>
      <protection locked="0"/>
    </xf>
    <xf numFmtId="0" fontId="4" fillId="3" borderId="11" xfId="0" applyNumberFormat="1" applyFont="1" applyFill="1" applyBorder="1" applyAlignment="1" applyProtection="1">
      <alignment horizontal="center" vertical="center" wrapText="1"/>
      <protection locked="0"/>
    </xf>
    <xf numFmtId="49" fontId="4" fillId="3" borderId="11" xfId="0" applyNumberFormat="1" applyFont="1" applyFill="1" applyBorder="1" applyAlignment="1" applyProtection="1">
      <alignment horizontal="center" vertical="center" wrapText="1"/>
      <protection locked="0"/>
    </xf>
    <xf numFmtId="0" fontId="4" fillId="3" borderId="11" xfId="0" applyFont="1" applyFill="1" applyBorder="1" applyAlignment="1" applyProtection="1">
      <alignment horizontal="center" vertical="center" wrapText="1"/>
      <protection hidden="1"/>
    </xf>
    <xf numFmtId="0" fontId="0" fillId="0" borderId="11" xfId="0" applyBorder="1" applyAlignment="1">
      <alignment horizontal="center" vertical="center"/>
    </xf>
    <xf numFmtId="0" fontId="0" fillId="0" borderId="11" xfId="0" applyNumberFormat="1" applyBorder="1" applyAlignment="1">
      <alignment horizontal="center" vertical="center"/>
    </xf>
    <xf numFmtId="0" fontId="4" fillId="3" borderId="11" xfId="1" applyFont="1" applyFill="1" applyBorder="1" applyAlignment="1" applyProtection="1">
      <alignment horizontal="center" vertical="center"/>
      <protection locked="0"/>
    </xf>
    <xf numFmtId="0" fontId="4" fillId="3" borderId="11" xfId="1" applyNumberFormat="1" applyFont="1" applyFill="1" applyBorder="1" applyAlignment="1" applyProtection="1">
      <alignment horizontal="center" vertical="center" wrapText="1"/>
      <protection locked="0"/>
    </xf>
    <xf numFmtId="0" fontId="4" fillId="3" borderId="11" xfId="1" applyFont="1" applyFill="1" applyBorder="1" applyAlignment="1" applyProtection="1">
      <alignment horizontal="center" vertical="center" wrapText="1"/>
      <protection locked="0"/>
    </xf>
    <xf numFmtId="2" fontId="4" fillId="3" borderId="11" xfId="0" applyNumberFormat="1" applyFont="1" applyFill="1" applyBorder="1" applyAlignment="1" applyProtection="1">
      <alignment horizontal="center" vertical="center" wrapText="1"/>
      <protection locked="0"/>
    </xf>
    <xf numFmtId="164" fontId="4" fillId="3" borderId="11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0" xfId="0" applyFill="1"/>
    <xf numFmtId="0" fontId="4" fillId="0" borderId="11" xfId="0" applyFont="1" applyFill="1" applyBorder="1" applyAlignment="1" applyProtection="1">
      <alignment horizontal="center" vertical="center" wrapText="1"/>
      <protection locked="0"/>
    </xf>
    <xf numFmtId="0" fontId="4" fillId="0" borderId="11" xfId="0" applyFont="1" applyFill="1" applyBorder="1" applyAlignment="1" applyProtection="1">
      <alignment horizontal="center" vertical="center" textRotation="90"/>
      <protection locked="0"/>
    </xf>
    <xf numFmtId="0" fontId="4" fillId="0" borderId="11" xfId="0" applyFont="1" applyFill="1" applyBorder="1" applyAlignment="1" applyProtection="1">
      <alignment horizontal="center" vertical="center" textRotation="90" wrapText="1"/>
      <protection locked="0"/>
    </xf>
    <xf numFmtId="49" fontId="7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7" fillId="3" borderId="11" xfId="0" applyFont="1" applyFill="1" applyBorder="1" applyAlignment="1" applyProtection="1">
      <alignment horizontal="center" vertical="center" wrapText="1"/>
      <protection locked="0"/>
    </xf>
    <xf numFmtId="49" fontId="7" fillId="3" borderId="11" xfId="0" applyNumberFormat="1" applyFont="1" applyFill="1" applyBorder="1" applyAlignment="1" applyProtection="1">
      <alignment horizontal="center" vertical="center" wrapText="1"/>
      <protection locked="0"/>
    </xf>
    <xf numFmtId="0" fontId="4" fillId="3" borderId="11" xfId="0" applyNumberFormat="1" applyFont="1" applyFill="1" applyBorder="1" applyAlignment="1" applyProtection="1">
      <alignment horizontal="center" vertical="center"/>
      <protection locked="0"/>
    </xf>
    <xf numFmtId="164" fontId="8" fillId="3" borderId="11" xfId="0" applyNumberFormat="1" applyFont="1" applyFill="1" applyBorder="1" applyAlignment="1" applyProtection="1">
      <alignment horizontal="center" vertical="center" wrapText="1"/>
      <protection hidden="1"/>
    </xf>
    <xf numFmtId="164" fontId="9" fillId="3" borderId="11" xfId="0" applyNumberFormat="1" applyFont="1" applyFill="1" applyBorder="1" applyAlignment="1" applyProtection="1">
      <alignment horizontal="center" vertical="center" wrapText="1"/>
      <protection locked="0"/>
    </xf>
    <xf numFmtId="0" fontId="7" fillId="3" borderId="11" xfId="0" applyFont="1" applyFill="1" applyBorder="1" applyAlignment="1" applyProtection="1">
      <alignment horizontal="center" vertical="center" wrapText="1"/>
      <protection hidden="1"/>
    </xf>
    <xf numFmtId="49" fontId="4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1" xfId="0" applyFill="1" applyBorder="1" applyAlignment="1">
      <alignment horizontal="center" vertical="center"/>
    </xf>
    <xf numFmtId="49" fontId="4" fillId="0" borderId="11" xfId="0" applyNumberFormat="1" applyFont="1" applyFill="1" applyBorder="1" applyAlignment="1" applyProtection="1">
      <alignment horizontal="center" vertical="center"/>
      <protection locked="0"/>
    </xf>
    <xf numFmtId="164" fontId="7" fillId="0" borderId="11" xfId="0" applyNumberFormat="1" applyFont="1" applyFill="1" applyBorder="1" applyAlignment="1" applyProtection="1">
      <alignment horizontal="center" vertical="center"/>
      <protection locked="0"/>
    </xf>
    <xf numFmtId="1" fontId="7" fillId="0" borderId="11" xfId="0" applyNumberFormat="1" applyFont="1" applyFill="1" applyBorder="1" applyAlignment="1" applyProtection="1">
      <alignment horizontal="center" vertical="center" wrapText="1"/>
      <protection locked="0"/>
    </xf>
    <xf numFmtId="164" fontId="7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1" xfId="0" applyFont="1" applyFill="1" applyBorder="1" applyAlignment="1" applyProtection="1">
      <alignment horizontal="center" vertical="center"/>
      <protection locked="0"/>
    </xf>
    <xf numFmtId="0" fontId="7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1" xfId="0" applyNumberFormat="1" applyFont="1" applyFill="1" applyBorder="1" applyAlignment="1" applyProtection="1">
      <alignment horizontal="center" vertical="center"/>
      <protection locked="0"/>
    </xf>
    <xf numFmtId="0" fontId="7" fillId="0" borderId="11" xfId="0" applyFont="1" applyFill="1" applyBorder="1" applyAlignment="1" applyProtection="1">
      <alignment horizontal="center" vertical="center"/>
      <protection locked="0"/>
    </xf>
    <xf numFmtId="0" fontId="0" fillId="0" borderId="11" xfId="0" applyFill="1" applyBorder="1" applyAlignment="1">
      <alignment horizontal="center" vertical="center" wrapText="1"/>
    </xf>
    <xf numFmtId="49" fontId="0" fillId="0" borderId="11" xfId="0" applyNumberFormat="1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 wrapText="1"/>
    </xf>
    <xf numFmtId="1" fontId="7" fillId="0" borderId="11" xfId="0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11" xfId="0" applyNumberFormat="1" applyFont="1" applyFill="1" applyBorder="1" applyAlignment="1" applyProtection="1">
      <alignment horizontal="center" vertical="center"/>
      <protection locked="0"/>
    </xf>
    <xf numFmtId="165" fontId="4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1" xfId="0" applyFont="1" applyFill="1" applyBorder="1" applyAlignment="1" applyProtection="1">
      <alignment horizontal="center" vertical="distributed" wrapText="1"/>
      <protection locked="0"/>
    </xf>
    <xf numFmtId="49" fontId="7" fillId="0" borderId="11" xfId="0" applyNumberFormat="1" applyFont="1" applyFill="1" applyBorder="1" applyAlignment="1" applyProtection="1">
      <alignment horizontal="center" vertical="distributed" wrapText="1"/>
      <protection locked="0"/>
    </xf>
    <xf numFmtId="49" fontId="7" fillId="0" borderId="11" xfId="0" applyNumberFormat="1" applyFont="1" applyFill="1" applyBorder="1" applyAlignment="1" applyProtection="1">
      <alignment horizontal="center" vertical="center"/>
      <protection locked="0"/>
    </xf>
    <xf numFmtId="0" fontId="4" fillId="0" borderId="11" xfId="0" applyNumberFormat="1" applyFont="1" applyFill="1" applyBorder="1" applyAlignment="1" applyProtection="1">
      <alignment horizontal="center" vertical="center" wrapText="1"/>
      <protection locked="0"/>
    </xf>
    <xf numFmtId="165" fontId="4" fillId="0" borderId="11" xfId="0" applyNumberFormat="1" applyFont="1" applyFill="1" applyBorder="1" applyAlignment="1" applyProtection="1">
      <alignment horizontal="center" vertical="center"/>
      <protection locked="0"/>
    </xf>
    <xf numFmtId="0" fontId="7" fillId="0" borderId="11" xfId="0" applyFont="1" applyFill="1" applyBorder="1" applyAlignment="1" applyProtection="1">
      <alignment horizontal="center" vertical="distributed"/>
      <protection locked="0"/>
    </xf>
    <xf numFmtId="0" fontId="4" fillId="0" borderId="11" xfId="0" applyFont="1" applyFill="1" applyBorder="1" applyAlignment="1" applyProtection="1">
      <alignment horizontal="center" vertical="distributed" wrapText="1"/>
      <protection locked="0"/>
    </xf>
    <xf numFmtId="0" fontId="4" fillId="3" borderId="11" xfId="0" applyFont="1" applyFill="1" applyBorder="1" applyAlignment="1" applyProtection="1">
      <alignment horizontal="center" vertical="center" wrapText="1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 textRotation="90" wrapText="1"/>
      <protection locked="0"/>
    </xf>
    <xf numFmtId="0" fontId="7" fillId="3" borderId="11" xfId="0" applyFont="1" applyFill="1" applyBorder="1" applyAlignment="1" applyProtection="1">
      <alignment horizontal="center" vertical="center" wrapText="1"/>
      <protection locked="0"/>
    </xf>
    <xf numFmtId="0" fontId="26" fillId="0" borderId="2" xfId="0" applyFont="1" applyFill="1" applyBorder="1" applyAlignment="1" applyProtection="1">
      <alignment horizontal="center" vertical="center"/>
      <protection locked="0"/>
    </xf>
    <xf numFmtId="4" fontId="4" fillId="0" borderId="11" xfId="0" applyNumberFormat="1" applyFont="1" applyFill="1" applyBorder="1" applyAlignment="1" applyProtection="1">
      <alignment horizontal="center" vertical="center" wrapText="1"/>
      <protection locked="0"/>
    </xf>
    <xf numFmtId="164" fontId="4" fillId="0" borderId="11" xfId="0" applyNumberFormat="1" applyFont="1" applyFill="1" applyBorder="1" applyAlignment="1" applyProtection="1">
      <alignment horizontal="center" vertical="center"/>
      <protection locked="0"/>
    </xf>
    <xf numFmtId="0" fontId="4" fillId="0" borderId="11" xfId="3" applyFont="1" applyFill="1" applyBorder="1" applyAlignment="1" applyProtection="1">
      <alignment horizontal="center" vertical="center"/>
      <protection locked="0"/>
    </xf>
    <xf numFmtId="0" fontId="4" fillId="0" borderId="11" xfId="3" applyNumberFormat="1" applyFont="1" applyFill="1" applyBorder="1" applyAlignment="1" applyProtection="1">
      <alignment horizontal="center" vertical="center"/>
      <protection locked="0"/>
    </xf>
    <xf numFmtId="0" fontId="4" fillId="0" borderId="11" xfId="2" applyNumberFormat="1" applyFont="1" applyFill="1" applyBorder="1" applyAlignment="1" applyProtection="1">
      <alignment horizontal="center" vertical="center"/>
      <protection locked="0"/>
    </xf>
    <xf numFmtId="0" fontId="0" fillId="3" borderId="11" xfId="0" applyFont="1" applyFill="1" applyBorder="1" applyAlignment="1">
      <alignment horizontal="center" vertical="center"/>
    </xf>
    <xf numFmtId="2" fontId="4" fillId="0" borderId="11" xfId="0" applyNumberFormat="1" applyFont="1" applyFill="1" applyBorder="1" applyAlignment="1" applyProtection="1">
      <alignment horizontal="center" vertical="center"/>
      <protection locked="0"/>
    </xf>
    <xf numFmtId="0" fontId="4" fillId="3" borderId="11" xfId="3" applyFont="1" applyFill="1" applyBorder="1" applyAlignment="1" applyProtection="1">
      <alignment horizontal="center" vertical="center" wrapText="1"/>
      <protection locked="0"/>
    </xf>
    <xf numFmtId="0" fontId="4" fillId="0" borderId="11" xfId="3" applyFont="1" applyFill="1" applyBorder="1" applyAlignment="1" applyProtection="1">
      <alignment horizontal="center" vertical="center" wrapText="1"/>
      <protection locked="0"/>
    </xf>
    <xf numFmtId="0" fontId="4" fillId="0" borderId="11" xfId="1" applyFont="1" applyFill="1" applyBorder="1" applyAlignment="1" applyProtection="1">
      <alignment horizontal="center" vertical="center"/>
      <protection locked="0"/>
    </xf>
    <xf numFmtId="0" fontId="4" fillId="0" borderId="11" xfId="1" applyNumberFormat="1" applyFont="1" applyFill="1" applyBorder="1" applyAlignment="1" applyProtection="1">
      <alignment horizontal="center" vertical="center"/>
      <protection locked="0"/>
    </xf>
    <xf numFmtId="0" fontId="4" fillId="0" borderId="11" xfId="1" applyFont="1" applyFill="1" applyBorder="1" applyAlignment="1" applyProtection="1">
      <alignment horizontal="center" vertical="center" wrapText="1"/>
      <protection locked="0"/>
    </xf>
    <xf numFmtId="0" fontId="4" fillId="0" borderId="11" xfId="5" applyFont="1" applyFill="1" applyBorder="1" applyAlignment="1" applyProtection="1">
      <alignment horizontal="center" vertical="center"/>
      <protection locked="0"/>
    </xf>
    <xf numFmtId="0" fontId="4" fillId="0" borderId="11" xfId="5" applyNumberFormat="1" applyFont="1" applyFill="1" applyBorder="1" applyAlignment="1" applyProtection="1">
      <alignment horizontal="center" vertical="center"/>
      <protection locked="0"/>
    </xf>
    <xf numFmtId="0" fontId="4" fillId="0" borderId="11" xfId="5" applyFont="1" applyFill="1" applyBorder="1" applyAlignment="1" applyProtection="1">
      <alignment horizontal="center" vertical="center" wrapText="1"/>
      <protection locked="0"/>
    </xf>
    <xf numFmtId="0" fontId="4" fillId="0" borderId="11" xfId="6" applyFont="1" applyFill="1" applyBorder="1" applyAlignment="1" applyProtection="1">
      <alignment horizontal="center" vertical="center"/>
      <protection locked="0"/>
    </xf>
    <xf numFmtId="0" fontId="4" fillId="0" borderId="11" xfId="6" applyNumberFormat="1" applyFont="1" applyFill="1" applyBorder="1" applyAlignment="1" applyProtection="1">
      <alignment horizontal="center" vertical="center"/>
      <protection locked="0"/>
    </xf>
    <xf numFmtId="0" fontId="4" fillId="0" borderId="11" xfId="6" applyFont="1" applyFill="1" applyBorder="1" applyAlignment="1" applyProtection="1">
      <alignment horizontal="center" vertical="center" wrapText="1"/>
      <protection locked="0"/>
    </xf>
    <xf numFmtId="0" fontId="4" fillId="0" borderId="11" xfId="7" applyFont="1" applyFill="1" applyBorder="1" applyAlignment="1" applyProtection="1">
      <alignment horizontal="center" vertical="center"/>
      <protection locked="0"/>
    </xf>
    <xf numFmtId="0" fontId="4" fillId="0" borderId="11" xfId="7" applyNumberFormat="1" applyFont="1" applyFill="1" applyBorder="1" applyAlignment="1" applyProtection="1">
      <alignment horizontal="center" vertical="center"/>
      <protection locked="0"/>
    </xf>
    <xf numFmtId="0" fontId="4" fillId="0" borderId="11" xfId="7" applyFont="1" applyFill="1" applyBorder="1" applyAlignment="1" applyProtection="1">
      <alignment horizontal="center" vertical="center" wrapText="1"/>
      <protection locked="0"/>
    </xf>
    <xf numFmtId="0" fontId="4" fillId="0" borderId="11" xfId="8" applyFont="1" applyFill="1" applyBorder="1" applyAlignment="1" applyProtection="1">
      <alignment horizontal="center" vertical="center"/>
      <protection locked="0"/>
    </xf>
    <xf numFmtId="0" fontId="4" fillId="0" borderId="11" xfId="8" applyNumberFormat="1" applyFont="1" applyFill="1" applyBorder="1" applyAlignment="1" applyProtection="1">
      <alignment horizontal="center" vertical="center"/>
      <protection locked="0"/>
    </xf>
    <xf numFmtId="0" fontId="4" fillId="0" borderId="11" xfId="8" applyFont="1" applyFill="1" applyBorder="1" applyAlignment="1" applyProtection="1">
      <alignment horizontal="center" vertical="center" wrapText="1"/>
      <protection locked="0"/>
    </xf>
    <xf numFmtId="0" fontId="4" fillId="0" borderId="11" xfId="9" applyFont="1" applyFill="1" applyBorder="1" applyAlignment="1" applyProtection="1">
      <alignment horizontal="center" vertical="center"/>
      <protection locked="0"/>
    </xf>
    <xf numFmtId="0" fontId="4" fillId="0" borderId="11" xfId="9" applyNumberFormat="1" applyFont="1" applyFill="1" applyBorder="1" applyAlignment="1" applyProtection="1">
      <alignment horizontal="center" vertical="center"/>
      <protection locked="0"/>
    </xf>
    <xf numFmtId="0" fontId="4" fillId="0" borderId="11" xfId="9" applyFont="1" applyFill="1" applyBorder="1" applyAlignment="1" applyProtection="1">
      <alignment horizontal="center" vertical="center" wrapText="1"/>
      <protection locked="0"/>
    </xf>
    <xf numFmtId="166" fontId="4" fillId="0" borderId="11" xfId="0" applyNumberFormat="1" applyFont="1" applyFill="1" applyBorder="1" applyAlignment="1" applyProtection="1">
      <alignment horizontal="center" vertical="center"/>
      <protection locked="0"/>
    </xf>
    <xf numFmtId="0" fontId="4" fillId="3" borderId="11" xfId="3" applyFont="1" applyFill="1" applyBorder="1" applyAlignment="1" applyProtection="1">
      <alignment horizontal="center" vertical="center"/>
      <protection locked="0"/>
    </xf>
    <xf numFmtId="49" fontId="4" fillId="0" borderId="11" xfId="2" applyNumberFormat="1" applyFont="1" applyFill="1" applyBorder="1" applyAlignment="1" applyProtection="1">
      <alignment horizontal="center" vertical="center"/>
      <protection locked="0"/>
    </xf>
    <xf numFmtId="0" fontId="4" fillId="0" borderId="11" xfId="2" applyFont="1" applyFill="1" applyBorder="1" applyAlignment="1" applyProtection="1">
      <alignment horizontal="center" vertical="center" wrapText="1"/>
      <protection locked="0"/>
    </xf>
    <xf numFmtId="0" fontId="0" fillId="0" borderId="11" xfId="0" applyFont="1" applyBorder="1"/>
    <xf numFmtId="49" fontId="0" fillId="0" borderId="11" xfId="0" applyNumberFormat="1" applyFont="1" applyBorder="1"/>
    <xf numFmtId="164" fontId="12" fillId="0" borderId="11" xfId="0" applyNumberFormat="1" applyFont="1" applyFill="1" applyBorder="1" applyAlignment="1" applyProtection="1">
      <alignment horizontal="center" vertical="center" wrapText="1"/>
      <protection hidden="1"/>
    </xf>
    <xf numFmtId="164" fontId="12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1" xfId="0" applyFont="1" applyFill="1" applyBorder="1" applyAlignment="1" applyProtection="1">
      <alignment horizontal="center" vertical="center" wrapText="1"/>
      <protection hidden="1"/>
    </xf>
    <xf numFmtId="0" fontId="0" fillId="0" borderId="11" xfId="0" applyFont="1" applyFill="1" applyBorder="1" applyAlignment="1">
      <alignment horizontal="center" vertical="center"/>
    </xf>
    <xf numFmtId="49" fontId="0" fillId="0" borderId="11" xfId="0" applyNumberFormat="1" applyFont="1" applyFill="1" applyBorder="1" applyAlignment="1">
      <alignment horizontal="center" vertical="center"/>
    </xf>
    <xf numFmtId="2" fontId="4" fillId="0" borderId="11" xfId="2" applyNumberFormat="1" applyFont="1" applyFill="1" applyBorder="1" applyAlignment="1" applyProtection="1">
      <alignment horizontal="center" vertical="center"/>
      <protection locked="0"/>
    </xf>
    <xf numFmtId="0" fontId="4" fillId="3" borderId="11" xfId="2" applyFont="1" applyFill="1" applyBorder="1" applyAlignment="1" applyProtection="1">
      <alignment horizontal="center" vertical="center"/>
      <protection locked="0"/>
    </xf>
    <xf numFmtId="0" fontId="0" fillId="0" borderId="11" xfId="0" applyFont="1" applyBorder="1" applyAlignment="1">
      <alignment horizontal="center" vertical="center"/>
    </xf>
    <xf numFmtId="164" fontId="4" fillId="0" borderId="11" xfId="0" applyNumberFormat="1" applyFont="1" applyFill="1" applyBorder="1" applyAlignment="1" applyProtection="1">
      <alignment horizontal="center" vertical="center" wrapText="1"/>
      <protection locked="0"/>
    </xf>
    <xf numFmtId="1" fontId="4" fillId="0" borderId="11" xfId="0" applyNumberFormat="1" applyFont="1" applyFill="1" applyBorder="1" applyAlignment="1" applyProtection="1">
      <alignment horizontal="center" vertical="center" wrapText="1"/>
      <protection locked="0"/>
    </xf>
    <xf numFmtId="49" fontId="16" fillId="0" borderId="11" xfId="0" applyNumberFormat="1" applyFont="1" applyFill="1" applyBorder="1" applyAlignment="1" applyProtection="1">
      <alignment horizontal="center" vertical="center" wrapText="1"/>
      <protection locked="0"/>
    </xf>
    <xf numFmtId="166" fontId="4" fillId="0" borderId="11" xfId="0" applyNumberFormat="1" applyFont="1" applyFill="1" applyBorder="1" applyAlignment="1" applyProtection="1">
      <alignment horizontal="center" vertical="center" wrapText="1"/>
      <protection locked="0"/>
    </xf>
    <xf numFmtId="2" fontId="4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1" xfId="0" applyFill="1" applyBorder="1"/>
    <xf numFmtId="0" fontId="4" fillId="0" borderId="11" xfId="0" applyNumberFormat="1" applyFont="1" applyFill="1" applyBorder="1" applyAlignment="1" applyProtection="1">
      <alignment horizontal="center" vertical="center" wrapText="1"/>
    </xf>
    <xf numFmtId="0" fontId="19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1" xfId="0" applyFont="1" applyFill="1" applyBorder="1"/>
    <xf numFmtId="0" fontId="0" fillId="0" borderId="11" xfId="0" applyFill="1" applyBorder="1" applyAlignment="1">
      <alignment horizontal="center" vertical="center"/>
    </xf>
    <xf numFmtId="0" fontId="7" fillId="3" borderId="11" xfId="3" applyFont="1" applyFill="1" applyBorder="1" applyAlignment="1" applyProtection="1">
      <alignment horizontal="center" vertical="center" wrapText="1"/>
      <protection locked="0"/>
    </xf>
    <xf numFmtId="0" fontId="7" fillId="3" borderId="11" xfId="3" applyNumberFormat="1" applyFont="1" applyFill="1" applyBorder="1" applyAlignment="1" applyProtection="1">
      <alignment horizontal="center" vertical="center" wrapText="1"/>
      <protection locked="0"/>
    </xf>
    <xf numFmtId="49" fontId="7" fillId="3" borderId="11" xfId="3" applyNumberFormat="1" applyFont="1" applyFill="1" applyBorder="1" applyAlignment="1" applyProtection="1">
      <alignment horizontal="center" vertical="center" wrapText="1"/>
      <protection locked="0"/>
    </xf>
    <xf numFmtId="0" fontId="4" fillId="3" borderId="11" xfId="0" applyFont="1" applyFill="1" applyBorder="1" applyAlignment="1">
      <alignment horizontal="center" vertical="center"/>
    </xf>
    <xf numFmtId="49" fontId="4" fillId="3" borderId="11" xfId="0" applyNumberFormat="1" applyFont="1" applyFill="1" applyBorder="1" applyAlignment="1">
      <alignment horizontal="center" vertical="center"/>
    </xf>
    <xf numFmtId="0" fontId="4" fillId="3" borderId="11" xfId="3" applyNumberFormat="1" applyFont="1" applyFill="1" applyBorder="1" applyAlignment="1" applyProtection="1">
      <alignment horizontal="center" vertical="center" wrapText="1"/>
      <protection locked="0"/>
    </xf>
    <xf numFmtId="49" fontId="4" fillId="3" borderId="11" xfId="3" applyNumberFormat="1" applyFont="1" applyFill="1" applyBorder="1" applyAlignment="1" applyProtection="1">
      <alignment horizontal="center" vertical="center" wrapText="1"/>
      <protection locked="0"/>
    </xf>
    <xf numFmtId="166" fontId="4" fillId="3" borderId="11" xfId="3" applyNumberFormat="1" applyFont="1" applyFill="1" applyBorder="1" applyAlignment="1" applyProtection="1">
      <alignment horizontal="center" vertical="center" wrapText="1"/>
      <protection locked="0"/>
    </xf>
    <xf numFmtId="0" fontId="4" fillId="3" borderId="11" xfId="0" applyFont="1" applyFill="1" applyBorder="1" applyAlignment="1" applyProtection="1">
      <alignment horizontal="center" vertical="center" shrinkToFit="1"/>
      <protection locked="0"/>
    </xf>
    <xf numFmtId="0" fontId="16" fillId="3" borderId="11" xfId="3" applyFont="1" applyFill="1" applyBorder="1" applyAlignment="1">
      <alignment horizontal="center" vertical="center" wrapText="1"/>
    </xf>
    <xf numFmtId="0" fontId="16" fillId="3" borderId="11" xfId="0" applyFont="1" applyFill="1" applyBorder="1" applyAlignment="1">
      <alignment horizontal="center" vertical="center" wrapText="1"/>
    </xf>
    <xf numFmtId="166" fontId="16" fillId="3" borderId="11" xfId="3" applyNumberFormat="1" applyFont="1" applyFill="1" applyBorder="1" applyAlignment="1">
      <alignment horizontal="center" vertical="center" wrapText="1"/>
    </xf>
    <xf numFmtId="2" fontId="16" fillId="3" borderId="11" xfId="3" applyNumberFormat="1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4" fillId="3" borderId="11" xfId="0" applyFont="1" applyFill="1" applyBorder="1" applyAlignment="1" applyProtection="1">
      <alignment horizontal="center" vertical="center" wrapText="1"/>
      <protection locked="0"/>
    </xf>
    <xf numFmtId="0" fontId="4" fillId="3" borderId="11" xfId="0" applyFont="1" applyFill="1" applyBorder="1" applyAlignment="1" applyProtection="1">
      <alignment horizontal="center" vertical="center" textRotation="90" wrapText="1"/>
      <protection locked="0"/>
    </xf>
    <xf numFmtId="0" fontId="4" fillId="3" borderId="11" xfId="0" applyNumberFormat="1" applyFont="1" applyFill="1" applyBorder="1" applyAlignment="1" applyProtection="1">
      <alignment horizontal="center" vertical="center" wrapText="1"/>
      <protection locked="0"/>
    </xf>
    <xf numFmtId="0" fontId="4" fillId="3" borderId="11" xfId="0" applyNumberFormat="1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 wrapText="1"/>
      <protection locked="0"/>
    </xf>
    <xf numFmtId="0" fontId="0" fillId="0" borderId="11" xfId="0" applyBorder="1" applyAlignment="1">
      <alignment horizontal="center" vertical="center"/>
    </xf>
    <xf numFmtId="0" fontId="27" fillId="0" borderId="11" xfId="0" applyFont="1" applyBorder="1"/>
    <xf numFmtId="0" fontId="27" fillId="0" borderId="11" xfId="0" applyFont="1" applyBorder="1" applyAlignment="1">
      <alignment horizontal="center" vertical="center"/>
    </xf>
    <xf numFmtId="0" fontId="0" fillId="3" borderId="11" xfId="0" applyFill="1" applyBorder="1"/>
    <xf numFmtId="49" fontId="0" fillId="0" borderId="11" xfId="0" applyNumberFormat="1" applyBorder="1" applyAlignment="1">
      <alignment horizontal="right"/>
    </xf>
    <xf numFmtId="0" fontId="0" fillId="0" borderId="11" xfId="0" applyBorder="1" applyAlignment="1">
      <alignment horizontal="right"/>
    </xf>
    <xf numFmtId="49" fontId="0" fillId="3" borderId="11" xfId="0" applyNumberFormat="1" applyFill="1" applyBorder="1" applyAlignment="1">
      <alignment horizontal="right"/>
    </xf>
    <xf numFmtId="0" fontId="0" fillId="3" borderId="11" xfId="0" applyFill="1" applyBorder="1" applyAlignment="1">
      <alignment horizontal="right"/>
    </xf>
    <xf numFmtId="0" fontId="4" fillId="3" borderId="11" xfId="0" applyFont="1" applyFill="1" applyBorder="1" applyAlignment="1" applyProtection="1">
      <alignment vertical="center" wrapText="1"/>
      <protection locked="0"/>
    </xf>
    <xf numFmtId="0" fontId="28" fillId="0" borderId="0" xfId="0" applyFont="1"/>
    <xf numFmtId="0" fontId="29" fillId="0" borderId="12" xfId="0" applyFont="1" applyFill="1" applyBorder="1" applyAlignment="1">
      <alignment horizontal="center" vertical="center"/>
    </xf>
    <xf numFmtId="0" fontId="29" fillId="0" borderId="13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1" xfId="0" applyNumberFormat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/>
    </xf>
    <xf numFmtId="0" fontId="0" fillId="0" borderId="11" xfId="0" applyBorder="1" applyAlignment="1">
      <alignment vertical="center"/>
    </xf>
    <xf numFmtId="0" fontId="29" fillId="0" borderId="11" xfId="0" applyFont="1" applyBorder="1" applyAlignment="1">
      <alignment horizontal="center"/>
    </xf>
    <xf numFmtId="0" fontId="30" fillId="0" borderId="11" xfId="0" applyFont="1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29" fillId="0" borderId="11" xfId="0" applyFont="1" applyFill="1" applyBorder="1" applyAlignment="1">
      <alignment horizontal="center" vertical="center"/>
    </xf>
    <xf numFmtId="0" fontId="29" fillId="0" borderId="11" xfId="0" applyFont="1" applyBorder="1" applyAlignment="1">
      <alignment horizontal="center" vertical="center"/>
    </xf>
    <xf numFmtId="0" fontId="0" fillId="0" borderId="16" xfId="0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0" fillId="0" borderId="16" xfId="0" applyBorder="1"/>
    <xf numFmtId="0" fontId="31" fillId="0" borderId="11" xfId="0" applyFont="1" applyFill="1" applyBorder="1" applyAlignment="1" applyProtection="1">
      <alignment horizontal="center" vertical="center" textRotation="90"/>
      <protection locked="0"/>
    </xf>
    <xf numFmtId="0" fontId="31" fillId="0" borderId="11" xfId="0" applyFont="1" applyFill="1" applyBorder="1" applyAlignment="1" applyProtection="1">
      <alignment horizontal="center" vertical="center" textRotation="90" wrapText="1"/>
      <protection locked="0"/>
    </xf>
    <xf numFmtId="0" fontId="0" fillId="0" borderId="11" xfId="0" applyBorder="1" applyAlignment="1">
      <alignment horizontal="center" vertical="center" wrapText="1"/>
    </xf>
    <xf numFmtId="0" fontId="2" fillId="3" borderId="11" xfId="0" applyFont="1" applyFill="1" applyBorder="1" applyAlignment="1" applyProtection="1">
      <alignment horizontal="center" vertical="center" textRotation="90" wrapText="1"/>
      <protection locked="0"/>
    </xf>
    <xf numFmtId="0" fontId="2" fillId="3" borderId="11" xfId="0" applyFont="1" applyFill="1" applyBorder="1" applyAlignment="1" applyProtection="1">
      <alignment horizontal="center" vertical="center" wrapText="1"/>
      <protection locked="0"/>
    </xf>
    <xf numFmtId="0" fontId="2" fillId="3" borderId="11" xfId="0" applyFont="1" applyFill="1" applyBorder="1" applyAlignment="1" applyProtection="1">
      <alignment horizontal="center" vertical="center" textRotation="90"/>
      <protection locked="0"/>
    </xf>
    <xf numFmtId="0" fontId="0" fillId="0" borderId="11" xfId="0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7" fillId="0" borderId="11" xfId="0" applyFont="1" applyFill="1" applyBorder="1" applyAlignment="1" applyProtection="1">
      <alignment horizontal="center" vertical="center" wrapText="1"/>
      <protection locked="0"/>
    </xf>
    <xf numFmtId="49" fontId="7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7" fillId="3" borderId="11" xfId="0" applyFont="1" applyFill="1" applyBorder="1" applyAlignment="1" applyProtection="1">
      <alignment horizontal="center" vertical="center" wrapText="1"/>
      <protection locked="0"/>
    </xf>
    <xf numFmtId="0" fontId="2" fillId="0" borderId="11" xfId="0" applyFont="1" applyFill="1" applyBorder="1" applyAlignment="1" applyProtection="1">
      <alignment horizontal="center" vertical="center" textRotation="90" wrapText="1"/>
      <protection locked="0"/>
    </xf>
    <xf numFmtId="0" fontId="7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1" xfId="0" applyFont="1" applyFill="1" applyBorder="1" applyAlignment="1" applyProtection="1">
      <alignment horizontal="center" vertical="center"/>
      <protection locked="0"/>
    </xf>
    <xf numFmtId="164" fontId="7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7" fillId="3" borderId="11" xfId="3" applyFont="1" applyFill="1" applyBorder="1" applyAlignment="1" applyProtection="1">
      <alignment horizontal="center" vertical="center" wrapText="1"/>
      <protection locked="0"/>
    </xf>
    <xf numFmtId="0" fontId="4" fillId="0" borderId="4" xfId="0" applyFont="1" applyFill="1" applyBorder="1" applyAlignment="1" applyProtection="1">
      <alignment horizontal="center" vertical="center" textRotation="90"/>
      <protection locked="0"/>
    </xf>
    <xf numFmtId="0" fontId="4" fillId="0" borderId="4" xfId="0" applyFont="1" applyFill="1" applyBorder="1" applyAlignment="1" applyProtection="1">
      <alignment horizontal="center" vertical="center" textRotation="90" wrapText="1"/>
      <protection locked="0"/>
    </xf>
    <xf numFmtId="0" fontId="4" fillId="3" borderId="11" xfId="0" applyFont="1" applyFill="1" applyBorder="1" applyAlignment="1" applyProtection="1">
      <alignment horizontal="center" vertical="center" wrapText="1"/>
      <protection locked="0"/>
    </xf>
    <xf numFmtId="0" fontId="0" fillId="0" borderId="11" xfId="0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7" fillId="0" borderId="11" xfId="0" applyFont="1" applyFill="1" applyBorder="1" applyAlignment="1" applyProtection="1">
      <alignment horizontal="center" vertical="center" wrapText="1"/>
      <protection locked="0"/>
    </xf>
    <xf numFmtId="0" fontId="4" fillId="3" borderId="9" xfId="0" applyFont="1" applyFill="1" applyBorder="1" applyAlignment="1" applyProtection="1">
      <alignment horizontal="center" vertical="center" wrapText="1"/>
      <protection locked="0"/>
    </xf>
    <xf numFmtId="0" fontId="0" fillId="0" borderId="11" xfId="0" applyFont="1" applyBorder="1" applyAlignment="1">
      <alignment horizontal="center" vertical="center" wrapText="1"/>
    </xf>
    <xf numFmtId="49" fontId="4" fillId="3" borderId="1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1" xfId="0" applyBorder="1" applyAlignment="1">
      <alignment horizontal="center" vertical="center" wrapText="1"/>
    </xf>
    <xf numFmtId="0" fontId="4" fillId="3" borderId="11" xfId="0" applyFont="1" applyFill="1" applyBorder="1" applyAlignment="1" applyProtection="1">
      <alignment horizontal="center" vertical="center" wrapText="1"/>
      <protection locked="0"/>
    </xf>
    <xf numFmtId="0" fontId="0" fillId="0" borderId="11" xfId="0" applyBorder="1" applyAlignment="1">
      <alignment horizontal="center" vertical="center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0" fillId="0" borderId="11" xfId="0" applyFill="1" applyBorder="1" applyAlignment="1">
      <alignment horizontal="center" vertical="center"/>
    </xf>
    <xf numFmtId="0" fontId="7" fillId="0" borderId="11" xfId="0" applyFont="1" applyFill="1" applyBorder="1" applyAlignment="1" applyProtection="1">
      <alignment horizontal="center" vertical="center" wrapText="1"/>
      <protection locked="0"/>
    </xf>
    <xf numFmtId="49" fontId="7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7" fillId="3" borderId="11" xfId="0" applyFont="1" applyFill="1" applyBorder="1" applyAlignment="1" applyProtection="1">
      <alignment horizontal="center" vertical="center" wrapText="1"/>
      <protection locked="0"/>
    </xf>
    <xf numFmtId="0" fontId="4" fillId="0" borderId="11" xfId="0" applyFont="1" applyFill="1" applyBorder="1" applyAlignment="1" applyProtection="1">
      <alignment horizontal="center" vertical="center" wrapText="1"/>
      <protection locked="0"/>
    </xf>
    <xf numFmtId="0" fontId="0" fillId="0" borderId="16" xfId="0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7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1" xfId="0" applyFont="1" applyFill="1" applyBorder="1" applyAlignment="1" applyProtection="1">
      <alignment horizontal="center" vertical="center"/>
      <protection locked="0"/>
    </xf>
    <xf numFmtId="0" fontId="0" fillId="0" borderId="11" xfId="0" applyFill="1" applyBorder="1" applyAlignment="1">
      <alignment horizontal="center" vertical="center" wrapText="1"/>
    </xf>
    <xf numFmtId="0" fontId="4" fillId="0" borderId="1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1" xfId="0" applyFont="1" applyFill="1" applyBorder="1" applyAlignment="1" applyProtection="1">
      <alignment horizontal="center" vertical="center"/>
      <protection locked="0"/>
    </xf>
    <xf numFmtId="0" fontId="4" fillId="0" borderId="11" xfId="0" applyNumberFormat="1" applyFont="1" applyFill="1" applyBorder="1" applyAlignment="1" applyProtection="1">
      <alignment horizontal="center" vertical="center"/>
      <protection locked="0"/>
    </xf>
    <xf numFmtId="0" fontId="0" fillId="0" borderId="11" xfId="0" applyFont="1" applyFill="1" applyBorder="1" applyAlignment="1">
      <alignment horizontal="center" vertical="center"/>
    </xf>
    <xf numFmtId="49" fontId="0" fillId="0" borderId="11" xfId="0" applyNumberFormat="1" applyFont="1" applyFill="1" applyBorder="1" applyAlignment="1">
      <alignment horizontal="center" vertical="center"/>
    </xf>
    <xf numFmtId="0" fontId="0" fillId="3" borderId="11" xfId="0" applyFont="1" applyFill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4" fillId="0" borderId="11" xfId="2" applyFont="1" applyFill="1" applyBorder="1" applyAlignment="1" applyProtection="1">
      <alignment horizontal="center" vertical="center"/>
      <protection locked="0"/>
    </xf>
    <xf numFmtId="0" fontId="4" fillId="0" borderId="11" xfId="3" applyFont="1" applyFill="1" applyBorder="1" applyAlignment="1" applyProtection="1">
      <alignment horizontal="center" vertical="center" wrapText="1"/>
      <protection locked="0"/>
    </xf>
    <xf numFmtId="0" fontId="4" fillId="0" borderId="11" xfId="3" applyFont="1" applyFill="1" applyBorder="1" applyAlignment="1" applyProtection="1">
      <alignment horizontal="center" vertical="center"/>
      <protection locked="0"/>
    </xf>
    <xf numFmtId="164" fontId="12" fillId="3" borderId="9" xfId="0" applyNumberFormat="1" applyFont="1" applyFill="1" applyBorder="1" applyAlignment="1" applyProtection="1">
      <alignment horizontal="center" vertical="center" wrapText="1"/>
      <protection hidden="1"/>
    </xf>
    <xf numFmtId="164" fontId="12" fillId="3" borderId="9" xfId="0" applyNumberFormat="1" applyFont="1" applyFill="1" applyBorder="1" applyAlignment="1" applyProtection="1">
      <alignment horizontal="center" vertical="center" wrapText="1"/>
      <protection locked="0"/>
    </xf>
    <xf numFmtId="49" fontId="4" fillId="3" borderId="9" xfId="0" applyNumberFormat="1" applyFont="1" applyFill="1" applyBorder="1" applyAlignment="1" applyProtection="1">
      <alignment horizontal="center" vertical="center" wrapText="1"/>
      <protection locked="0"/>
    </xf>
    <xf numFmtId="0" fontId="4" fillId="3" borderId="9" xfId="0" applyFont="1" applyFill="1" applyBorder="1" applyAlignment="1" applyProtection="1">
      <alignment horizontal="center" vertical="center" wrapText="1"/>
      <protection hidden="1"/>
    </xf>
    <xf numFmtId="0" fontId="30" fillId="0" borderId="12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30" fillId="4" borderId="12" xfId="0" applyFont="1" applyFill="1" applyBorder="1" applyAlignment="1">
      <alignment horizontal="center" vertical="center" wrapText="1"/>
    </xf>
    <xf numFmtId="0" fontId="30" fillId="4" borderId="13" xfId="0" applyFont="1" applyFill="1" applyBorder="1" applyAlignment="1">
      <alignment horizontal="center" vertical="center" wrapText="1"/>
    </xf>
    <xf numFmtId="0" fontId="34" fillId="0" borderId="0" xfId="0" applyFont="1" applyFill="1"/>
    <xf numFmtId="0" fontId="29" fillId="0" borderId="14" xfId="0" applyFont="1" applyBorder="1" applyAlignment="1">
      <alignment horizontal="center" vertical="center"/>
    </xf>
    <xf numFmtId="0" fontId="29" fillId="0" borderId="12" xfId="0" applyFont="1" applyBorder="1" applyAlignment="1">
      <alignment horizontal="center" vertical="center"/>
    </xf>
    <xf numFmtId="0" fontId="29" fillId="0" borderId="13" xfId="0" applyFont="1" applyBorder="1" applyAlignment="1">
      <alignment horizontal="center" vertical="center"/>
    </xf>
    <xf numFmtId="0" fontId="0" fillId="0" borderId="11" xfId="0" applyFill="1" applyBorder="1" applyAlignment="1">
      <alignment vertical="center"/>
    </xf>
    <xf numFmtId="0" fontId="0" fillId="0" borderId="11" xfId="0" applyFont="1" applyBorder="1" applyAlignment="1">
      <alignment horizontal="center"/>
    </xf>
    <xf numFmtId="0" fontId="0" fillId="0" borderId="25" xfId="0" applyFont="1" applyBorder="1" applyAlignment="1">
      <alignment horizontal="center"/>
    </xf>
    <xf numFmtId="0" fontId="0" fillId="0" borderId="21" xfId="0" applyFont="1" applyBorder="1" applyAlignment="1">
      <alignment horizontal="center"/>
    </xf>
    <xf numFmtId="0" fontId="0" fillId="0" borderId="9" xfId="0" applyFont="1" applyBorder="1" applyAlignment="1">
      <alignment horizontal="center"/>
    </xf>
    <xf numFmtId="0" fontId="0" fillId="0" borderId="23" xfId="0" applyFont="1" applyBorder="1" applyAlignment="1">
      <alignment horizontal="center"/>
    </xf>
    <xf numFmtId="0" fontId="0" fillId="0" borderId="22" xfId="0" applyFont="1" applyBorder="1" applyAlignment="1">
      <alignment horizontal="center"/>
    </xf>
    <xf numFmtId="0" fontId="35" fillId="0" borderId="11" xfId="0" applyFont="1" applyBorder="1" applyAlignment="1">
      <alignment horizontal="center" vertical="center" wrapText="1"/>
    </xf>
    <xf numFmtId="0" fontId="0" fillId="0" borderId="26" xfId="0" applyFont="1" applyBorder="1" applyAlignment="1">
      <alignment horizontal="center"/>
    </xf>
    <xf numFmtId="0" fontId="0" fillId="0" borderId="24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7" xfId="0" applyFont="1" applyBorder="1" applyAlignment="1">
      <alignment horizontal="center" vertical="center" wrapText="1"/>
    </xf>
    <xf numFmtId="0" fontId="36" fillId="4" borderId="12" xfId="0" applyFont="1" applyFill="1" applyBorder="1" applyAlignment="1">
      <alignment horizontal="center" vertical="center" wrapText="1"/>
    </xf>
    <xf numFmtId="0" fontId="36" fillId="4" borderId="13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 applyProtection="1">
      <alignment horizontal="center" vertical="center" wrapText="1"/>
      <protection locked="0"/>
    </xf>
    <xf numFmtId="49" fontId="0" fillId="0" borderId="11" xfId="0" applyNumberFormat="1" applyBorder="1" applyAlignment="1">
      <alignment horizontal="center" vertical="center"/>
    </xf>
    <xf numFmtId="0" fontId="0" fillId="0" borderId="11" xfId="0" applyNumberFormat="1" applyBorder="1" applyAlignment="1">
      <alignment horizontal="center" vertical="center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0" fillId="0" borderId="9" xfId="0" applyNumberFormat="1" applyBorder="1" applyAlignment="1">
      <alignment horizontal="center" vertical="center"/>
    </xf>
    <xf numFmtId="0" fontId="4" fillId="3" borderId="9" xfId="0" applyFont="1" applyFill="1" applyBorder="1" applyAlignment="1" applyProtection="1">
      <alignment horizontal="center" vertical="center" wrapText="1"/>
      <protection locked="0"/>
    </xf>
    <xf numFmtId="0" fontId="4" fillId="3" borderId="11" xfId="0" applyNumberFormat="1" applyFont="1" applyFill="1" applyBorder="1" applyAlignment="1" applyProtection="1">
      <alignment horizontal="center" vertical="center" wrapText="1"/>
      <protection locked="0"/>
    </xf>
    <xf numFmtId="0" fontId="4" fillId="3" borderId="9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24" fillId="3" borderId="11" xfId="0" applyFont="1" applyFill="1" applyBorder="1" applyAlignment="1" applyProtection="1">
      <alignment horizontal="center" vertical="center" wrapText="1"/>
      <protection locked="0"/>
    </xf>
    <xf numFmtId="0" fontId="2" fillId="3" borderId="11" xfId="0" applyFont="1" applyFill="1" applyBorder="1" applyAlignment="1" applyProtection="1">
      <alignment horizontal="center" vertical="center" wrapText="1"/>
      <protection locked="0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1" xfId="0" applyFont="1" applyBorder="1" applyAlignment="1" applyProtection="1">
      <alignment horizontal="center" vertical="center" wrapText="1"/>
      <protection locked="0"/>
    </xf>
    <xf numFmtId="0" fontId="2" fillId="3" borderId="11" xfId="0" applyFont="1" applyFill="1" applyBorder="1" applyAlignment="1" applyProtection="1">
      <alignment horizontal="center" vertical="center" textRotation="90" wrapText="1"/>
      <protection locked="0"/>
    </xf>
    <xf numFmtId="0" fontId="2" fillId="3" borderId="11" xfId="0" applyFont="1" applyFill="1" applyBorder="1" applyAlignment="1" applyProtection="1">
      <alignment horizontal="center" vertical="center" textRotation="90"/>
      <protection locked="0"/>
    </xf>
    <xf numFmtId="0" fontId="4" fillId="3" borderId="11" xfId="0" applyFont="1" applyFill="1" applyBorder="1" applyAlignment="1" applyProtection="1">
      <alignment horizontal="center" vertical="center" textRotation="90" wrapText="1"/>
      <protection locked="0"/>
    </xf>
    <xf numFmtId="0" fontId="2" fillId="3" borderId="11" xfId="0" applyFont="1" applyFill="1" applyBorder="1" applyAlignment="1" applyProtection="1">
      <alignment horizontal="center" vertical="center"/>
      <protection locked="0"/>
    </xf>
    <xf numFmtId="0" fontId="1" fillId="2" borderId="10" xfId="0" applyFont="1" applyFill="1" applyBorder="1" applyAlignment="1" applyProtection="1">
      <alignment horizontal="center" vertical="center"/>
      <protection locked="0"/>
    </xf>
    <xf numFmtId="0" fontId="1" fillId="2" borderId="0" xfId="0" applyFont="1" applyFill="1" applyBorder="1" applyAlignment="1" applyProtection="1">
      <alignment horizontal="center" vertical="center"/>
      <protection locked="0"/>
    </xf>
    <xf numFmtId="49" fontId="0" fillId="0" borderId="7" xfId="0" applyNumberFormat="1" applyBorder="1" applyAlignment="1">
      <alignment horizontal="center" vertical="center"/>
    </xf>
    <xf numFmtId="0" fontId="4" fillId="3" borderId="11" xfId="1" applyFont="1" applyFill="1" applyBorder="1" applyAlignment="1" applyProtection="1">
      <alignment horizontal="center" vertical="center" wrapText="1"/>
      <protection locked="0"/>
    </xf>
    <xf numFmtId="0" fontId="4" fillId="3" borderId="11" xfId="1" applyFont="1" applyFill="1" applyBorder="1" applyAlignment="1" applyProtection="1">
      <alignment horizontal="center" vertical="center"/>
      <protection locked="0"/>
    </xf>
    <xf numFmtId="0" fontId="1" fillId="2" borderId="18" xfId="0" applyFont="1" applyFill="1" applyBorder="1" applyAlignment="1" applyProtection="1">
      <alignment horizontal="center" vertical="center"/>
      <protection locked="0"/>
    </xf>
    <xf numFmtId="0" fontId="1" fillId="2" borderId="15" xfId="0" applyFont="1" applyFill="1" applyBorder="1" applyAlignment="1" applyProtection="1">
      <alignment horizontal="center" vertical="center"/>
      <protection locked="0"/>
    </xf>
    <xf numFmtId="0" fontId="0" fillId="0" borderId="11" xfId="0" applyFill="1" applyBorder="1" applyAlignment="1">
      <alignment horizontal="center" vertical="center"/>
    </xf>
    <xf numFmtId="0" fontId="2" fillId="0" borderId="11" xfId="0" applyFont="1" applyFill="1" applyBorder="1" applyAlignment="1" applyProtection="1">
      <alignment horizontal="center" vertical="center" textRotation="90" wrapText="1"/>
      <protection locked="0"/>
    </xf>
    <xf numFmtId="0" fontId="2" fillId="0" borderId="11" xfId="0" applyFont="1" applyFill="1" applyBorder="1" applyAlignment="1" applyProtection="1">
      <alignment horizontal="center" vertical="center" wrapText="1"/>
      <protection locked="0"/>
    </xf>
    <xf numFmtId="0" fontId="2" fillId="0" borderId="11" xfId="0" applyFont="1" applyFill="1" applyBorder="1" applyAlignment="1" applyProtection="1">
      <alignment horizontal="center" vertical="center" textRotation="90"/>
      <protection locked="0"/>
    </xf>
    <xf numFmtId="0" fontId="2" fillId="0" borderId="11" xfId="0" applyFont="1" applyFill="1" applyBorder="1" applyAlignment="1" applyProtection="1">
      <alignment horizontal="center" vertical="center"/>
      <protection locked="0"/>
    </xf>
    <xf numFmtId="0" fontId="4" fillId="0" borderId="11" xfId="0" applyFont="1" applyFill="1" applyBorder="1" applyAlignment="1" applyProtection="1">
      <alignment horizontal="center" vertical="center" textRotation="90" wrapText="1"/>
      <protection locked="0"/>
    </xf>
    <xf numFmtId="0" fontId="4" fillId="0" borderId="11" xfId="0" applyFont="1" applyFill="1" applyBorder="1" applyAlignment="1" applyProtection="1">
      <alignment horizontal="center" vertical="center" wrapText="1"/>
      <protection locked="0"/>
    </xf>
    <xf numFmtId="0" fontId="7" fillId="0" borderId="11" xfId="0" applyFont="1" applyFill="1" applyBorder="1" applyAlignment="1" applyProtection="1">
      <alignment horizontal="center" vertical="center" wrapText="1"/>
      <protection locked="0"/>
    </xf>
    <xf numFmtId="49" fontId="7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7" fillId="3" borderId="11" xfId="0" applyFont="1" applyFill="1" applyBorder="1" applyAlignment="1" applyProtection="1">
      <alignment horizontal="center" vertical="center" wrapText="1"/>
      <protection locked="0"/>
    </xf>
    <xf numFmtId="49" fontId="7" fillId="3" borderId="1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1" xfId="0" applyFont="1" applyFill="1" applyBorder="1" applyAlignment="1" applyProtection="1">
      <alignment horizontal="center" vertical="center"/>
      <protection locked="0"/>
    </xf>
    <xf numFmtId="49" fontId="0" fillId="0" borderId="11" xfId="0" applyNumberForma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 wrapText="1"/>
    </xf>
    <xf numFmtId="0" fontId="0" fillId="0" borderId="17" xfId="0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0" borderId="18" xfId="0" applyFill="1" applyBorder="1" applyAlignment="1">
      <alignment horizontal="center" vertical="center"/>
    </xf>
    <xf numFmtId="0" fontId="7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7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49" fontId="0" fillId="0" borderId="11" xfId="0" applyNumberFormat="1" applyFill="1" applyBorder="1" applyAlignment="1">
      <alignment horizontal="center" vertical="center" wrapText="1"/>
    </xf>
    <xf numFmtId="0" fontId="11" fillId="0" borderId="11" xfId="0" applyFont="1" applyFill="1" applyBorder="1" applyAlignment="1" applyProtection="1">
      <alignment horizontal="center"/>
      <protection locked="0"/>
    </xf>
    <xf numFmtId="0" fontId="0" fillId="0" borderId="8" xfId="0" applyFill="1" applyBorder="1" applyAlignment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textRotation="90" wrapText="1"/>
      <protection locked="0"/>
    </xf>
    <xf numFmtId="0" fontId="2" fillId="0" borderId="4" xfId="0" applyFont="1" applyFill="1" applyBorder="1" applyAlignment="1" applyProtection="1">
      <alignment horizontal="center" vertical="center" textRotation="90" wrapText="1"/>
      <protection locked="0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Fill="1" applyBorder="1" applyAlignment="1" applyProtection="1">
      <alignment horizontal="center" vertical="center" textRotation="90" wrapText="1"/>
      <protection locked="0"/>
    </xf>
    <xf numFmtId="0" fontId="2" fillId="0" borderId="3" xfId="0" applyFont="1" applyFill="1" applyBorder="1" applyAlignment="1" applyProtection="1">
      <alignment horizontal="center" vertical="center" textRotation="90"/>
      <protection locked="0"/>
    </xf>
    <xf numFmtId="0" fontId="2" fillId="0" borderId="20" xfId="0" applyFont="1" applyFill="1" applyBorder="1" applyAlignment="1" applyProtection="1">
      <alignment horizontal="center" vertical="center" textRotation="90"/>
      <protection locked="0"/>
    </xf>
    <xf numFmtId="0" fontId="0" fillId="0" borderId="16" xfId="0" applyBorder="1" applyAlignment="1">
      <alignment horizontal="center" vertical="center"/>
    </xf>
    <xf numFmtId="0" fontId="0" fillId="0" borderId="7" xfId="0" applyFont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4" xfId="0" applyFont="1" applyFill="1" applyBorder="1" applyAlignment="1" applyProtection="1">
      <alignment horizontal="center" vertical="center" wrapText="1"/>
      <protection locked="0"/>
    </xf>
    <xf numFmtId="0" fontId="2" fillId="3" borderId="4" xfId="0" applyFont="1" applyFill="1" applyBorder="1" applyAlignment="1" applyProtection="1">
      <alignment horizontal="center" vertical="center" wrapText="1"/>
      <protection locked="0"/>
    </xf>
    <xf numFmtId="0" fontId="2" fillId="0" borderId="5" xfId="0" applyFont="1" applyFill="1" applyBorder="1" applyAlignment="1" applyProtection="1">
      <alignment horizontal="center" vertical="center" textRotation="90"/>
      <protection locked="0"/>
    </xf>
    <xf numFmtId="0" fontId="2" fillId="0" borderId="3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5" xfId="0" applyFont="1" applyFill="1" applyBorder="1" applyAlignment="1" applyProtection="1">
      <alignment horizontal="center" vertical="center" textRotation="90" wrapText="1"/>
      <protection locked="0"/>
    </xf>
    <xf numFmtId="0" fontId="4" fillId="0" borderId="2" xfId="0" applyFont="1" applyFill="1" applyBorder="1" applyAlignment="1" applyProtection="1">
      <alignment horizontal="center" vertical="center" textRotation="90" wrapText="1"/>
      <protection locked="0"/>
    </xf>
    <xf numFmtId="0" fontId="4" fillId="0" borderId="4" xfId="0" applyFont="1" applyFill="1" applyBorder="1" applyAlignment="1" applyProtection="1">
      <alignment horizontal="center" vertical="center" textRotation="90" wrapText="1"/>
      <protection locked="0"/>
    </xf>
    <xf numFmtId="0" fontId="2" fillId="0" borderId="2" xfId="0" applyFont="1" applyFill="1" applyBorder="1" applyAlignment="1" applyProtection="1">
      <alignment horizontal="center" vertical="center" textRotation="90"/>
      <protection locked="0"/>
    </xf>
    <xf numFmtId="0" fontId="2" fillId="0" borderId="4" xfId="0" applyFont="1" applyFill="1" applyBorder="1" applyAlignment="1" applyProtection="1">
      <alignment horizontal="center" vertical="center" textRotation="90"/>
      <protection locked="0"/>
    </xf>
    <xf numFmtId="0" fontId="2" fillId="0" borderId="2" xfId="0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1" xfId="0" applyFont="1" applyFill="1" applyBorder="1" applyAlignment="1" applyProtection="1">
      <alignment horizontal="center" vertical="distributed" wrapText="1"/>
      <protection locked="0"/>
    </xf>
    <xf numFmtId="49" fontId="7" fillId="0" borderId="11" xfId="0" applyNumberFormat="1" applyFont="1" applyFill="1" applyBorder="1" applyAlignment="1" applyProtection="1">
      <alignment horizontal="center" vertical="distributed"/>
      <protection locked="0"/>
    </xf>
    <xf numFmtId="0" fontId="4" fillId="0" borderId="11" xfId="0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Fill="1" applyBorder="1" applyAlignment="1" applyProtection="1">
      <alignment horizontal="center" vertical="center"/>
      <protection locked="0"/>
    </xf>
    <xf numFmtId="0" fontId="7" fillId="0" borderId="11" xfId="0" applyFont="1" applyFill="1" applyBorder="1" applyAlignment="1" applyProtection="1">
      <alignment horizontal="center" vertical="distributed"/>
      <protection locked="0"/>
    </xf>
    <xf numFmtId="0" fontId="4" fillId="0" borderId="11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11" xfId="0" applyNumberFormat="1" applyFont="1" applyFill="1" applyBorder="1" applyAlignment="1" applyProtection="1">
      <alignment horizontal="center" vertical="distributed" wrapText="1"/>
      <protection locked="0"/>
    </xf>
    <xf numFmtId="49" fontId="7" fillId="0" borderId="11" xfId="0" applyNumberFormat="1" applyFont="1" applyFill="1" applyBorder="1" applyAlignment="1" applyProtection="1">
      <alignment horizontal="center" vertical="center"/>
      <protection locked="0"/>
    </xf>
    <xf numFmtId="0" fontId="4" fillId="0" borderId="11" xfId="0" applyNumberFormat="1" applyFont="1" applyFill="1" applyBorder="1" applyAlignment="1" applyProtection="1">
      <alignment horizontal="center" vertical="center"/>
      <protection locked="0"/>
    </xf>
    <xf numFmtId="0" fontId="7" fillId="0" borderId="11" xfId="0" applyNumberFormat="1" applyFont="1" applyFill="1" applyBorder="1" applyAlignment="1" applyProtection="1">
      <alignment horizontal="center" vertical="center"/>
      <protection locked="0"/>
    </xf>
    <xf numFmtId="0" fontId="22" fillId="0" borderId="11" xfId="0" applyFont="1" applyFill="1" applyBorder="1" applyAlignment="1">
      <alignment horizontal="center" vertical="center"/>
    </xf>
    <xf numFmtId="0" fontId="1" fillId="0" borderId="10" xfId="0" applyFont="1" applyFill="1" applyBorder="1" applyAlignment="1" applyProtection="1">
      <alignment horizontal="center" vertical="center"/>
      <protection locked="0"/>
    </xf>
    <xf numFmtId="0" fontId="4" fillId="3" borderId="7" xfId="0" applyFont="1" applyFill="1" applyBorder="1" applyAlignment="1" applyProtection="1">
      <alignment horizontal="center" vertical="center" wrapText="1"/>
      <protection locked="0"/>
    </xf>
    <xf numFmtId="0" fontId="4" fillId="3" borderId="8" xfId="0" applyFont="1" applyFill="1" applyBorder="1" applyAlignment="1" applyProtection="1">
      <alignment horizontal="center" vertical="center" wrapText="1"/>
      <protection locked="0"/>
    </xf>
    <xf numFmtId="2" fontId="4" fillId="3" borderId="7" xfId="0" applyNumberFormat="1" applyFont="1" applyFill="1" applyBorder="1" applyAlignment="1" applyProtection="1">
      <alignment horizontal="center" vertical="center" wrapText="1"/>
      <protection locked="0"/>
    </xf>
    <xf numFmtId="2" fontId="4" fillId="3" borderId="8" xfId="0" applyNumberFormat="1" applyFont="1" applyFill="1" applyBorder="1" applyAlignment="1" applyProtection="1">
      <alignment horizontal="center" vertical="center" wrapText="1"/>
      <protection locked="0"/>
    </xf>
    <xf numFmtId="2" fontId="4" fillId="3" borderId="9" xfId="0" applyNumberFormat="1" applyFont="1" applyFill="1" applyBorder="1" applyAlignment="1" applyProtection="1">
      <alignment horizontal="center" vertical="center" wrapText="1"/>
      <protection locked="0"/>
    </xf>
    <xf numFmtId="2" fontId="7" fillId="3" borderId="7" xfId="0" applyNumberFormat="1" applyFont="1" applyFill="1" applyBorder="1" applyAlignment="1" applyProtection="1">
      <alignment horizontal="center" vertical="center" wrapText="1"/>
      <protection locked="0"/>
    </xf>
    <xf numFmtId="2" fontId="7" fillId="3" borderId="8" xfId="0" applyNumberFormat="1" applyFont="1" applyFill="1" applyBorder="1" applyAlignment="1" applyProtection="1">
      <alignment horizontal="center" vertical="center" wrapText="1"/>
      <protection locked="0"/>
    </xf>
    <xf numFmtId="2" fontId="7" fillId="3" borderId="9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1" xfId="2" applyFont="1" applyFill="1" applyBorder="1" applyAlignment="1" applyProtection="1">
      <alignment horizontal="center" vertical="center" wrapText="1"/>
      <protection locked="0"/>
    </xf>
    <xf numFmtId="0" fontId="4" fillId="0" borderId="11" xfId="0" applyFont="1" applyFill="1" applyBorder="1" applyAlignment="1" applyProtection="1">
      <alignment horizontal="center" vertical="top" wrapText="1"/>
      <protection locked="0"/>
    </xf>
    <xf numFmtId="0" fontId="0" fillId="0" borderId="11" xfId="0" applyFont="1" applyBorder="1" applyAlignment="1">
      <alignment horizontal="center" vertical="center" wrapText="1"/>
    </xf>
    <xf numFmtId="49" fontId="0" fillId="0" borderId="11" xfId="0" applyNumberFormat="1" applyFont="1" applyBorder="1" applyAlignment="1" applyProtection="1">
      <alignment horizontal="center" vertical="center" wrapText="1"/>
      <protection locked="0"/>
    </xf>
    <xf numFmtId="0" fontId="4" fillId="0" borderId="11" xfId="2" applyFont="1" applyFill="1" applyBorder="1" applyAlignment="1" applyProtection="1">
      <alignment horizontal="center" vertical="center"/>
      <protection locked="0"/>
    </xf>
    <xf numFmtId="0" fontId="4" fillId="3" borderId="11" xfId="2" applyFont="1" applyFill="1" applyBorder="1" applyAlignment="1" applyProtection="1">
      <alignment horizontal="center" vertical="center"/>
      <protection locked="0"/>
    </xf>
    <xf numFmtId="0" fontId="4" fillId="3" borderId="11" xfId="2" applyFont="1" applyFill="1" applyBorder="1" applyAlignment="1" applyProtection="1">
      <alignment horizontal="center" vertical="center" wrapText="1"/>
      <protection locked="0"/>
    </xf>
    <xf numFmtId="0" fontId="4" fillId="0" borderId="11" xfId="2" applyNumberFormat="1" applyFont="1" applyFill="1" applyBorder="1" applyAlignment="1" applyProtection="1">
      <alignment horizontal="center" vertical="center"/>
      <protection locked="0"/>
    </xf>
    <xf numFmtId="0" fontId="4" fillId="0" borderId="11" xfId="3" applyFont="1" applyFill="1" applyBorder="1" applyAlignment="1" applyProtection="1">
      <alignment horizontal="center" vertical="center" wrapText="1"/>
      <protection locked="0"/>
    </xf>
    <xf numFmtId="0" fontId="4" fillId="0" borderId="11" xfId="3" applyFont="1" applyFill="1" applyBorder="1" applyAlignment="1" applyProtection="1">
      <alignment horizontal="center" vertical="center"/>
      <protection locked="0"/>
    </xf>
    <xf numFmtId="0" fontId="4" fillId="0" borderId="11" xfId="1" applyNumberFormat="1" applyFont="1" applyFill="1" applyBorder="1" applyAlignment="1" applyProtection="1">
      <alignment horizontal="center" vertical="center"/>
      <protection locked="0"/>
    </xf>
    <xf numFmtId="0" fontId="4" fillId="0" borderId="11" xfId="1" applyFont="1" applyFill="1" applyBorder="1" applyAlignment="1" applyProtection="1">
      <alignment horizontal="center" vertical="center"/>
      <protection locked="0"/>
    </xf>
    <xf numFmtId="0" fontId="4" fillId="3" borderId="11" xfId="3" applyFont="1" applyFill="1" applyBorder="1" applyAlignment="1" applyProtection="1">
      <alignment horizontal="center" vertical="center"/>
      <protection locked="0"/>
    </xf>
    <xf numFmtId="0" fontId="4" fillId="0" borderId="11" xfId="0" applyFont="1" applyFill="1" applyBorder="1" applyAlignment="1" applyProtection="1">
      <alignment vertical="center" wrapText="1"/>
      <protection locked="0"/>
    </xf>
    <xf numFmtId="0" fontId="4" fillId="0" borderId="11" xfId="0" applyFont="1" applyFill="1" applyBorder="1" applyAlignment="1" applyProtection="1">
      <alignment vertical="center"/>
      <protection locked="0"/>
    </xf>
    <xf numFmtId="0" fontId="4" fillId="0" borderId="11" xfId="8" applyFont="1" applyFill="1" applyBorder="1" applyAlignment="1" applyProtection="1">
      <alignment horizontal="center" vertical="center"/>
      <protection locked="0"/>
    </xf>
    <xf numFmtId="0" fontId="4" fillId="0" borderId="11" xfId="8" applyFont="1" applyFill="1" applyBorder="1" applyAlignment="1" applyProtection="1">
      <alignment horizontal="center" vertical="center" wrapText="1"/>
      <protection locked="0"/>
    </xf>
    <xf numFmtId="0" fontId="4" fillId="0" borderId="11" xfId="8" applyNumberFormat="1" applyFont="1" applyFill="1" applyBorder="1" applyAlignment="1" applyProtection="1">
      <alignment horizontal="center" vertical="center"/>
      <protection locked="0"/>
    </xf>
    <xf numFmtId="0" fontId="4" fillId="0" borderId="11" xfId="7" applyFont="1" applyFill="1" applyBorder="1" applyAlignment="1" applyProtection="1">
      <alignment horizontal="center" vertical="center"/>
      <protection locked="0"/>
    </xf>
    <xf numFmtId="0" fontId="4" fillId="0" borderId="11" xfId="7" applyNumberFormat="1" applyFont="1" applyFill="1" applyBorder="1" applyAlignment="1" applyProtection="1">
      <alignment horizontal="center" vertical="center"/>
      <protection locked="0"/>
    </xf>
    <xf numFmtId="0" fontId="4" fillId="0" borderId="11" xfId="6" applyNumberFormat="1" applyFont="1" applyFill="1" applyBorder="1" applyAlignment="1" applyProtection="1">
      <alignment horizontal="center" vertical="center"/>
      <protection locked="0"/>
    </xf>
    <xf numFmtId="0" fontId="4" fillId="0" borderId="11" xfId="6" applyFont="1" applyFill="1" applyBorder="1" applyAlignment="1" applyProtection="1">
      <alignment horizontal="center" vertical="center"/>
      <protection locked="0"/>
    </xf>
    <xf numFmtId="0" fontId="4" fillId="0" borderId="11" xfId="5" applyFont="1" applyFill="1" applyBorder="1" applyAlignment="1" applyProtection="1">
      <alignment horizontal="center" vertical="center"/>
      <protection locked="0"/>
    </xf>
    <xf numFmtId="0" fontId="4" fillId="0" borderId="11" xfId="5" applyNumberFormat="1" applyFont="1" applyFill="1" applyBorder="1" applyAlignment="1" applyProtection="1">
      <alignment horizontal="center" vertical="center"/>
      <protection locked="0"/>
    </xf>
    <xf numFmtId="0" fontId="4" fillId="0" borderId="11" xfId="6" applyFont="1" applyFill="1" applyBorder="1" applyAlignment="1" applyProtection="1">
      <alignment horizontal="center" vertical="center" wrapText="1"/>
      <protection locked="0"/>
    </xf>
    <xf numFmtId="0" fontId="4" fillId="0" borderId="11" xfId="5" applyFont="1" applyFill="1" applyBorder="1" applyAlignment="1" applyProtection="1">
      <alignment horizontal="center" vertical="center" wrapText="1"/>
      <protection locked="0"/>
    </xf>
    <xf numFmtId="0" fontId="4" fillId="3" borderId="11" xfId="3" applyFont="1" applyFill="1" applyBorder="1" applyAlignment="1" applyProtection="1">
      <alignment horizontal="center" vertical="center" wrapText="1"/>
      <protection locked="0"/>
    </xf>
    <xf numFmtId="0" fontId="4" fillId="3" borderId="11" xfId="0" applyNumberFormat="1" applyFont="1" applyFill="1" applyBorder="1" applyAlignment="1" applyProtection="1">
      <alignment horizontal="center" vertical="center"/>
      <protection locked="0"/>
    </xf>
    <xf numFmtId="0" fontId="0" fillId="0" borderId="11" xfId="0" applyFont="1" applyFill="1" applyBorder="1" applyAlignment="1">
      <alignment horizontal="center" vertical="center"/>
    </xf>
    <xf numFmtId="0" fontId="4" fillId="0" borderId="11" xfId="2" applyFont="1" applyFill="1" applyBorder="1" applyAlignment="1" applyProtection="1">
      <alignment horizontal="center" vertical="top" wrapText="1"/>
      <protection locked="0"/>
    </xf>
    <xf numFmtId="166" fontId="7" fillId="0" borderId="11" xfId="0" applyNumberFormat="1" applyFont="1" applyFill="1" applyBorder="1" applyAlignment="1" applyProtection="1">
      <alignment horizontal="center" vertical="center" wrapText="1"/>
      <protection locked="0"/>
    </xf>
    <xf numFmtId="164" fontId="7" fillId="0" borderId="11" xfId="0" applyNumberFormat="1" applyFont="1" applyFill="1" applyBorder="1" applyAlignment="1" applyProtection="1">
      <alignment horizontal="center" vertical="center" wrapText="1"/>
      <protection locked="0"/>
    </xf>
    <xf numFmtId="14" fontId="7" fillId="0" borderId="11" xfId="0" applyNumberFormat="1" applyFont="1" applyFill="1" applyBorder="1" applyAlignment="1" applyProtection="1">
      <alignment horizontal="center" vertical="center" wrapText="1"/>
      <protection locked="0"/>
    </xf>
    <xf numFmtId="167" fontId="7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1" xfId="0" applyNumberFormat="1" applyFill="1" applyBorder="1" applyAlignment="1">
      <alignment horizontal="center" vertical="center"/>
    </xf>
    <xf numFmtId="16" fontId="0" fillId="0" borderId="11" xfId="0" applyNumberForma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2" fontId="4" fillId="0" borderId="11" xfId="0" applyNumberFormat="1" applyFont="1" applyFill="1" applyBorder="1" applyAlignment="1" applyProtection="1">
      <alignment horizontal="center" vertical="center"/>
      <protection locked="0"/>
    </xf>
    <xf numFmtId="0" fontId="0" fillId="0" borderId="16" xfId="0" applyFill="1" applyBorder="1" applyAlignment="1">
      <alignment horizontal="center"/>
    </xf>
    <xf numFmtId="49" fontId="0" fillId="0" borderId="11" xfId="0" applyNumberFormat="1" applyFill="1" applyBorder="1" applyAlignment="1">
      <alignment horizontal="center"/>
    </xf>
    <xf numFmtId="0" fontId="0" fillId="0" borderId="16" xfId="0" applyBorder="1" applyAlignment="1">
      <alignment horizontal="center" vertical="center" wrapText="1"/>
    </xf>
    <xf numFmtId="166" fontId="4" fillId="3" borderId="11" xfId="3" applyNumberFormat="1" applyFont="1" applyFill="1" applyBorder="1" applyAlignment="1" applyProtection="1">
      <alignment horizontal="center" vertical="center" wrapText="1"/>
      <protection locked="0"/>
    </xf>
    <xf numFmtId="0" fontId="4" fillId="3" borderId="11" xfId="3" applyNumberFormat="1" applyFont="1" applyFill="1" applyBorder="1" applyAlignment="1" applyProtection="1">
      <alignment horizontal="center" vertical="center" wrapText="1"/>
      <protection locked="0"/>
    </xf>
    <xf numFmtId="2" fontId="4" fillId="3" borderId="11" xfId="3" applyNumberFormat="1" applyFont="1" applyFill="1" applyBorder="1" applyAlignment="1" applyProtection="1">
      <alignment horizontal="center" vertical="center" wrapText="1"/>
      <protection locked="0"/>
    </xf>
    <xf numFmtId="49" fontId="4" fillId="3" borderId="11" xfId="3" applyNumberFormat="1" applyFont="1" applyFill="1" applyBorder="1" applyAlignment="1" applyProtection="1">
      <alignment horizontal="center" vertical="center" wrapText="1"/>
      <protection locked="0"/>
    </xf>
    <xf numFmtId="0" fontId="7" fillId="3" borderId="11" xfId="3" applyFont="1" applyFill="1" applyBorder="1" applyAlignment="1" applyProtection="1">
      <alignment horizontal="center" vertical="center" wrapText="1"/>
      <protection locked="0"/>
    </xf>
    <xf numFmtId="0" fontId="4" fillId="3" borderId="11" xfId="0" applyFont="1" applyFill="1" applyBorder="1" applyAlignment="1">
      <alignment horizontal="center" vertical="center" textRotation="90" wrapText="1"/>
    </xf>
    <xf numFmtId="49" fontId="4" fillId="3" borderId="11" xfId="0" applyNumberFormat="1" applyFont="1" applyFill="1" applyBorder="1" applyAlignment="1" applyProtection="1">
      <alignment horizontal="center" vertical="center" wrapText="1"/>
      <protection locked="0"/>
    </xf>
    <xf numFmtId="0" fontId="4" fillId="3" borderId="19" xfId="0" applyFont="1" applyFill="1" applyBorder="1" applyAlignment="1" applyProtection="1">
      <alignment horizontal="center" vertical="center" wrapText="1"/>
      <protection locked="0"/>
    </xf>
    <xf numFmtId="0" fontId="4" fillId="3" borderId="0" xfId="0" applyFont="1" applyFill="1" applyBorder="1" applyAlignment="1" applyProtection="1">
      <alignment horizontal="center" vertical="center" wrapText="1"/>
      <protection locked="0"/>
    </xf>
    <xf numFmtId="0" fontId="4" fillId="3" borderId="10" xfId="0" applyFont="1" applyFill="1" applyBorder="1" applyAlignment="1" applyProtection="1">
      <alignment horizontal="center" vertical="center" wrapText="1"/>
      <protection locked="0"/>
    </xf>
    <xf numFmtId="0" fontId="14" fillId="0" borderId="11" xfId="0" applyFont="1" applyFill="1" applyBorder="1" applyAlignment="1" applyProtection="1">
      <alignment horizontal="center" vertical="center" wrapText="1"/>
      <protection locked="0"/>
    </xf>
    <xf numFmtId="169" fontId="7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31" fillId="0" borderId="11" xfId="0" applyFont="1" applyFill="1" applyBorder="1" applyAlignment="1" applyProtection="1">
      <alignment horizontal="center" vertical="center" textRotation="90" wrapText="1"/>
      <protection locked="0"/>
    </xf>
    <xf numFmtId="0" fontId="31" fillId="0" borderId="11" xfId="0" applyFont="1" applyFill="1" applyBorder="1" applyAlignment="1" applyProtection="1">
      <alignment horizontal="center" vertical="center" textRotation="90"/>
      <protection locked="0"/>
    </xf>
    <xf numFmtId="0" fontId="31" fillId="0" borderId="11" xfId="0" applyFont="1" applyFill="1" applyBorder="1" applyAlignment="1" applyProtection="1">
      <alignment horizontal="center" vertical="center" wrapText="1"/>
      <protection locked="0"/>
    </xf>
    <xf numFmtId="0" fontId="31" fillId="0" borderId="11" xfId="0" applyFont="1" applyFill="1" applyBorder="1" applyAlignment="1" applyProtection="1">
      <alignment horizontal="center" vertical="center"/>
      <protection locked="0"/>
    </xf>
    <xf numFmtId="0" fontId="27" fillId="0" borderId="11" xfId="0" applyFont="1" applyBorder="1" applyAlignment="1">
      <alignment horizontal="center" vertical="center"/>
    </xf>
    <xf numFmtId="0" fontId="27" fillId="0" borderId="16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Fill="1" applyBorder="1"/>
    <xf numFmtId="0" fontId="29" fillId="0" borderId="0" xfId="0" applyFont="1" applyFill="1" applyBorder="1" applyAlignment="1">
      <alignment horizontal="center" vertical="center"/>
    </xf>
    <xf numFmtId="0" fontId="7" fillId="0" borderId="7" xfId="0" applyFont="1" applyFill="1" applyBorder="1" applyAlignment="1" applyProtection="1">
      <alignment horizontal="center" vertical="top" wrapText="1"/>
      <protection locked="0"/>
    </xf>
    <xf numFmtId="0" fontId="7" fillId="0" borderId="8" xfId="0" applyFont="1" applyFill="1" applyBorder="1" applyAlignment="1" applyProtection="1">
      <alignment horizontal="center" vertical="top" wrapText="1"/>
      <protection locked="0"/>
    </xf>
    <xf numFmtId="0" fontId="7" fillId="0" borderId="9" xfId="0" applyFont="1" applyFill="1" applyBorder="1" applyAlignment="1" applyProtection="1">
      <alignment horizontal="center" vertical="top" wrapText="1"/>
      <protection locked="0"/>
    </xf>
    <xf numFmtId="0" fontId="0" fillId="0" borderId="0" xfId="0" applyBorder="1"/>
    <xf numFmtId="0" fontId="29" fillId="0" borderId="0" xfId="0" applyFont="1" applyBorder="1" applyAlignment="1">
      <alignment horizontal="center" vertical="center"/>
    </xf>
    <xf numFmtId="0" fontId="7" fillId="3" borderId="11" xfId="0" applyFont="1" applyFill="1" applyBorder="1" applyAlignment="1" applyProtection="1">
      <alignment horizontal="center" vertical="center"/>
      <protection locked="0"/>
    </xf>
    <xf numFmtId="0" fontId="4" fillId="0" borderId="7" xfId="0" applyFont="1" applyFill="1" applyBorder="1" applyAlignment="1" applyProtection="1">
      <alignment horizontal="center" vertical="center"/>
      <protection locked="0"/>
    </xf>
    <xf numFmtId="0" fontId="4" fillId="0" borderId="9" xfId="0" applyFont="1" applyFill="1" applyBorder="1" applyAlignment="1" applyProtection="1">
      <alignment horizontal="center" vertical="center"/>
      <protection locked="0"/>
    </xf>
    <xf numFmtId="0" fontId="4" fillId="0" borderId="7" xfId="0" applyNumberFormat="1" applyFont="1" applyFill="1" applyBorder="1" applyAlignment="1" applyProtection="1">
      <alignment horizontal="center" vertical="center"/>
      <protection locked="0"/>
    </xf>
    <xf numFmtId="0" fontId="4" fillId="0" borderId="9" xfId="0" applyNumberFormat="1" applyFont="1" applyFill="1" applyBorder="1" applyAlignment="1" applyProtection="1">
      <alignment horizontal="center" vertical="center"/>
      <protection locked="0"/>
    </xf>
    <xf numFmtId="0" fontId="7" fillId="0" borderId="11" xfId="3" applyFont="1" applyFill="1" applyBorder="1" applyAlignment="1" applyProtection="1">
      <alignment horizontal="center" vertical="center" wrapText="1"/>
      <protection locked="0"/>
    </xf>
    <xf numFmtId="49" fontId="4" fillId="0" borderId="11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11" xfId="3" applyFont="1" applyFill="1" applyBorder="1" applyAlignment="1">
      <alignment horizontal="center" vertical="center" wrapText="1"/>
    </xf>
    <xf numFmtId="0" fontId="4" fillId="0" borderId="7" xfId="0" applyFont="1" applyFill="1" applyBorder="1" applyAlignment="1" applyProtection="1">
      <alignment horizontal="center" vertical="center" wrapText="1"/>
      <protection locked="0"/>
    </xf>
    <xf numFmtId="0" fontId="4" fillId="0" borderId="8" xfId="0" applyFont="1" applyFill="1" applyBorder="1" applyAlignment="1" applyProtection="1">
      <alignment horizontal="center" vertical="center" wrapText="1"/>
      <protection locked="0"/>
    </xf>
    <xf numFmtId="0" fontId="4" fillId="0" borderId="9" xfId="0" applyFont="1" applyFill="1" applyBorder="1" applyAlignment="1" applyProtection="1">
      <alignment horizontal="center" vertical="center" wrapText="1"/>
      <protection locked="0"/>
    </xf>
    <xf numFmtId="49" fontId="4" fillId="0" borderId="19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10" xfId="0" applyNumberFormat="1" applyFont="1" applyFill="1" applyBorder="1" applyAlignment="1" applyProtection="1">
      <alignment horizontal="center" vertical="center" wrapText="1"/>
      <protection locked="0"/>
    </xf>
  </cellXfs>
  <cellStyles count="10">
    <cellStyle name="Обычный" xfId="0" builtinId="0"/>
    <cellStyle name="Обычный 10" xfId="9"/>
    <cellStyle name="Обычный 2" xfId="3"/>
    <cellStyle name="Обычный 3" xfId="2"/>
    <cellStyle name="Обычный 4" xfId="1"/>
    <cellStyle name="Обычный 5" xfId="4"/>
    <cellStyle name="Обычный 6" xfId="5"/>
    <cellStyle name="Обычный 7" xfId="6"/>
    <cellStyle name="Обычный 8" xfId="7"/>
    <cellStyle name="Обычный 9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26" Type="http://schemas.openxmlformats.org/officeDocument/2006/relationships/externalLink" Target="externalLinks/externalLink12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7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5" Type="http://schemas.openxmlformats.org/officeDocument/2006/relationships/externalLink" Target="externalLinks/externalLink1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externalLink" Target="externalLinks/externalLink6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0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externalLink" Target="externalLinks/externalLink9.xml"/><Relationship Id="rId28" Type="http://schemas.openxmlformats.org/officeDocument/2006/relationships/externalLink" Target="externalLinks/externalLink14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5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8.xml"/><Relationship Id="rId27" Type="http://schemas.openxmlformats.org/officeDocument/2006/relationships/externalLink" Target="externalLinks/externalLink13.xml"/><Relationship Id="rId30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60;&#1048;&#1056;%20&#1057;&#1086;&#1074;&#1084;&#1077;&#1089;&#1090;&#1085;&#1072;&#1103;%20&#1088;&#1072;&#1073;&#1086;&#1090;&#1072;\&#1054;&#1089;&#1074;&#1080;&#1076;&#1077;&#1090;&#1077;&#1083;&#1100;&#1089;&#1090;&#1074;&#1086;&#1074;&#1072;&#1085;&#1080;&#1077;%20&#1058;&#1058;\1.1.000_&#1040;&#1058;-1_&#1058;&#1062;&#1055;&#1053;%20&#8470;1_&#1054;&#1089;&#1074;&#1080;&#1076;&#1077;&#1090;&#1077;&#1083;&#1100;&#1089;&#1090;&#1074;&#1086;&#1074;&#1072;&#1085;&#1080;&#1077;%20&#1058;&#1058;_2020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60;&#1048;&#1056;%20&#1057;&#1086;&#1074;&#1084;&#1077;&#1089;&#1090;&#1085;&#1072;&#1103;%20&#1088;&#1072;&#1073;&#1086;&#1090;&#1072;\&#1054;&#1089;&#1074;&#1080;&#1076;&#1077;&#1090;&#1077;&#1083;&#1100;&#1089;&#1090;&#1074;&#1086;&#1074;&#1072;&#1085;&#1080;&#1077;%20&#1058;&#1058;\4.1.000_&#1059;&#1055;&#1061;&#1053;_&#1058;&#1057;&#1062;%20&#8470;4_&#1054;&#1089;&#1074;&#1080;&#1076;&#1077;&#1090;&#1077;&#1083;&#1100;&#1089;&#1090;&#1074;&#1086;&#1074;&#1072;&#1085;&#1080;&#1077;%20&#1058;&#1058;_2020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60;&#1048;&#1056;%20&#1057;&#1086;&#1074;&#1084;&#1077;&#1089;&#1090;&#1085;&#1072;&#1103;%20&#1088;&#1072;&#1073;&#1086;&#1090;&#1072;\&#1054;&#1089;&#1074;&#1080;&#1076;&#1077;&#1090;&#1077;&#1083;&#1100;&#1089;&#1090;&#1074;&#1086;&#1074;&#1072;&#1085;&#1080;&#1077;%20&#1058;&#1058;\4.2.000_&#1059;&#1055;&#1061;&#1053;&#1055;_&#1058;&#1057;&#1062;%20&#8470;4_&#1054;&#1089;&#1074;&#1080;&#1076;&#1077;&#1090;&#1077;&#1083;&#1100;&#1089;&#1090;&#1074;&#1086;&#1074;&#1072;&#1085;&#1080;&#1077;%20&#1058;&#1058;_2020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60;&#1048;&#1056;%20&#1057;&#1086;&#1074;&#1084;&#1077;&#1089;&#1090;&#1085;&#1072;&#1103;%20&#1088;&#1072;&#1073;&#1086;&#1090;&#1072;\&#1054;&#1089;&#1074;&#1080;&#1076;&#1077;&#1090;&#1077;&#1083;&#1100;&#1089;&#1090;&#1074;&#1086;&#1074;&#1072;&#1085;&#1080;&#1077;%20&#1058;&#1058;\4.3.000_&#1059;&#1052;&#1062;&#1050;_&#1058;&#1057;&#1062;%20&#8470;4_&#1054;&#1089;&#1074;&#1080;&#1076;&#1077;&#1090;&#1077;&#1083;&#1100;&#1089;&#1090;&#1074;&#1086;&#1074;&#1072;&#1085;&#1080;&#1077;%20&#1058;&#1058;_2020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60;&#1048;&#1056;%20&#1057;&#1086;&#1074;&#1084;&#1077;&#1089;&#1090;&#1085;&#1072;&#1103;%20&#1088;&#1072;&#1073;&#1086;&#1090;&#1072;\&#1054;&#1089;&#1074;&#1080;&#1076;&#1077;&#1090;&#1077;&#1083;&#1100;&#1089;&#1090;&#1074;&#1086;&#1074;&#1072;&#1085;&#1080;&#1077;%20&#1058;&#1058;\7.1.000_&#1059;&#1054;&#1058;&#1053;&#1080;&#1055;&#1053;_&#1059;&#1054;&#1053;&#1046;&#1058;_&#1054;&#1089;&#1074;&#1080;&#1076;&#1077;&#1090;&#1077;&#1083;&#1100;&#1089;&#1090;&#1074;&#1086;&#1074;&#1072;&#1085;&#1080;&#1077;%20&#1058;&#1058;_2020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60;&#1048;&#1056;%20&#1057;&#1086;&#1074;&#1084;&#1077;&#1089;&#1090;&#1085;&#1072;&#1103;%20&#1088;&#1072;&#1073;&#1086;&#1090;&#1072;\&#1054;&#1089;&#1074;&#1080;&#1076;&#1077;&#1090;&#1077;&#1083;&#1100;&#1089;&#1090;&#1074;&#1086;&#1074;&#1072;&#1085;&#1080;&#1077;%20&#1058;&#1058;\7.2.000_&#1059;&#1054;&#1057;&#1053;_&#1059;&#1054;&#1053;&#1046;&#1058;_&#1054;&#1089;&#1074;&#1080;&#1076;&#1077;&#1090;&#1077;&#1083;&#1100;&#1089;&#1090;&#1074;&#1086;&#1074;&#1072;&#1085;&#1080;&#1077;%20&#1058;&#1058;_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60;&#1048;&#1056;%20&#1057;&#1086;&#1074;&#1084;&#1077;&#1089;&#1090;&#1085;&#1072;&#1103;%20&#1088;&#1072;&#1073;&#1086;&#1090;&#1072;\&#1054;&#1089;&#1074;&#1080;&#1076;&#1077;&#1090;&#1077;&#1083;&#1100;&#1089;&#1090;&#1074;&#1086;&#1074;&#1072;&#1085;&#1080;&#1077;%20&#1058;&#1058;\1.2.000_&#1040;&#1058;-2_&#1058;&#1062;&#1055;&#1053;%20&#8470;1_&#1054;&#1089;&#1074;&#1080;&#1076;&#1077;&#1090;&#1077;&#1083;&#1100;&#1089;&#1090;&#1074;&#1086;&#1074;&#1072;&#1085;&#1080;&#1077;%20&#1058;&#1058;_202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60;&#1048;&#1056;%20&#1057;&#1086;&#1074;&#1084;&#1077;&#1089;&#1090;&#1085;&#1072;&#1103;%20&#1088;&#1072;&#1073;&#1086;&#1090;&#1072;\&#1054;&#1089;&#1074;&#1080;&#1076;&#1077;&#1090;&#1077;&#1083;&#1100;&#1089;&#1090;&#1074;&#1086;&#1074;&#1072;&#1085;&#1080;&#1077;%20&#1058;&#1058;\1.3.000_&#1040;&#1058;-3_&#1058;&#1062;&#1055;&#1053;%20&#8470;1_&#1054;&#1089;&#1074;&#1080;&#1076;&#1077;&#1090;&#1077;&#1083;&#1100;&#1089;&#1090;&#1074;&#1086;&#1074;&#1072;&#1085;&#1080;&#1077;%20&#1058;&#1058;_2020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60;&#1048;&#1056;%20&#1057;&#1086;&#1074;&#1084;&#1077;&#1089;&#1090;&#1085;&#1072;&#1103;%20&#1088;&#1072;&#1073;&#1086;&#1090;&#1072;\&#1054;&#1089;&#1074;&#1080;&#1076;&#1077;&#1090;&#1077;&#1083;&#1100;&#1089;&#1090;&#1074;&#1086;&#1074;&#1072;&#1085;&#1080;&#1077;%20&#1058;&#1058;\1.4.000_&#1057;&#1059;&#1043;_&#1058;&#1062;&#1055;&#1053;%20&#8470;1_&#1054;&#1089;&#1074;&#1080;&#1076;&#1077;&#1090;&#1077;&#1083;&#1100;&#1089;&#1090;&#1074;&#1086;&#1074;&#1072;&#1085;&#1080;&#1077;%20&#1058;&#1058;_2020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60;&#1048;&#1056;%20&#1057;&#1086;&#1074;&#1084;&#1077;&#1089;&#1090;&#1085;&#1072;&#1103;%20&#1088;&#1072;&#1073;&#1086;&#1090;&#1072;\&#1054;&#1089;&#1074;&#1080;&#1076;&#1077;&#1090;&#1077;&#1083;&#1100;&#1089;&#1090;&#1074;&#1086;&#1074;&#1072;&#1085;&#1080;&#1077;%20&#1058;&#1058;\2.1.000_&#1059;&#1043;&#1054;&#1044;&#1058;_&#1058;&#1062;&#1050;&#1055;%20&#8470;2_&#1054;&#1089;&#1074;&#1080;&#1076;&#1077;&#1090;&#1077;&#1083;&#1100;&#1089;&#1090;&#1074;&#1086;&#1074;&#1072;&#1085;&#1080;&#1077;%20&#1058;&#1058;_2020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60;&#1048;&#1056;%20&#1057;&#1086;&#1074;&#1084;&#1077;&#1089;&#1090;&#1085;&#1072;&#1103;%20&#1088;&#1072;&#1073;&#1086;&#1090;&#1072;\&#1054;&#1089;&#1074;&#1080;&#1076;&#1077;&#1090;&#1077;&#1083;&#1100;&#1089;&#1090;&#1074;&#1086;&#1074;&#1072;&#1085;&#1080;&#1077;%20&#1058;&#1058;\2.2.000_&#1059;&#1055;&#1042;_&#1058;&#1062;&#1050;&#1055;%20&#8470;2_&#1054;&#1089;&#1074;&#1080;&#1076;&#1077;&#1090;&#1077;&#1083;&#1100;&#1089;&#1090;&#1074;&#1086;&#1074;&#1072;&#1085;&#1080;&#1077;%20&#1058;&#1058;_2020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60;&#1048;&#1056;%20&#1057;&#1086;&#1074;&#1084;&#1077;&#1089;&#1090;&#1085;&#1072;&#1103;%20&#1088;&#1072;&#1073;&#1086;&#1090;&#1072;\&#1054;&#1089;&#1074;&#1080;&#1076;&#1077;&#1090;&#1077;&#1083;&#1100;&#1089;&#1090;&#1074;&#1086;&#1074;&#1072;&#1085;&#1080;&#1077;%20&#1058;&#1058;\3.1.000_&#1059;&#1043;&#1055;&#1052;_&#1058;&#1062;&#1055;&#1058;&#1054;%20&#8470;3_&#1054;&#1089;&#1074;&#1080;&#1076;&#1077;&#1090;&#1077;&#1083;&#1100;&#1089;&#1090;&#1074;&#1086;&#1074;&#1072;&#1085;&#1080;&#1077;%20&#1058;&#1058;_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60;&#1048;&#1056;%20&#1057;&#1086;&#1074;&#1084;&#1077;&#1089;&#1090;&#1085;&#1072;&#1103;%20&#1088;&#1072;&#1073;&#1086;&#1090;&#1072;\&#1054;&#1089;&#1074;&#1080;&#1076;&#1077;&#1090;&#1077;&#1083;&#1100;&#1089;&#1090;&#1074;&#1086;&#1074;&#1072;&#1085;&#1080;&#1077;%20&#1058;&#1058;\3.1.000_&#1059;&#1043;&#1055;&#1052;_&#1058;&#1062;&#1055;&#1058;&#1054;%20&#8470;3_&#1054;&#1089;&#1074;&#1080;&#1076;&#1077;&#1090;&#1077;&#1083;&#1100;&#1089;&#1090;&#1074;&#1086;&#1074;&#1072;&#1085;&#1080;&#1077;%20&#1058;&#1058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60;&#1048;&#1056;%20&#1057;&#1086;&#1074;&#1084;&#1077;&#1089;&#1090;&#1085;&#1072;&#1103;%20&#1088;&#1072;&#1073;&#1086;&#1090;&#1072;\&#1054;&#1089;&#1074;&#1080;&#1076;&#1077;&#1090;&#1077;&#1083;&#1100;&#1089;&#1090;&#1074;&#1086;&#1074;&#1072;&#1085;&#1080;&#1077;%20&#1058;&#1058;\3.3.000_&#1059;&#1055;&#1069;&#1057;_&#1058;&#1062;&#1055;&#1058;&#1054;%20&#8470;3_&#1054;&#1089;&#1074;&#1080;&#1076;&#1077;&#1090;&#1077;&#1083;&#1100;&#1089;&#1090;&#1074;&#1086;&#1074;&#1072;&#1085;&#1080;&#1077;%20&#1058;&#1058;_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 (2)"/>
      <sheetName val="ТТ_Общие даные"/>
      <sheetName val="ТТ_Формуляр замеров"/>
      <sheetName val="ПиГВ_Общие даные"/>
      <sheetName val="ПиГВ_Формуляр замеров"/>
      <sheetName val="Разработчи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 (2)"/>
      <sheetName val="ТТ_Общие даные"/>
      <sheetName val="ТТ_Формуляр замеров"/>
      <sheetName val="ПиГВ_Общие даные"/>
      <sheetName val="ПиГВ_Формуляр замеров"/>
      <sheetName val="Разработчи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7">
          <cell r="D7">
            <v>25</v>
          </cell>
          <cell r="G7">
            <v>57</v>
          </cell>
          <cell r="J7">
            <v>114</v>
          </cell>
          <cell r="M7">
            <v>219</v>
          </cell>
          <cell r="P7">
            <v>325</v>
          </cell>
          <cell r="S7">
            <v>377</v>
          </cell>
          <cell r="V7">
            <v>426</v>
          </cell>
        </row>
        <row r="8">
          <cell r="C8">
            <v>1</v>
          </cell>
          <cell r="F8">
            <v>1.5</v>
          </cell>
          <cell r="I8">
            <v>2</v>
          </cell>
          <cell r="L8">
            <v>2.5</v>
          </cell>
          <cell r="O8">
            <v>3</v>
          </cell>
          <cell r="R8">
            <v>3.5</v>
          </cell>
          <cell r="U8">
            <v>4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 (2)"/>
      <sheetName val="ТТ_Общие даные"/>
      <sheetName val="ТТ_Формуляр замеров"/>
      <sheetName val="ПиГВ_Общие даные"/>
      <sheetName val="ПиГВ_Формуляр замеров"/>
      <sheetName val="Разработчи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7">
          <cell r="D7">
            <v>25</v>
          </cell>
          <cell r="G7">
            <v>57</v>
          </cell>
          <cell r="J7">
            <v>114</v>
          </cell>
          <cell r="M7">
            <v>219</v>
          </cell>
          <cell r="P7">
            <v>325</v>
          </cell>
          <cell r="S7">
            <v>377</v>
          </cell>
          <cell r="V7">
            <v>426</v>
          </cell>
        </row>
        <row r="8">
          <cell r="C8">
            <v>1</v>
          </cell>
          <cell r="F8">
            <v>1.5</v>
          </cell>
          <cell r="I8">
            <v>2</v>
          </cell>
          <cell r="L8">
            <v>2.5</v>
          </cell>
          <cell r="O8">
            <v>3</v>
          </cell>
          <cell r="R8">
            <v>3.5</v>
          </cell>
          <cell r="U8">
            <v>4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 (2)"/>
      <sheetName val="ТТ_Общие даные"/>
      <sheetName val="ТТ_Формуляр замеров"/>
      <sheetName val="ПиГВ_Общие даные"/>
      <sheetName val="ПиГВ_Формуляр замеров"/>
      <sheetName val="Разработчи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7">
          <cell r="D7">
            <v>25</v>
          </cell>
          <cell r="G7">
            <v>57</v>
          </cell>
          <cell r="J7">
            <v>114</v>
          </cell>
          <cell r="M7">
            <v>219</v>
          </cell>
          <cell r="P7">
            <v>325</v>
          </cell>
          <cell r="S7">
            <v>377</v>
          </cell>
          <cell r="V7">
            <v>426</v>
          </cell>
        </row>
        <row r="8">
          <cell r="C8">
            <v>1</v>
          </cell>
          <cell r="F8">
            <v>1.5</v>
          </cell>
          <cell r="I8">
            <v>2</v>
          </cell>
          <cell r="L8">
            <v>2.5</v>
          </cell>
          <cell r="O8">
            <v>3</v>
          </cell>
          <cell r="R8">
            <v>3.5</v>
          </cell>
          <cell r="U8">
            <v>4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 (2)"/>
      <sheetName val="ТТ_Общие даные"/>
      <sheetName val="ТТ_Формуляр замеров"/>
      <sheetName val="ПиГВ_Общие даные"/>
      <sheetName val="ПиГВ_Формуляр замеров"/>
      <sheetName val="Разработчи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7">
          <cell r="D7">
            <v>25</v>
          </cell>
          <cell r="G7">
            <v>57</v>
          </cell>
          <cell r="J7">
            <v>114</v>
          </cell>
          <cell r="M7">
            <v>219</v>
          </cell>
          <cell r="P7">
            <v>325</v>
          </cell>
          <cell r="S7">
            <v>377</v>
          </cell>
          <cell r="V7">
            <v>426</v>
          </cell>
        </row>
        <row r="8">
          <cell r="C8">
            <v>1</v>
          </cell>
          <cell r="F8">
            <v>1.5</v>
          </cell>
          <cell r="I8">
            <v>2</v>
          </cell>
          <cell r="L8">
            <v>2.5</v>
          </cell>
          <cell r="O8">
            <v>3</v>
          </cell>
          <cell r="R8">
            <v>3.5</v>
          </cell>
          <cell r="U8">
            <v>4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 (2)"/>
      <sheetName val="ТТ_Общие даные"/>
      <sheetName val="ТТ_Формуляр замеров"/>
      <sheetName val="ПиГВ_Общие даные"/>
      <sheetName val="ПиГВ_Формуляр замеров"/>
      <sheetName val="Разработчи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7">
          <cell r="D7">
            <v>25</v>
          </cell>
          <cell r="G7">
            <v>57</v>
          </cell>
          <cell r="J7">
            <v>114</v>
          </cell>
          <cell r="M7">
            <v>219</v>
          </cell>
          <cell r="P7">
            <v>325</v>
          </cell>
          <cell r="S7">
            <v>377</v>
          </cell>
          <cell r="V7">
            <v>426</v>
          </cell>
        </row>
        <row r="8">
          <cell r="C8">
            <v>1</v>
          </cell>
          <cell r="F8">
            <v>1.5</v>
          </cell>
          <cell r="I8">
            <v>2</v>
          </cell>
          <cell r="L8">
            <v>2.5</v>
          </cell>
          <cell r="O8">
            <v>3</v>
          </cell>
          <cell r="R8">
            <v>3.5</v>
          </cell>
          <cell r="U8">
            <v>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 (2)"/>
      <sheetName val="ТТ_Общие даные"/>
      <sheetName val="ТТ_Формуляр замеров"/>
      <sheetName val="ПиГВ_Общие даные"/>
      <sheetName val="ПиГВ_Формуляр замеров"/>
      <sheetName val="Разработчи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7">
          <cell r="D7">
            <v>25</v>
          </cell>
          <cell r="G7">
            <v>57</v>
          </cell>
          <cell r="J7">
            <v>114</v>
          </cell>
          <cell r="M7">
            <v>219</v>
          </cell>
          <cell r="P7">
            <v>325</v>
          </cell>
          <cell r="S7">
            <v>377</v>
          </cell>
          <cell r="V7">
            <v>426</v>
          </cell>
        </row>
        <row r="8">
          <cell r="C8">
            <v>1</v>
          </cell>
          <cell r="F8">
            <v>1.5</v>
          </cell>
          <cell r="I8">
            <v>2</v>
          </cell>
          <cell r="L8">
            <v>2.5</v>
          </cell>
          <cell r="O8">
            <v>3</v>
          </cell>
          <cell r="R8">
            <v>3.5</v>
          </cell>
          <cell r="U8">
            <v>4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 (2)"/>
      <sheetName val="ТТ_Общие даные"/>
      <sheetName val="ТТ_Формуляр замеров"/>
      <sheetName val="ПиГВ_Общие даные"/>
      <sheetName val="ПиГВ_Формуляр замеров"/>
      <sheetName val="Разработчи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7">
          <cell r="D7">
            <v>25</v>
          </cell>
          <cell r="G7">
            <v>57</v>
          </cell>
          <cell r="J7">
            <v>114</v>
          </cell>
          <cell r="M7">
            <v>219</v>
          </cell>
          <cell r="P7">
            <v>325</v>
          </cell>
          <cell r="S7">
            <v>377</v>
          </cell>
          <cell r="V7">
            <v>426</v>
          </cell>
        </row>
        <row r="8">
          <cell r="C8">
            <v>1</v>
          </cell>
          <cell r="F8">
            <v>1.5</v>
          </cell>
          <cell r="I8">
            <v>2</v>
          </cell>
          <cell r="L8">
            <v>2.5</v>
          </cell>
          <cell r="O8">
            <v>3</v>
          </cell>
          <cell r="R8">
            <v>3.5</v>
          </cell>
          <cell r="U8">
            <v>4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 (2)"/>
      <sheetName val="ТТ_Общие даные"/>
      <sheetName val="ТТ_Формуляр замеров"/>
      <sheetName val="ПиГВ_Общие даные"/>
      <sheetName val="ПиГВ_Формуляр замеров"/>
      <sheetName val="Разработчи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7">
          <cell r="D7">
            <v>25</v>
          </cell>
          <cell r="G7">
            <v>57</v>
          </cell>
          <cell r="J7">
            <v>114</v>
          </cell>
          <cell r="M7">
            <v>219</v>
          </cell>
          <cell r="P7">
            <v>325</v>
          </cell>
          <cell r="S7">
            <v>377</v>
          </cell>
          <cell r="V7">
            <v>426</v>
          </cell>
        </row>
        <row r="8">
          <cell r="C8">
            <v>1</v>
          </cell>
          <cell r="F8">
            <v>1.5</v>
          </cell>
          <cell r="I8">
            <v>2</v>
          </cell>
          <cell r="L8">
            <v>2.5</v>
          </cell>
          <cell r="O8">
            <v>3</v>
          </cell>
          <cell r="R8">
            <v>3.5</v>
          </cell>
          <cell r="U8">
            <v>4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 (2)"/>
      <sheetName val="ТТ_Общие даные"/>
      <sheetName val="ТТ_Формуляр замеров"/>
      <sheetName val="ПиГВ_Общие даные"/>
      <sheetName val="ПиГВ_Формуляр замеров"/>
      <sheetName val="Разработчи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7">
          <cell r="D7">
            <v>25</v>
          </cell>
          <cell r="G7">
            <v>57</v>
          </cell>
          <cell r="J7">
            <v>114</v>
          </cell>
          <cell r="M7">
            <v>219</v>
          </cell>
          <cell r="P7">
            <v>325</v>
          </cell>
          <cell r="S7">
            <v>377</v>
          </cell>
          <cell r="V7">
            <v>426</v>
          </cell>
        </row>
        <row r="8">
          <cell r="C8">
            <v>1</v>
          </cell>
          <cell r="F8">
            <v>1.5</v>
          </cell>
          <cell r="I8">
            <v>2</v>
          </cell>
          <cell r="L8">
            <v>2.5</v>
          </cell>
          <cell r="O8">
            <v>3</v>
          </cell>
          <cell r="R8">
            <v>3.5</v>
          </cell>
          <cell r="U8">
            <v>4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 (2)"/>
      <sheetName val="ТТ_Общие даные"/>
      <sheetName val="ТТ_Формуляр замеров"/>
      <sheetName val="ПиГВ_Общие даные"/>
      <sheetName val="ПиГВ_Формуляр замеров"/>
      <sheetName val="Разработчик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 (2)"/>
      <sheetName val="ТТ_Общие даные"/>
      <sheetName val="ТТ_Формуляр замеров"/>
      <sheetName val="ПиГВ_Общие даные"/>
      <sheetName val="ПиГВ_Формуляр замеров"/>
      <sheetName val="Разработчи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7">
          <cell r="D7">
            <v>25</v>
          </cell>
          <cell r="G7">
            <v>57</v>
          </cell>
          <cell r="J7">
            <v>114</v>
          </cell>
          <cell r="M7">
            <v>219</v>
          </cell>
          <cell r="P7">
            <v>325</v>
          </cell>
          <cell r="S7">
            <v>377</v>
          </cell>
          <cell r="V7">
            <v>426</v>
          </cell>
        </row>
        <row r="8">
          <cell r="C8">
            <v>1</v>
          </cell>
          <cell r="F8">
            <v>1.5</v>
          </cell>
          <cell r="I8">
            <v>2</v>
          </cell>
          <cell r="L8">
            <v>2.5</v>
          </cell>
          <cell r="O8">
            <v>3</v>
          </cell>
          <cell r="R8">
            <v>3.5</v>
          </cell>
          <cell r="U8">
            <v>4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 (2)"/>
      <sheetName val="ТТ_Общие даные"/>
      <sheetName val="ТТ_Формуляр замеров"/>
      <sheetName val="ПиГВ_Общие даные"/>
      <sheetName val="ПиГВ_Формуляр замеров"/>
      <sheetName val="Разработчи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 (2)"/>
      <sheetName val="ТТ_Общие даные"/>
      <sheetName val="ТТ_Формуляр замеров"/>
      <sheetName val="ПиГВ_Общие даные"/>
      <sheetName val="ПиГВ_Формуляр замеров"/>
      <sheetName val="Разработчи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7">
          <cell r="D7">
            <v>25</v>
          </cell>
          <cell r="G7">
            <v>57</v>
          </cell>
          <cell r="J7">
            <v>114</v>
          </cell>
          <cell r="M7">
            <v>219</v>
          </cell>
          <cell r="P7">
            <v>325</v>
          </cell>
          <cell r="S7">
            <v>377</v>
          </cell>
          <cell r="V7">
            <v>426</v>
          </cell>
        </row>
        <row r="8">
          <cell r="C8">
            <v>1</v>
          </cell>
          <cell r="F8">
            <v>1.5</v>
          </cell>
          <cell r="I8">
            <v>2</v>
          </cell>
          <cell r="L8">
            <v>2.5</v>
          </cell>
          <cell r="O8">
            <v>3</v>
          </cell>
          <cell r="R8">
            <v>3.5</v>
          </cell>
          <cell r="U8">
            <v>4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7"/>
  <sheetViews>
    <sheetView tabSelected="1" workbookViewId="0">
      <selection activeCell="AG7" sqref="AG7:AG25"/>
    </sheetView>
  </sheetViews>
  <sheetFormatPr defaultRowHeight="15" x14ac:dyDescent="0.25"/>
  <cols>
    <col min="1" max="1" width="10.28515625" customWidth="1"/>
    <col min="3" max="3" width="14.42578125" customWidth="1"/>
    <col min="4" max="4" width="13.7109375" customWidth="1"/>
    <col min="5" max="5" width="11.140625" customWidth="1"/>
    <col min="21" max="21" width="10.85546875" customWidth="1"/>
    <col min="23" max="23" width="14.140625" customWidth="1"/>
    <col min="25" max="25" width="12.42578125" customWidth="1"/>
    <col min="26" max="27" width="11.140625" customWidth="1"/>
    <col min="28" max="28" width="10.7109375" customWidth="1"/>
    <col min="29" max="29" width="10.28515625" customWidth="1"/>
    <col min="30" max="30" width="9.140625" customWidth="1"/>
    <col min="31" max="31" width="10" customWidth="1"/>
    <col min="32" max="32" width="10.85546875" customWidth="1"/>
    <col min="33" max="33" width="14.42578125" customWidth="1"/>
    <col min="34" max="34" width="17.85546875" customWidth="1"/>
  </cols>
  <sheetData>
    <row r="1" spans="1:34" ht="15.75" x14ac:dyDescent="0.25">
      <c r="A1" s="309" t="s">
        <v>3106</v>
      </c>
      <c r="B1" s="309"/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309"/>
      <c r="O1" s="309"/>
      <c r="P1" s="309"/>
      <c r="Q1" s="309"/>
      <c r="R1" s="309"/>
      <c r="S1" s="309"/>
      <c r="T1" s="309"/>
      <c r="U1" s="309"/>
      <c r="V1" s="309"/>
      <c r="W1" s="309"/>
      <c r="X1" s="309"/>
      <c r="Y1" s="309"/>
      <c r="Z1" s="309"/>
      <c r="AA1" s="309"/>
      <c r="AB1" s="309"/>
      <c r="AC1" s="309"/>
      <c r="AD1" s="309"/>
      <c r="AE1" s="309"/>
      <c r="AF1" s="309"/>
      <c r="AG1" s="309"/>
      <c r="AH1" s="309"/>
    </row>
    <row r="2" spans="1:34" ht="15.75" x14ac:dyDescent="0.25">
      <c r="A2" s="308"/>
      <c r="B2" s="308"/>
      <c r="C2" s="308"/>
      <c r="D2" s="308"/>
      <c r="E2" s="308"/>
      <c r="F2" s="308"/>
      <c r="G2" s="308"/>
      <c r="H2" s="308"/>
      <c r="I2" s="308"/>
      <c r="J2" s="308"/>
      <c r="K2" s="308"/>
      <c r="L2" s="308"/>
      <c r="M2" s="308"/>
      <c r="N2" s="308"/>
      <c r="O2" s="308"/>
      <c r="P2" s="308"/>
      <c r="Q2" s="308"/>
      <c r="R2" s="308"/>
      <c r="S2" s="308"/>
      <c r="T2" s="308"/>
      <c r="U2" s="308"/>
      <c r="V2" s="308"/>
      <c r="W2" s="308"/>
      <c r="X2" s="308"/>
      <c r="Y2" s="308"/>
      <c r="Z2" s="308"/>
      <c r="AA2" s="308"/>
      <c r="AB2" s="308"/>
      <c r="AC2" s="308"/>
      <c r="AD2" s="308"/>
      <c r="AE2" s="308"/>
      <c r="AF2" s="308"/>
      <c r="AG2" s="308"/>
      <c r="AH2" s="308"/>
    </row>
    <row r="3" spans="1:34" ht="48.75" customHeight="1" x14ac:dyDescent="0.25">
      <c r="A3" s="304" t="s">
        <v>0</v>
      </c>
      <c r="B3" s="304" t="s">
        <v>1</v>
      </c>
      <c r="C3" s="298" t="s">
        <v>2</v>
      </c>
      <c r="D3" s="298"/>
      <c r="E3" s="298" t="s">
        <v>3</v>
      </c>
      <c r="F3" s="305" t="s">
        <v>4</v>
      </c>
      <c r="G3" s="307" t="s">
        <v>5</v>
      </c>
      <c r="H3" s="307"/>
      <c r="I3" s="307"/>
      <c r="J3" s="307"/>
      <c r="K3" s="307"/>
      <c r="L3" s="307"/>
      <c r="M3" s="304" t="s">
        <v>6</v>
      </c>
      <c r="N3" s="298" t="s">
        <v>3107</v>
      </c>
      <c r="O3" s="298"/>
      <c r="P3" s="285" t="s">
        <v>8</v>
      </c>
      <c r="Q3" s="285"/>
      <c r="R3" s="304" t="s">
        <v>9</v>
      </c>
      <c r="S3" s="304" t="s">
        <v>10</v>
      </c>
      <c r="T3" s="304" t="s">
        <v>11</v>
      </c>
      <c r="U3" s="297" t="s">
        <v>3108</v>
      </c>
      <c r="V3" s="298"/>
      <c r="W3" s="298"/>
      <c r="X3" s="302" t="s">
        <v>2512</v>
      </c>
      <c r="Y3" s="302" t="s">
        <v>2513</v>
      </c>
      <c r="Z3" s="302" t="s">
        <v>2514</v>
      </c>
      <c r="AA3" s="302" t="s">
        <v>2515</v>
      </c>
      <c r="AB3" s="302" t="s">
        <v>2516</v>
      </c>
      <c r="AC3" s="302" t="s">
        <v>2517</v>
      </c>
      <c r="AD3" s="303" t="s">
        <v>2518</v>
      </c>
      <c r="AE3" s="303" t="s">
        <v>2519</v>
      </c>
      <c r="AF3" s="303" t="s">
        <v>3187</v>
      </c>
      <c r="AG3" s="303" t="s">
        <v>3185</v>
      </c>
      <c r="AH3" s="302" t="s">
        <v>3186</v>
      </c>
    </row>
    <row r="4" spans="1:34" ht="45.75" customHeight="1" x14ac:dyDescent="0.25">
      <c r="A4" s="304"/>
      <c r="B4" s="304"/>
      <c r="C4" s="298" t="s">
        <v>12</v>
      </c>
      <c r="D4" s="298" t="s">
        <v>13</v>
      </c>
      <c r="E4" s="298"/>
      <c r="F4" s="305"/>
      <c r="G4" s="304" t="s">
        <v>14</v>
      </c>
      <c r="H4" s="298" t="s">
        <v>15</v>
      </c>
      <c r="I4" s="298"/>
      <c r="J4" s="298" t="s">
        <v>16</v>
      </c>
      <c r="K4" s="298"/>
      <c r="L4" s="298"/>
      <c r="M4" s="304"/>
      <c r="N4" s="304" t="s">
        <v>17</v>
      </c>
      <c r="O4" s="304" t="s">
        <v>18</v>
      </c>
      <c r="P4" s="306" t="s">
        <v>19</v>
      </c>
      <c r="Q4" s="306" t="s">
        <v>20</v>
      </c>
      <c r="R4" s="304"/>
      <c r="S4" s="304"/>
      <c r="T4" s="305"/>
      <c r="U4" s="304" t="s">
        <v>3109</v>
      </c>
      <c r="V4" s="304" t="s">
        <v>3110</v>
      </c>
      <c r="W4" s="304" t="s">
        <v>3111</v>
      </c>
      <c r="X4" s="302"/>
      <c r="Y4" s="302"/>
      <c r="Z4" s="302"/>
      <c r="AA4" s="302"/>
      <c r="AB4" s="302"/>
      <c r="AC4" s="302"/>
      <c r="AD4" s="303"/>
      <c r="AE4" s="303"/>
      <c r="AF4" s="303"/>
      <c r="AG4" s="303"/>
      <c r="AH4" s="302"/>
    </row>
    <row r="5" spans="1:34" ht="79.5" x14ac:dyDescent="0.25">
      <c r="A5" s="304"/>
      <c r="B5" s="304"/>
      <c r="C5" s="298"/>
      <c r="D5" s="298"/>
      <c r="E5" s="298"/>
      <c r="F5" s="305"/>
      <c r="G5" s="305"/>
      <c r="H5" s="51" t="s">
        <v>21</v>
      </c>
      <c r="I5" s="51" t="s">
        <v>3112</v>
      </c>
      <c r="J5" s="52" t="s">
        <v>23</v>
      </c>
      <c r="K5" s="52" t="s">
        <v>24</v>
      </c>
      <c r="L5" s="52" t="s">
        <v>25</v>
      </c>
      <c r="M5" s="304"/>
      <c r="N5" s="304"/>
      <c r="O5" s="304"/>
      <c r="P5" s="306"/>
      <c r="Q5" s="306"/>
      <c r="R5" s="304"/>
      <c r="S5" s="304"/>
      <c r="T5" s="305"/>
      <c r="U5" s="304"/>
      <c r="V5" s="304"/>
      <c r="W5" s="304"/>
      <c r="X5" s="302"/>
      <c r="Y5" s="302"/>
      <c r="Z5" s="302"/>
      <c r="AA5" s="302"/>
      <c r="AB5" s="302"/>
      <c r="AC5" s="302"/>
      <c r="AD5" s="303"/>
      <c r="AE5" s="303"/>
      <c r="AF5" s="303"/>
      <c r="AG5" s="303"/>
      <c r="AH5" s="302"/>
    </row>
    <row r="6" spans="1:34" x14ac:dyDescent="0.25">
      <c r="A6" s="53"/>
      <c r="B6" s="53"/>
      <c r="C6" s="54"/>
      <c r="D6" s="54"/>
      <c r="E6" s="54"/>
      <c r="F6" s="55"/>
      <c r="G6" s="55"/>
      <c r="H6" s="55"/>
      <c r="I6" s="55"/>
      <c r="J6" s="53"/>
      <c r="K6" s="53"/>
      <c r="L6" s="53"/>
      <c r="M6" s="53"/>
      <c r="N6" s="55"/>
      <c r="O6" s="55"/>
      <c r="P6" s="53"/>
      <c r="Q6" s="53"/>
      <c r="R6" s="53"/>
      <c r="S6" s="53"/>
      <c r="T6" s="55"/>
      <c r="U6" s="53"/>
      <c r="V6" s="53"/>
      <c r="W6" s="53"/>
      <c r="X6" s="56"/>
      <c r="Y6" s="56"/>
      <c r="Z6" s="56"/>
      <c r="AA6" s="56"/>
      <c r="AB6" s="56"/>
      <c r="AC6" s="56"/>
      <c r="AD6" s="56"/>
      <c r="AE6" s="56"/>
      <c r="AF6" s="56"/>
      <c r="AG6" s="56"/>
    </row>
    <row r="7" spans="1:34" ht="32.25" customHeight="1" x14ac:dyDescent="0.25">
      <c r="A7" s="285" t="s">
        <v>26</v>
      </c>
      <c r="B7" s="285">
        <v>1</v>
      </c>
      <c r="C7" s="285" t="s">
        <v>27</v>
      </c>
      <c r="D7" s="57" t="s">
        <v>28</v>
      </c>
      <c r="E7" s="285" t="s">
        <v>29</v>
      </c>
      <c r="F7" s="57" t="s">
        <v>30</v>
      </c>
      <c r="G7" s="285">
        <v>2.3199999999999998</v>
      </c>
      <c r="H7" s="291">
        <v>1.91</v>
      </c>
      <c r="I7" s="285">
        <v>20</v>
      </c>
      <c r="J7" s="57">
        <v>10</v>
      </c>
      <c r="K7" s="57">
        <v>219</v>
      </c>
      <c r="L7" s="57">
        <v>6</v>
      </c>
      <c r="M7" s="57">
        <v>2006</v>
      </c>
      <c r="N7" s="58">
        <v>2.5</v>
      </c>
      <c r="O7" s="59"/>
      <c r="P7" s="57">
        <v>2019</v>
      </c>
      <c r="Q7" s="57">
        <v>2023</v>
      </c>
      <c r="R7" s="60">
        <v>13</v>
      </c>
      <c r="S7" s="61" t="s">
        <v>31</v>
      </c>
      <c r="T7" s="62">
        <v>2019</v>
      </c>
      <c r="U7" s="57">
        <v>2019</v>
      </c>
      <c r="V7" s="57">
        <v>10</v>
      </c>
      <c r="W7" s="62">
        <v>2029</v>
      </c>
      <c r="X7" s="299">
        <v>30</v>
      </c>
      <c r="Y7" s="293">
        <v>2</v>
      </c>
      <c r="Z7" s="293">
        <v>3</v>
      </c>
      <c r="AA7" s="293">
        <v>5</v>
      </c>
      <c r="AB7" s="293">
        <v>0</v>
      </c>
      <c r="AC7" s="293">
        <v>6</v>
      </c>
      <c r="AD7" s="293">
        <v>5</v>
      </c>
      <c r="AE7" s="293" t="s">
        <v>2521</v>
      </c>
      <c r="AF7" s="293">
        <f>SUM(X7+Y7+AA7+AB7+AC7)</f>
        <v>43</v>
      </c>
      <c r="AG7" s="293">
        <f>SUM(X7*2)+(Y7*3)+(Z7*2)+(AA7*2)+(AB7)+(AC7*3)</f>
        <v>100</v>
      </c>
      <c r="AH7" s="293">
        <f>SUM(AF7+AG7)</f>
        <v>143</v>
      </c>
    </row>
    <row r="8" spans="1:34" x14ac:dyDescent="0.25">
      <c r="A8" s="285"/>
      <c r="B8" s="285"/>
      <c r="C8" s="285"/>
      <c r="D8" s="57" t="s">
        <v>28</v>
      </c>
      <c r="E8" s="285"/>
      <c r="F8" s="57" t="s">
        <v>30</v>
      </c>
      <c r="G8" s="285"/>
      <c r="H8" s="291"/>
      <c r="I8" s="285"/>
      <c r="J8" s="57">
        <v>141</v>
      </c>
      <c r="K8" s="57">
        <v>167</v>
      </c>
      <c r="L8" s="57">
        <v>7</v>
      </c>
      <c r="M8" s="57">
        <v>2006</v>
      </c>
      <c r="N8" s="58">
        <v>2.5</v>
      </c>
      <c r="O8" s="59"/>
      <c r="P8" s="57">
        <v>2019</v>
      </c>
      <c r="Q8" s="57">
        <v>2023</v>
      </c>
      <c r="R8" s="60">
        <v>13</v>
      </c>
      <c r="S8" s="61" t="s">
        <v>32</v>
      </c>
      <c r="T8" s="62">
        <v>2019</v>
      </c>
      <c r="U8" s="57">
        <v>2019</v>
      </c>
      <c r="V8" s="57">
        <v>10</v>
      </c>
      <c r="W8" s="62">
        <v>2029</v>
      </c>
      <c r="X8" s="300"/>
      <c r="Y8" s="296"/>
      <c r="Z8" s="296"/>
      <c r="AA8" s="296"/>
      <c r="AB8" s="296"/>
      <c r="AC8" s="296"/>
      <c r="AD8" s="296"/>
      <c r="AE8" s="296"/>
      <c r="AF8" s="296"/>
      <c r="AG8" s="296"/>
      <c r="AH8" s="296"/>
    </row>
    <row r="9" spans="1:34" x14ac:dyDescent="0.25">
      <c r="A9" s="285"/>
      <c r="B9" s="285"/>
      <c r="C9" s="285"/>
      <c r="D9" s="57" t="s">
        <v>28</v>
      </c>
      <c r="E9" s="285"/>
      <c r="F9" s="57" t="s">
        <v>30</v>
      </c>
      <c r="G9" s="285"/>
      <c r="H9" s="291"/>
      <c r="I9" s="285"/>
      <c r="J9" s="57">
        <v>152</v>
      </c>
      <c r="K9" s="57">
        <v>159</v>
      </c>
      <c r="L9" s="57">
        <v>4.5</v>
      </c>
      <c r="M9" s="57">
        <v>2006</v>
      </c>
      <c r="N9" s="58">
        <v>2.5</v>
      </c>
      <c r="O9" s="59"/>
      <c r="P9" s="57">
        <v>2019</v>
      </c>
      <c r="Q9" s="57">
        <v>2023</v>
      </c>
      <c r="R9" s="60">
        <v>13</v>
      </c>
      <c r="S9" s="61" t="s">
        <v>31</v>
      </c>
      <c r="T9" s="62">
        <v>2019</v>
      </c>
      <c r="U9" s="57">
        <v>2019</v>
      </c>
      <c r="V9" s="57">
        <v>10</v>
      </c>
      <c r="W9" s="62">
        <v>2029</v>
      </c>
      <c r="X9" s="300"/>
      <c r="Y9" s="296"/>
      <c r="Z9" s="296"/>
      <c r="AA9" s="296"/>
      <c r="AB9" s="296"/>
      <c r="AC9" s="296"/>
      <c r="AD9" s="296"/>
      <c r="AE9" s="296"/>
      <c r="AF9" s="296"/>
      <c r="AG9" s="296"/>
      <c r="AH9" s="296"/>
    </row>
    <row r="10" spans="1:34" x14ac:dyDescent="0.25">
      <c r="A10" s="285"/>
      <c r="B10" s="285"/>
      <c r="C10" s="285"/>
      <c r="D10" s="57" t="s">
        <v>28</v>
      </c>
      <c r="E10" s="285"/>
      <c r="F10" s="57" t="s">
        <v>30</v>
      </c>
      <c r="G10" s="285"/>
      <c r="H10" s="291"/>
      <c r="I10" s="285"/>
      <c r="J10" s="57">
        <v>3</v>
      </c>
      <c r="K10" s="57">
        <v>108</v>
      </c>
      <c r="L10" s="57">
        <v>4</v>
      </c>
      <c r="M10" s="57">
        <v>2006</v>
      </c>
      <c r="N10" s="58">
        <v>2</v>
      </c>
      <c r="O10" s="59"/>
      <c r="P10" s="57">
        <v>2019</v>
      </c>
      <c r="Q10" s="57">
        <v>2023</v>
      </c>
      <c r="R10" s="60">
        <v>13</v>
      </c>
      <c r="S10" s="61" t="s">
        <v>31</v>
      </c>
      <c r="T10" s="62">
        <v>2019</v>
      </c>
      <c r="U10" s="57">
        <v>2019</v>
      </c>
      <c r="V10" s="57">
        <v>10</v>
      </c>
      <c r="W10" s="62">
        <v>2029</v>
      </c>
      <c r="X10" s="301"/>
      <c r="Y10" s="294"/>
      <c r="Z10" s="294"/>
      <c r="AA10" s="294"/>
      <c r="AB10" s="294"/>
      <c r="AC10" s="294"/>
      <c r="AD10" s="294"/>
      <c r="AE10" s="294"/>
      <c r="AF10" s="294"/>
      <c r="AG10" s="294"/>
      <c r="AH10" s="294"/>
    </row>
    <row r="11" spans="1:34" ht="24" x14ac:dyDescent="0.25">
      <c r="A11" s="285" t="s">
        <v>38</v>
      </c>
      <c r="B11" s="285">
        <v>15</v>
      </c>
      <c r="C11" s="285" t="s">
        <v>39</v>
      </c>
      <c r="D11" s="57" t="s">
        <v>28</v>
      </c>
      <c r="E11" s="285" t="s">
        <v>40</v>
      </c>
      <c r="F11" s="57" t="s">
        <v>41</v>
      </c>
      <c r="G11" s="285">
        <v>0.52700000000000002</v>
      </c>
      <c r="H11" s="285">
        <v>0.1</v>
      </c>
      <c r="I11" s="285">
        <v>143</v>
      </c>
      <c r="J11" s="42">
        <v>51.4</v>
      </c>
      <c r="K11" s="42">
        <v>325</v>
      </c>
      <c r="L11" s="42">
        <v>10</v>
      </c>
      <c r="M11" s="57">
        <v>2006</v>
      </c>
      <c r="N11" s="58">
        <v>3</v>
      </c>
      <c r="O11" s="59"/>
      <c r="P11" s="57">
        <v>2019</v>
      </c>
      <c r="Q11" s="57">
        <v>2023</v>
      </c>
      <c r="R11" s="60">
        <v>20</v>
      </c>
      <c r="S11" s="61" t="s">
        <v>37</v>
      </c>
      <c r="T11" s="62">
        <v>2026</v>
      </c>
      <c r="U11" s="57" t="s">
        <v>3113</v>
      </c>
      <c r="V11" s="57"/>
      <c r="W11" s="62">
        <v>2026</v>
      </c>
      <c r="X11" s="295">
        <v>12</v>
      </c>
      <c r="Y11" s="295">
        <v>8</v>
      </c>
      <c r="Z11" s="295">
        <v>9</v>
      </c>
      <c r="AA11" s="295">
        <v>0</v>
      </c>
      <c r="AB11" s="295">
        <v>1</v>
      </c>
      <c r="AC11" s="295">
        <v>7</v>
      </c>
      <c r="AD11" s="295">
        <v>6</v>
      </c>
      <c r="AE11" s="295" t="s">
        <v>2521</v>
      </c>
      <c r="AF11" s="293">
        <f t="shared" ref="AF11:AF24" si="0">SUM(X11+Y11+AA11+AB11+AC11)</f>
        <v>28</v>
      </c>
      <c r="AG11" s="293">
        <f>SUM(X11*2)+(Y11*3)+(Z11*2)+(AA11*2)+(AB11)+(AC11*3)</f>
        <v>88</v>
      </c>
      <c r="AH11" s="293">
        <f t="shared" ref="AH11:AH24" si="1">SUM(AF11+AG11)</f>
        <v>116</v>
      </c>
    </row>
    <row r="12" spans="1:34" ht="24" x14ac:dyDescent="0.25">
      <c r="A12" s="285"/>
      <c r="B12" s="285"/>
      <c r="C12" s="285"/>
      <c r="D12" s="57" t="s">
        <v>28</v>
      </c>
      <c r="E12" s="285"/>
      <c r="F12" s="57" t="s">
        <v>41</v>
      </c>
      <c r="G12" s="285"/>
      <c r="H12" s="285"/>
      <c r="I12" s="285"/>
      <c r="J12" s="42">
        <v>4.8</v>
      </c>
      <c r="K12" s="42">
        <v>221</v>
      </c>
      <c r="L12" s="42">
        <v>10</v>
      </c>
      <c r="M12" s="57">
        <v>2006</v>
      </c>
      <c r="N12" s="58">
        <v>3</v>
      </c>
      <c r="O12" s="59"/>
      <c r="P12" s="57">
        <v>2019</v>
      </c>
      <c r="Q12" s="57">
        <v>2023</v>
      </c>
      <c r="R12" s="60">
        <v>20</v>
      </c>
      <c r="S12" s="61" t="s">
        <v>37</v>
      </c>
      <c r="T12" s="62">
        <v>2026</v>
      </c>
      <c r="U12" s="57" t="s">
        <v>3113</v>
      </c>
      <c r="V12" s="57"/>
      <c r="W12" s="62">
        <v>2026</v>
      </c>
      <c r="X12" s="295"/>
      <c r="Y12" s="295"/>
      <c r="Z12" s="295"/>
      <c r="AA12" s="295"/>
      <c r="AB12" s="295"/>
      <c r="AC12" s="295"/>
      <c r="AD12" s="295"/>
      <c r="AE12" s="295"/>
      <c r="AF12" s="296"/>
      <c r="AG12" s="296"/>
      <c r="AH12" s="296"/>
    </row>
    <row r="13" spans="1:34" ht="24" x14ac:dyDescent="0.25">
      <c r="A13" s="285"/>
      <c r="B13" s="285"/>
      <c r="C13" s="285"/>
      <c r="D13" s="57" t="s">
        <v>28</v>
      </c>
      <c r="E13" s="285"/>
      <c r="F13" s="57" t="s">
        <v>41</v>
      </c>
      <c r="G13" s="285"/>
      <c r="H13" s="285"/>
      <c r="I13" s="285"/>
      <c r="J13" s="42">
        <v>8.4</v>
      </c>
      <c r="K13" s="42">
        <v>167</v>
      </c>
      <c r="L13" s="42">
        <v>7</v>
      </c>
      <c r="M13" s="57">
        <v>2006</v>
      </c>
      <c r="N13" s="58">
        <v>2.5</v>
      </c>
      <c r="O13" s="59"/>
      <c r="P13" s="57">
        <v>2019</v>
      </c>
      <c r="Q13" s="57">
        <v>2023</v>
      </c>
      <c r="R13" s="60">
        <v>20</v>
      </c>
      <c r="S13" s="61" t="s">
        <v>37</v>
      </c>
      <c r="T13" s="62">
        <v>2026</v>
      </c>
      <c r="U13" s="57" t="s">
        <v>3113</v>
      </c>
      <c r="V13" s="57"/>
      <c r="W13" s="62">
        <v>2026</v>
      </c>
      <c r="X13" s="295"/>
      <c r="Y13" s="295"/>
      <c r="Z13" s="295"/>
      <c r="AA13" s="295"/>
      <c r="AB13" s="295"/>
      <c r="AC13" s="295"/>
      <c r="AD13" s="295"/>
      <c r="AE13" s="295"/>
      <c r="AF13" s="296"/>
      <c r="AG13" s="296"/>
      <c r="AH13" s="296"/>
    </row>
    <row r="14" spans="1:34" ht="24" x14ac:dyDescent="0.25">
      <c r="A14" s="285"/>
      <c r="B14" s="285"/>
      <c r="C14" s="285"/>
      <c r="D14" s="57" t="s">
        <v>28</v>
      </c>
      <c r="E14" s="285"/>
      <c r="F14" s="57" t="s">
        <v>41</v>
      </c>
      <c r="G14" s="285"/>
      <c r="H14" s="285"/>
      <c r="I14" s="285"/>
      <c r="J14" s="42">
        <v>0.4</v>
      </c>
      <c r="K14" s="42">
        <v>115</v>
      </c>
      <c r="L14" s="42">
        <v>7</v>
      </c>
      <c r="M14" s="57">
        <v>2006</v>
      </c>
      <c r="N14" s="58">
        <v>2.5</v>
      </c>
      <c r="O14" s="59"/>
      <c r="P14" s="57">
        <v>2019</v>
      </c>
      <c r="Q14" s="57">
        <v>2023</v>
      </c>
      <c r="R14" s="60">
        <v>20</v>
      </c>
      <c r="S14" s="61" t="s">
        <v>37</v>
      </c>
      <c r="T14" s="62">
        <v>2026</v>
      </c>
      <c r="U14" s="57" t="s">
        <v>3113</v>
      </c>
      <c r="V14" s="57"/>
      <c r="W14" s="62">
        <v>2026</v>
      </c>
      <c r="X14" s="295"/>
      <c r="Y14" s="295"/>
      <c r="Z14" s="295"/>
      <c r="AA14" s="295"/>
      <c r="AB14" s="295"/>
      <c r="AC14" s="295"/>
      <c r="AD14" s="295"/>
      <c r="AE14" s="295"/>
      <c r="AF14" s="294"/>
      <c r="AG14" s="294"/>
      <c r="AH14" s="294"/>
    </row>
    <row r="15" spans="1:34" ht="24" x14ac:dyDescent="0.25">
      <c r="A15" s="285" t="s">
        <v>42</v>
      </c>
      <c r="B15" s="285">
        <v>16</v>
      </c>
      <c r="C15" s="285" t="s">
        <v>43</v>
      </c>
      <c r="D15" s="57" t="s">
        <v>28</v>
      </c>
      <c r="E15" s="285" t="s">
        <v>40</v>
      </c>
      <c r="F15" s="57" t="s">
        <v>44</v>
      </c>
      <c r="G15" s="285">
        <v>0.52</v>
      </c>
      <c r="H15" s="285">
        <v>7.0000000000000007E-2</v>
      </c>
      <c r="I15" s="285">
        <v>49</v>
      </c>
      <c r="J15" s="42">
        <v>24.5</v>
      </c>
      <c r="K15" s="42">
        <v>219</v>
      </c>
      <c r="L15" s="42">
        <v>6</v>
      </c>
      <c r="M15" s="57">
        <v>2006</v>
      </c>
      <c r="N15" s="58">
        <v>2.5</v>
      </c>
      <c r="O15" s="59"/>
      <c r="P15" s="57">
        <v>2019</v>
      </c>
      <c r="Q15" s="57">
        <v>2023</v>
      </c>
      <c r="R15" s="60">
        <v>20</v>
      </c>
      <c r="S15" s="61" t="s">
        <v>37</v>
      </c>
      <c r="T15" s="62">
        <v>2026</v>
      </c>
      <c r="U15" s="57" t="s">
        <v>3113</v>
      </c>
      <c r="V15" s="57"/>
      <c r="W15" s="62">
        <v>2026</v>
      </c>
      <c r="X15" s="295">
        <v>9</v>
      </c>
      <c r="Y15" s="295">
        <v>7</v>
      </c>
      <c r="Z15" s="295">
        <v>6</v>
      </c>
      <c r="AA15" s="295">
        <v>12</v>
      </c>
      <c r="AB15" s="295">
        <v>1</v>
      </c>
      <c r="AC15" s="295">
        <v>6</v>
      </c>
      <c r="AD15" s="295">
        <v>6</v>
      </c>
      <c r="AE15" s="295" t="s">
        <v>2521</v>
      </c>
      <c r="AF15" s="293">
        <f t="shared" si="0"/>
        <v>35</v>
      </c>
      <c r="AG15" s="293">
        <f>SUM(X15*2)+(Y15*3)+(Z15*2)+(AA15*2)+(AB15)+(AC15*3)</f>
        <v>94</v>
      </c>
      <c r="AH15" s="293">
        <f t="shared" si="1"/>
        <v>129</v>
      </c>
    </row>
    <row r="16" spans="1:34" ht="24" x14ac:dyDescent="0.25">
      <c r="A16" s="285"/>
      <c r="B16" s="285"/>
      <c r="C16" s="285"/>
      <c r="D16" s="57" t="s">
        <v>28</v>
      </c>
      <c r="E16" s="285"/>
      <c r="F16" s="57" t="s">
        <v>44</v>
      </c>
      <c r="G16" s="285"/>
      <c r="H16" s="285"/>
      <c r="I16" s="285"/>
      <c r="J16" s="42">
        <v>2.2999999999999998</v>
      </c>
      <c r="K16" s="42">
        <v>115</v>
      </c>
      <c r="L16" s="42">
        <v>7</v>
      </c>
      <c r="M16" s="57">
        <v>2006</v>
      </c>
      <c r="N16" s="58">
        <v>2.5</v>
      </c>
      <c r="O16" s="59"/>
      <c r="P16" s="57">
        <v>2019</v>
      </c>
      <c r="Q16" s="57">
        <v>2023</v>
      </c>
      <c r="R16" s="60">
        <v>20</v>
      </c>
      <c r="S16" s="61" t="s">
        <v>37</v>
      </c>
      <c r="T16" s="62">
        <v>2026</v>
      </c>
      <c r="U16" s="57" t="s">
        <v>3113</v>
      </c>
      <c r="V16" s="57"/>
      <c r="W16" s="62">
        <v>2026</v>
      </c>
      <c r="X16" s="295"/>
      <c r="Y16" s="295"/>
      <c r="Z16" s="295"/>
      <c r="AA16" s="295"/>
      <c r="AB16" s="295"/>
      <c r="AC16" s="295"/>
      <c r="AD16" s="295"/>
      <c r="AE16" s="295"/>
      <c r="AF16" s="296"/>
      <c r="AG16" s="296"/>
      <c r="AH16" s="296"/>
    </row>
    <row r="17" spans="1:34" ht="24" x14ac:dyDescent="0.25">
      <c r="A17" s="285"/>
      <c r="B17" s="285"/>
      <c r="C17" s="285"/>
      <c r="D17" s="57" t="s">
        <v>28</v>
      </c>
      <c r="E17" s="285"/>
      <c r="F17" s="57" t="s">
        <v>44</v>
      </c>
      <c r="G17" s="285"/>
      <c r="H17" s="285"/>
      <c r="I17" s="285"/>
      <c r="J17" s="42">
        <v>67.3</v>
      </c>
      <c r="K17" s="42">
        <v>89</v>
      </c>
      <c r="L17" s="42">
        <v>6</v>
      </c>
      <c r="M17" s="57">
        <v>2006</v>
      </c>
      <c r="N17" s="58">
        <v>2</v>
      </c>
      <c r="O17" s="59"/>
      <c r="P17" s="57">
        <v>2019</v>
      </c>
      <c r="Q17" s="57">
        <v>2023</v>
      </c>
      <c r="R17" s="60">
        <v>20</v>
      </c>
      <c r="S17" s="61" t="s">
        <v>37</v>
      </c>
      <c r="T17" s="62">
        <v>2026</v>
      </c>
      <c r="U17" s="57" t="s">
        <v>3113</v>
      </c>
      <c r="V17" s="57"/>
      <c r="W17" s="62">
        <v>2026</v>
      </c>
      <c r="X17" s="295"/>
      <c r="Y17" s="295"/>
      <c r="Z17" s="295"/>
      <c r="AA17" s="295"/>
      <c r="AB17" s="295"/>
      <c r="AC17" s="295"/>
      <c r="AD17" s="295"/>
      <c r="AE17" s="295"/>
      <c r="AF17" s="294"/>
      <c r="AG17" s="294"/>
      <c r="AH17" s="294"/>
    </row>
    <row r="18" spans="1:34" ht="24" x14ac:dyDescent="0.25">
      <c r="A18" s="285" t="s">
        <v>45</v>
      </c>
      <c r="B18" s="285">
        <v>22</v>
      </c>
      <c r="C18" s="285" t="s">
        <v>46</v>
      </c>
      <c r="D18" s="57" t="s">
        <v>28</v>
      </c>
      <c r="E18" s="285" t="s">
        <v>47</v>
      </c>
      <c r="F18" s="42" t="s">
        <v>41</v>
      </c>
      <c r="G18" s="288">
        <v>0.52700000000000002</v>
      </c>
      <c r="H18" s="288">
        <v>0.105</v>
      </c>
      <c r="I18" s="288">
        <v>343</v>
      </c>
      <c r="J18" s="42">
        <v>3.3</v>
      </c>
      <c r="K18" s="42">
        <v>221</v>
      </c>
      <c r="L18" s="42">
        <v>10</v>
      </c>
      <c r="M18" s="57">
        <v>2006</v>
      </c>
      <c r="N18" s="58">
        <v>3</v>
      </c>
      <c r="O18" s="59"/>
      <c r="P18" s="57">
        <v>2019</v>
      </c>
      <c r="Q18" s="57">
        <v>2023</v>
      </c>
      <c r="R18" s="60">
        <v>20</v>
      </c>
      <c r="S18" s="61" t="s">
        <v>37</v>
      </c>
      <c r="T18" s="62">
        <v>2026</v>
      </c>
      <c r="U18" s="57" t="s">
        <v>3113</v>
      </c>
      <c r="V18" s="57"/>
      <c r="W18" s="62">
        <v>2026</v>
      </c>
      <c r="X18" s="286">
        <v>6</v>
      </c>
      <c r="Y18" s="286" t="s">
        <v>3089</v>
      </c>
      <c r="Z18" s="286" t="s">
        <v>3089</v>
      </c>
      <c r="AA18" s="286">
        <v>1</v>
      </c>
      <c r="AB18" s="286" t="s">
        <v>3089</v>
      </c>
      <c r="AC18" s="286" t="s">
        <v>155</v>
      </c>
      <c r="AD18" s="286" t="s">
        <v>235</v>
      </c>
      <c r="AE18" s="286" t="s">
        <v>2521</v>
      </c>
      <c r="AF18" s="293">
        <f t="shared" si="0"/>
        <v>8</v>
      </c>
      <c r="AG18" s="310">
        <f>SUM(X18*2)+(Y18*3)+(Z18*2)+(AA18*2)+(AB18)+(AC18*3)</f>
        <v>17</v>
      </c>
      <c r="AH18" s="293">
        <f t="shared" si="1"/>
        <v>25</v>
      </c>
    </row>
    <row r="19" spans="1:34" ht="24" x14ac:dyDescent="0.25">
      <c r="A19" s="285"/>
      <c r="B19" s="285"/>
      <c r="C19" s="285"/>
      <c r="D19" s="57" t="s">
        <v>28</v>
      </c>
      <c r="E19" s="285"/>
      <c r="F19" s="42" t="s">
        <v>41</v>
      </c>
      <c r="G19" s="288"/>
      <c r="H19" s="288"/>
      <c r="I19" s="288"/>
      <c r="J19" s="42">
        <v>10.3</v>
      </c>
      <c r="K19" s="42">
        <v>167</v>
      </c>
      <c r="L19" s="42">
        <v>7</v>
      </c>
      <c r="M19" s="57">
        <v>2006</v>
      </c>
      <c r="N19" s="58">
        <v>2.5</v>
      </c>
      <c r="O19" s="59"/>
      <c r="P19" s="57">
        <v>2019</v>
      </c>
      <c r="Q19" s="57">
        <v>2023</v>
      </c>
      <c r="R19" s="60">
        <v>20</v>
      </c>
      <c r="S19" s="61" t="s">
        <v>37</v>
      </c>
      <c r="T19" s="62">
        <v>2026</v>
      </c>
      <c r="U19" s="57" t="s">
        <v>3113</v>
      </c>
      <c r="V19" s="57"/>
      <c r="W19" s="62">
        <v>2026</v>
      </c>
      <c r="X19" s="286"/>
      <c r="Y19" s="286"/>
      <c r="Z19" s="286"/>
      <c r="AA19" s="286"/>
      <c r="AB19" s="286"/>
      <c r="AC19" s="286"/>
      <c r="AD19" s="286"/>
      <c r="AE19" s="286"/>
      <c r="AF19" s="294"/>
      <c r="AG19" s="294"/>
      <c r="AH19" s="294"/>
    </row>
    <row r="20" spans="1:34" ht="24" x14ac:dyDescent="0.25">
      <c r="A20" s="235" t="s">
        <v>48</v>
      </c>
      <c r="B20" s="57">
        <v>24</v>
      </c>
      <c r="C20" s="57" t="s">
        <v>49</v>
      </c>
      <c r="D20" s="57" t="s">
        <v>28</v>
      </c>
      <c r="E20" s="57" t="s">
        <v>47</v>
      </c>
      <c r="F20" s="42" t="s">
        <v>41</v>
      </c>
      <c r="G20" s="42">
        <v>0.52700000000000002</v>
      </c>
      <c r="H20" s="42">
        <v>0.105</v>
      </c>
      <c r="I20" s="42">
        <v>343</v>
      </c>
      <c r="J20" s="42">
        <v>13.6</v>
      </c>
      <c r="K20" s="42">
        <v>167</v>
      </c>
      <c r="L20" s="42">
        <v>7</v>
      </c>
      <c r="M20" s="57">
        <v>2006</v>
      </c>
      <c r="N20" s="58">
        <v>2.5</v>
      </c>
      <c r="O20" s="59"/>
      <c r="P20" s="57">
        <v>2019</v>
      </c>
      <c r="Q20" s="57">
        <v>2023</v>
      </c>
      <c r="R20" s="60">
        <v>20</v>
      </c>
      <c r="S20" s="61" t="s">
        <v>50</v>
      </c>
      <c r="T20" s="62">
        <v>2026</v>
      </c>
      <c r="U20" s="57" t="s">
        <v>3113</v>
      </c>
      <c r="V20" s="57"/>
      <c r="W20" s="62">
        <v>2026</v>
      </c>
      <c r="X20" s="64">
        <v>4</v>
      </c>
      <c r="Y20" s="195">
        <v>0</v>
      </c>
      <c r="Z20" s="195">
        <v>0</v>
      </c>
      <c r="AA20" s="195">
        <v>0</v>
      </c>
      <c r="AB20" s="195">
        <v>0</v>
      </c>
      <c r="AC20" s="195">
        <v>0</v>
      </c>
      <c r="AD20" s="195">
        <v>15</v>
      </c>
      <c r="AE20" s="195" t="s">
        <v>2521</v>
      </c>
      <c r="AF20" s="194">
        <f t="shared" si="0"/>
        <v>4</v>
      </c>
      <c r="AG20" s="194">
        <f>SUM(X20*2)+(Y20*3)+(Z20*2)+(AA20*2)+(AB20)+(AC20*3)</f>
        <v>8</v>
      </c>
      <c r="AH20" s="194">
        <f t="shared" si="1"/>
        <v>12</v>
      </c>
    </row>
    <row r="21" spans="1:34" ht="24" x14ac:dyDescent="0.25">
      <c r="A21" s="285" t="s">
        <v>51</v>
      </c>
      <c r="B21" s="285">
        <v>28</v>
      </c>
      <c r="C21" s="285" t="s">
        <v>52</v>
      </c>
      <c r="D21" s="57" t="s">
        <v>28</v>
      </c>
      <c r="E21" s="285" t="s">
        <v>47</v>
      </c>
      <c r="F21" s="42" t="s">
        <v>41</v>
      </c>
      <c r="G21" s="288">
        <v>1.1000000000000001</v>
      </c>
      <c r="H21" s="288">
        <v>0.60699999999999998</v>
      </c>
      <c r="I21" s="288">
        <v>109</v>
      </c>
      <c r="J21" s="42">
        <v>1.1000000000000001</v>
      </c>
      <c r="K21" s="42">
        <v>167</v>
      </c>
      <c r="L21" s="42">
        <v>7</v>
      </c>
      <c r="M21" s="57">
        <v>2006</v>
      </c>
      <c r="N21" s="58">
        <v>2.5</v>
      </c>
      <c r="O21" s="59"/>
      <c r="P21" s="57">
        <v>2019</v>
      </c>
      <c r="Q21" s="57">
        <v>2023</v>
      </c>
      <c r="R21" s="60">
        <v>20</v>
      </c>
      <c r="S21" s="61" t="s">
        <v>37</v>
      </c>
      <c r="T21" s="62">
        <v>2026</v>
      </c>
      <c r="U21" s="57" t="s">
        <v>3113</v>
      </c>
      <c r="V21" s="57"/>
      <c r="W21" s="62">
        <v>2026</v>
      </c>
      <c r="X21" s="287">
        <v>15</v>
      </c>
      <c r="Y21" s="287">
        <v>2</v>
      </c>
      <c r="Z21" s="287">
        <v>1</v>
      </c>
      <c r="AA21" s="287">
        <v>1</v>
      </c>
      <c r="AB21" s="287">
        <v>0</v>
      </c>
      <c r="AC21" s="287">
        <v>2</v>
      </c>
      <c r="AD21" s="287">
        <v>6</v>
      </c>
      <c r="AE21" s="287" t="s">
        <v>2521</v>
      </c>
      <c r="AF21" s="293">
        <f t="shared" si="0"/>
        <v>20</v>
      </c>
      <c r="AG21" s="293">
        <f>SUM(X21*2)+(Y21*3)+(Z21*2)+(AA21*2)+(AB21)+(AC21*3)</f>
        <v>46</v>
      </c>
      <c r="AH21" s="293">
        <f t="shared" si="1"/>
        <v>66</v>
      </c>
    </row>
    <row r="22" spans="1:34" ht="24" x14ac:dyDescent="0.25">
      <c r="A22" s="285"/>
      <c r="B22" s="285"/>
      <c r="C22" s="285"/>
      <c r="D22" s="57" t="s">
        <v>28</v>
      </c>
      <c r="E22" s="285"/>
      <c r="F22" s="42" t="s">
        <v>41</v>
      </c>
      <c r="G22" s="288"/>
      <c r="H22" s="288"/>
      <c r="I22" s="288"/>
      <c r="J22" s="42">
        <v>42.6</v>
      </c>
      <c r="K22" s="42">
        <v>115</v>
      </c>
      <c r="L22" s="42">
        <v>7</v>
      </c>
      <c r="M22" s="57">
        <v>2006</v>
      </c>
      <c r="N22" s="58">
        <v>2.5</v>
      </c>
      <c r="O22" s="59"/>
      <c r="P22" s="57">
        <v>2019</v>
      </c>
      <c r="Q22" s="57">
        <v>2023</v>
      </c>
      <c r="R22" s="60">
        <v>20</v>
      </c>
      <c r="S22" s="61" t="s">
        <v>37</v>
      </c>
      <c r="T22" s="62">
        <v>2026</v>
      </c>
      <c r="U22" s="57" t="s">
        <v>3113</v>
      </c>
      <c r="V22" s="57"/>
      <c r="W22" s="62">
        <v>2026</v>
      </c>
      <c r="X22" s="287"/>
      <c r="Y22" s="287"/>
      <c r="Z22" s="287"/>
      <c r="AA22" s="287"/>
      <c r="AB22" s="287"/>
      <c r="AC22" s="287"/>
      <c r="AD22" s="287"/>
      <c r="AE22" s="287"/>
      <c r="AF22" s="294"/>
      <c r="AG22" s="294"/>
      <c r="AH22" s="294"/>
    </row>
    <row r="23" spans="1:34" ht="84" x14ac:dyDescent="0.25">
      <c r="A23" s="235" t="s">
        <v>55</v>
      </c>
      <c r="B23" s="57">
        <v>36</v>
      </c>
      <c r="C23" s="57" t="s">
        <v>56</v>
      </c>
      <c r="D23" s="57" t="s">
        <v>57</v>
      </c>
      <c r="E23" s="57" t="s">
        <v>58</v>
      </c>
      <c r="F23" s="42" t="s">
        <v>41</v>
      </c>
      <c r="G23" s="57"/>
      <c r="H23" s="57">
        <v>4.2000000000000003E-2</v>
      </c>
      <c r="I23" s="57">
        <v>27</v>
      </c>
      <c r="J23" s="57">
        <v>47.4</v>
      </c>
      <c r="K23" s="57">
        <v>325</v>
      </c>
      <c r="L23" s="57">
        <v>8</v>
      </c>
      <c r="M23" s="57">
        <v>2006</v>
      </c>
      <c r="N23" s="58">
        <v>3</v>
      </c>
      <c r="O23" s="59"/>
      <c r="P23" s="57">
        <v>2019</v>
      </c>
      <c r="Q23" s="57">
        <v>2023</v>
      </c>
      <c r="R23" s="57">
        <v>30</v>
      </c>
      <c r="S23" s="61" t="s">
        <v>31</v>
      </c>
      <c r="T23" s="62">
        <v>2036</v>
      </c>
      <c r="U23" s="57" t="s">
        <v>3113</v>
      </c>
      <c r="V23" s="57"/>
      <c r="W23" s="62">
        <v>2036</v>
      </c>
      <c r="X23" s="64">
        <v>6</v>
      </c>
      <c r="Y23" s="195">
        <v>0</v>
      </c>
      <c r="Z23" s="195">
        <v>1</v>
      </c>
      <c r="AA23" s="195">
        <v>0</v>
      </c>
      <c r="AB23" s="195">
        <v>0</v>
      </c>
      <c r="AC23" s="195">
        <v>2</v>
      </c>
      <c r="AD23" s="195">
        <v>5</v>
      </c>
      <c r="AE23" s="195" t="s">
        <v>2521</v>
      </c>
      <c r="AF23" s="194">
        <f>SUM(X23+Y23+AA23+AB23+AC23)</f>
        <v>8</v>
      </c>
      <c r="AG23" s="194">
        <f>SUM(X23*2)+(Y23*3)+(Z23*2)+(AA23*2)+(AB23)+(AC23*3)</f>
        <v>20</v>
      </c>
      <c r="AH23" s="194">
        <f t="shared" si="1"/>
        <v>28</v>
      </c>
    </row>
    <row r="24" spans="1:34" ht="36.75" customHeight="1" x14ac:dyDescent="0.25">
      <c r="A24" s="285" t="s">
        <v>3115</v>
      </c>
      <c r="B24" s="285" t="s">
        <v>3114</v>
      </c>
      <c r="C24" s="285" t="s">
        <v>59</v>
      </c>
      <c r="D24" s="227" t="s">
        <v>28</v>
      </c>
      <c r="E24" s="285" t="s">
        <v>60</v>
      </c>
      <c r="F24" s="227" t="s">
        <v>61</v>
      </c>
      <c r="G24" s="285">
        <v>1.68</v>
      </c>
      <c r="H24" s="291">
        <v>1.04</v>
      </c>
      <c r="I24" s="285">
        <v>360</v>
      </c>
      <c r="J24" s="227">
        <v>19.7</v>
      </c>
      <c r="K24" s="227">
        <v>60</v>
      </c>
      <c r="L24" s="227">
        <v>5</v>
      </c>
      <c r="M24" s="227">
        <v>2006</v>
      </c>
      <c r="N24" s="58">
        <v>2</v>
      </c>
      <c r="O24" s="59"/>
      <c r="P24" s="227">
        <v>2017</v>
      </c>
      <c r="Q24" s="227">
        <v>2023</v>
      </c>
      <c r="R24" s="227">
        <v>20</v>
      </c>
      <c r="S24" s="233" t="s">
        <v>62</v>
      </c>
      <c r="T24" s="62">
        <v>2026</v>
      </c>
      <c r="U24" s="227" t="s">
        <v>3113</v>
      </c>
      <c r="V24" s="227"/>
      <c r="W24" s="62">
        <v>2026</v>
      </c>
      <c r="X24" s="287">
        <v>14</v>
      </c>
      <c r="Y24" s="287">
        <v>2</v>
      </c>
      <c r="Z24" s="287">
        <v>7</v>
      </c>
      <c r="AA24" s="287">
        <v>4</v>
      </c>
      <c r="AB24" s="287">
        <v>1</v>
      </c>
      <c r="AC24" s="287">
        <v>2</v>
      </c>
      <c r="AD24" s="287">
        <v>5</v>
      </c>
      <c r="AE24" s="287" t="s">
        <v>2521</v>
      </c>
      <c r="AF24" s="295">
        <f t="shared" si="0"/>
        <v>23</v>
      </c>
      <c r="AG24" s="295">
        <f>SUM(X24*2)+(Y24*3)+(Z24*2)+(AA24*2)+(AB24)+(AC24*3)</f>
        <v>63</v>
      </c>
      <c r="AH24" s="295">
        <f t="shared" si="1"/>
        <v>86</v>
      </c>
    </row>
    <row r="25" spans="1:34" ht="24" x14ac:dyDescent="0.25">
      <c r="A25" s="290"/>
      <c r="B25" s="290"/>
      <c r="C25" s="290"/>
      <c r="D25" s="231" t="s">
        <v>28</v>
      </c>
      <c r="E25" s="290"/>
      <c r="F25" s="231" t="s">
        <v>61</v>
      </c>
      <c r="G25" s="290"/>
      <c r="H25" s="292"/>
      <c r="I25" s="290"/>
      <c r="J25" s="231">
        <v>61.7</v>
      </c>
      <c r="K25" s="231">
        <v>89</v>
      </c>
      <c r="L25" s="231">
        <v>6</v>
      </c>
      <c r="M25" s="231">
        <v>2006</v>
      </c>
      <c r="N25" s="259">
        <v>2</v>
      </c>
      <c r="O25" s="260"/>
      <c r="P25" s="231">
        <v>2017</v>
      </c>
      <c r="Q25" s="231">
        <v>2023</v>
      </c>
      <c r="R25" s="231">
        <v>20</v>
      </c>
      <c r="S25" s="261" t="s">
        <v>62</v>
      </c>
      <c r="T25" s="262">
        <v>2026</v>
      </c>
      <c r="U25" s="231" t="s">
        <v>3113</v>
      </c>
      <c r="V25" s="231"/>
      <c r="W25" s="262">
        <v>2026</v>
      </c>
      <c r="X25" s="289"/>
      <c r="Y25" s="289"/>
      <c r="Z25" s="289"/>
      <c r="AA25" s="289"/>
      <c r="AB25" s="289"/>
      <c r="AC25" s="289"/>
      <c r="AD25" s="289"/>
      <c r="AE25" s="289"/>
      <c r="AF25" s="294"/>
      <c r="AG25" s="294"/>
      <c r="AH25" s="294"/>
    </row>
    <row r="26" spans="1:34" ht="15.75" x14ac:dyDescent="0.25">
      <c r="AF26" s="199">
        <v>169</v>
      </c>
      <c r="AG26" s="199">
        <v>436</v>
      </c>
      <c r="AH26" s="199">
        <v>605</v>
      </c>
    </row>
    <row r="27" spans="1:34" ht="15.75" x14ac:dyDescent="0.25">
      <c r="B27" s="5" t="s">
        <v>3118</v>
      </c>
    </row>
  </sheetData>
  <autoFilter ref="A6:AH25"/>
  <mergeCells count="146">
    <mergeCell ref="AG24:AG25"/>
    <mergeCell ref="AH3:AH5"/>
    <mergeCell ref="AH7:AH10"/>
    <mergeCell ref="AH11:AH14"/>
    <mergeCell ref="AH15:AH17"/>
    <mergeCell ref="AH18:AH19"/>
    <mergeCell ref="AH21:AH22"/>
    <mergeCell ref="AH24:AH25"/>
    <mergeCell ref="AG21:AG22"/>
    <mergeCell ref="A2:AH2"/>
    <mergeCell ref="A1:AH1"/>
    <mergeCell ref="AF11:AF14"/>
    <mergeCell ref="AG11:AG14"/>
    <mergeCell ref="AF15:AF17"/>
    <mergeCell ref="AG15:AG17"/>
    <mergeCell ref="AF18:AF19"/>
    <mergeCell ref="AG18:AG19"/>
    <mergeCell ref="AF3:AF5"/>
    <mergeCell ref="AG3:AG5"/>
    <mergeCell ref="AF7:AF10"/>
    <mergeCell ref="AG7:AG10"/>
    <mergeCell ref="Y7:Y10"/>
    <mergeCell ref="Z7:Z10"/>
    <mergeCell ref="AA7:AA10"/>
    <mergeCell ref="AB7:AB10"/>
    <mergeCell ref="B7:B10"/>
    <mergeCell ref="C7:C10"/>
    <mergeCell ref="A3:A5"/>
    <mergeCell ref="B3:B5"/>
    <mergeCell ref="C3:D3"/>
    <mergeCell ref="E3:E5"/>
    <mergeCell ref="F3:F5"/>
    <mergeCell ref="G3:L3"/>
    <mergeCell ref="M3:M5"/>
    <mergeCell ref="A7:A10"/>
    <mergeCell ref="N3:O3"/>
    <mergeCell ref="C4:C5"/>
    <mergeCell ref="D4:D5"/>
    <mergeCell ref="G4:G5"/>
    <mergeCell ref="H4:I4"/>
    <mergeCell ref="J4:L4"/>
    <mergeCell ref="N4:N5"/>
    <mergeCell ref="O4:O5"/>
    <mergeCell ref="P4:P5"/>
    <mergeCell ref="Q4:Q5"/>
    <mergeCell ref="E7:E10"/>
    <mergeCell ref="G7:G10"/>
    <mergeCell ref="H7:H10"/>
    <mergeCell ref="I7:I10"/>
    <mergeCell ref="X7:X10"/>
    <mergeCell ref="P3:Q3"/>
    <mergeCell ref="AC3:AC5"/>
    <mergeCell ref="AD3:AD5"/>
    <mergeCell ref="AE3:AE5"/>
    <mergeCell ref="U4:U5"/>
    <mergeCell ref="V4:V5"/>
    <mergeCell ref="W4:W5"/>
    <mergeCell ref="X3:X5"/>
    <mergeCell ref="Y3:Y5"/>
    <mergeCell ref="Z3:Z5"/>
    <mergeCell ref="AA3:AA5"/>
    <mergeCell ref="AB3:AB5"/>
    <mergeCell ref="R3:R5"/>
    <mergeCell ref="S3:S5"/>
    <mergeCell ref="T3:T5"/>
    <mergeCell ref="U3:W3"/>
    <mergeCell ref="AC7:AC10"/>
    <mergeCell ref="AD7:AD10"/>
    <mergeCell ref="AE7:AE10"/>
    <mergeCell ref="B11:B14"/>
    <mergeCell ref="C11:C14"/>
    <mergeCell ref="E11:E14"/>
    <mergeCell ref="G11:G14"/>
    <mergeCell ref="H11:H14"/>
    <mergeCell ref="Y15:Y17"/>
    <mergeCell ref="Z15:Z17"/>
    <mergeCell ref="AD15:AD17"/>
    <mergeCell ref="AE15:AE17"/>
    <mergeCell ref="I11:I14"/>
    <mergeCell ref="X11:X14"/>
    <mergeCell ref="Y11:Y14"/>
    <mergeCell ref="Z11:Z14"/>
    <mergeCell ref="AA11:AA14"/>
    <mergeCell ref="AB11:AB14"/>
    <mergeCell ref="AC11:AC14"/>
    <mergeCell ref="AD11:AD14"/>
    <mergeCell ref="AE11:AE14"/>
    <mergeCell ref="AA15:AA17"/>
    <mergeCell ref="AB15:AB17"/>
    <mergeCell ref="AC15:AC17"/>
    <mergeCell ref="B15:B17"/>
    <mergeCell ref="C15:C17"/>
    <mergeCell ref="E15:E17"/>
    <mergeCell ref="G15:G17"/>
    <mergeCell ref="H15:H17"/>
    <mergeCell ref="I15:I17"/>
    <mergeCell ref="X15:X17"/>
    <mergeCell ref="AF21:AF22"/>
    <mergeCell ref="AF24:AF25"/>
    <mergeCell ref="X24:X25"/>
    <mergeCell ref="Y24:Y25"/>
    <mergeCell ref="Z24:Z25"/>
    <mergeCell ref="AA24:AA25"/>
    <mergeCell ref="AB24:AB25"/>
    <mergeCell ref="I21:I22"/>
    <mergeCell ref="X21:X22"/>
    <mergeCell ref="Y21:Y22"/>
    <mergeCell ref="Z21:Z22"/>
    <mergeCell ref="AA21:AA22"/>
    <mergeCell ref="AB21:AB22"/>
    <mergeCell ref="AD21:AD22"/>
    <mergeCell ref="AE21:AE22"/>
    <mergeCell ref="A24:A25"/>
    <mergeCell ref="B24:B25"/>
    <mergeCell ref="C24:C25"/>
    <mergeCell ref="E24:E25"/>
    <mergeCell ref="G24:G25"/>
    <mergeCell ref="H24:H25"/>
    <mergeCell ref="I24:I25"/>
    <mergeCell ref="AC24:AC25"/>
    <mergeCell ref="AD24:AD25"/>
    <mergeCell ref="AE24:AE25"/>
    <mergeCell ref="B21:B22"/>
    <mergeCell ref="C21:C22"/>
    <mergeCell ref="AA18:AA19"/>
    <mergeCell ref="AB18:AB19"/>
    <mergeCell ref="B18:B19"/>
    <mergeCell ref="C18:C19"/>
    <mergeCell ref="E18:E19"/>
    <mergeCell ref="G18:G19"/>
    <mergeCell ref="H18:H19"/>
    <mergeCell ref="I18:I19"/>
    <mergeCell ref="A21:A22"/>
    <mergeCell ref="AC21:AC22"/>
    <mergeCell ref="E21:E22"/>
    <mergeCell ref="G21:G22"/>
    <mergeCell ref="H21:H22"/>
    <mergeCell ref="AC18:AC19"/>
    <mergeCell ref="AD18:AD19"/>
    <mergeCell ref="AE18:AE19"/>
    <mergeCell ref="X18:X19"/>
    <mergeCell ref="Y18:Y19"/>
    <mergeCell ref="Z18:Z19"/>
    <mergeCell ref="A15:A17"/>
    <mergeCell ref="A18:A19"/>
    <mergeCell ref="A11:A14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Указать категорию согласно Приложения №22 к Руководству по безопасности №784 от 27 декабря 2012г.">
          <x14:formula1>
            <xm:f>[1]Разработчик!#REF!</xm:f>
          </x14:formula1>
          <xm:sqref>F24:F25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19"/>
  <sheetViews>
    <sheetView workbookViewId="0">
      <selection activeCell="N3" sqref="N3:O3"/>
    </sheetView>
  </sheetViews>
  <sheetFormatPr defaultRowHeight="15" x14ac:dyDescent="0.25"/>
  <cols>
    <col min="3" max="3" width="19.5703125" customWidth="1"/>
    <col min="4" max="4" width="18.28515625" customWidth="1"/>
    <col min="5" max="5" width="12.28515625" customWidth="1"/>
    <col min="20" max="20" width="14.5703125" customWidth="1"/>
    <col min="22" max="22" width="10.5703125" customWidth="1"/>
    <col min="23" max="24" width="11.28515625" customWidth="1"/>
    <col min="25" max="25" width="12.7109375" customWidth="1"/>
    <col min="26" max="26" width="11.42578125" customWidth="1"/>
    <col min="28" max="28" width="11.140625" customWidth="1"/>
    <col min="29" max="29" width="11.42578125" customWidth="1"/>
    <col min="30" max="30" width="10" customWidth="1"/>
    <col min="31" max="31" width="12.28515625" customWidth="1"/>
  </cols>
  <sheetData>
    <row r="1" spans="1:31" ht="15.75" x14ac:dyDescent="0.25">
      <c r="A1" s="309" t="s">
        <v>3130</v>
      </c>
      <c r="B1" s="309"/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309"/>
      <c r="O1" s="309"/>
      <c r="P1" s="309"/>
      <c r="Q1" s="309"/>
      <c r="R1" s="309"/>
      <c r="S1" s="309"/>
      <c r="T1" s="309"/>
      <c r="U1" s="309"/>
      <c r="V1" s="309"/>
      <c r="W1" s="309"/>
      <c r="X1" s="309"/>
      <c r="Y1" s="309"/>
      <c r="Z1" s="309"/>
      <c r="AA1" s="309"/>
      <c r="AB1" s="309"/>
      <c r="AC1" s="309"/>
      <c r="AD1" s="309"/>
      <c r="AE1" s="309"/>
    </row>
    <row r="2" spans="1:31" ht="15.75" x14ac:dyDescent="0.25">
      <c r="A2" s="308"/>
      <c r="B2" s="308"/>
      <c r="C2" s="308"/>
      <c r="D2" s="308"/>
      <c r="E2" s="308"/>
      <c r="F2" s="308"/>
      <c r="G2" s="308"/>
      <c r="H2" s="308"/>
      <c r="I2" s="308"/>
      <c r="J2" s="308"/>
      <c r="K2" s="308"/>
      <c r="L2" s="308"/>
      <c r="M2" s="308"/>
      <c r="N2" s="308"/>
      <c r="O2" s="308"/>
      <c r="P2" s="308"/>
      <c r="Q2" s="308"/>
      <c r="R2" s="308"/>
      <c r="S2" s="308"/>
      <c r="T2" s="308"/>
      <c r="U2" s="308"/>
      <c r="V2" s="308"/>
      <c r="W2" s="308"/>
      <c r="X2" s="308"/>
      <c r="Y2" s="308"/>
      <c r="Z2" s="308"/>
      <c r="AA2" s="308"/>
      <c r="AB2" s="308"/>
      <c r="AC2" s="308"/>
      <c r="AD2" s="308"/>
      <c r="AE2" s="308"/>
    </row>
    <row r="3" spans="1:31" ht="53.25" customHeight="1" x14ac:dyDescent="0.25">
      <c r="A3" s="316" t="s">
        <v>0</v>
      </c>
      <c r="B3" s="316" t="s">
        <v>1</v>
      </c>
      <c r="C3" s="298" t="s">
        <v>2</v>
      </c>
      <c r="D3" s="298"/>
      <c r="E3" s="317" t="s">
        <v>3</v>
      </c>
      <c r="F3" s="318" t="s">
        <v>4</v>
      </c>
      <c r="G3" s="319" t="s">
        <v>5</v>
      </c>
      <c r="H3" s="319"/>
      <c r="I3" s="319"/>
      <c r="J3" s="319"/>
      <c r="K3" s="319"/>
      <c r="L3" s="319"/>
      <c r="M3" s="316" t="s">
        <v>6</v>
      </c>
      <c r="N3" s="317" t="s">
        <v>3107</v>
      </c>
      <c r="O3" s="317"/>
      <c r="P3" s="321" t="s">
        <v>8</v>
      </c>
      <c r="Q3" s="321"/>
      <c r="R3" s="316" t="s">
        <v>9</v>
      </c>
      <c r="S3" s="316" t="s">
        <v>10</v>
      </c>
      <c r="T3" s="316" t="s">
        <v>11</v>
      </c>
      <c r="U3" s="302" t="s">
        <v>2512</v>
      </c>
      <c r="V3" s="302" t="s">
        <v>2513</v>
      </c>
      <c r="W3" s="302" t="s">
        <v>2514</v>
      </c>
      <c r="X3" s="302" t="s">
        <v>2515</v>
      </c>
      <c r="Y3" s="302" t="s">
        <v>2516</v>
      </c>
      <c r="Z3" s="302" t="s">
        <v>2517</v>
      </c>
      <c r="AA3" s="303" t="s">
        <v>2518</v>
      </c>
      <c r="AB3" s="303" t="s">
        <v>2519</v>
      </c>
      <c r="AC3" s="303" t="s">
        <v>3187</v>
      </c>
      <c r="AD3" s="303" t="s">
        <v>3185</v>
      </c>
      <c r="AE3" s="302" t="s">
        <v>3186</v>
      </c>
    </row>
    <row r="4" spans="1:31" ht="54" customHeight="1" x14ac:dyDescent="0.25">
      <c r="A4" s="316"/>
      <c r="B4" s="316"/>
      <c r="C4" s="298" t="s">
        <v>12</v>
      </c>
      <c r="D4" s="298" t="s">
        <v>13</v>
      </c>
      <c r="E4" s="317"/>
      <c r="F4" s="318"/>
      <c r="G4" s="316" t="s">
        <v>14</v>
      </c>
      <c r="H4" s="317" t="s">
        <v>15</v>
      </c>
      <c r="I4" s="317"/>
      <c r="J4" s="317" t="s">
        <v>16</v>
      </c>
      <c r="K4" s="317"/>
      <c r="L4" s="317"/>
      <c r="M4" s="316"/>
      <c r="N4" s="316" t="s">
        <v>17</v>
      </c>
      <c r="O4" s="316" t="s">
        <v>18</v>
      </c>
      <c r="P4" s="320" t="s">
        <v>19</v>
      </c>
      <c r="Q4" s="320" t="s">
        <v>20</v>
      </c>
      <c r="R4" s="316"/>
      <c r="S4" s="316"/>
      <c r="T4" s="318"/>
      <c r="U4" s="302"/>
      <c r="V4" s="302"/>
      <c r="W4" s="302"/>
      <c r="X4" s="302"/>
      <c r="Y4" s="302"/>
      <c r="Z4" s="302"/>
      <c r="AA4" s="303"/>
      <c r="AB4" s="303"/>
      <c r="AC4" s="303"/>
      <c r="AD4" s="303"/>
      <c r="AE4" s="302"/>
    </row>
    <row r="5" spans="1:31" ht="77.25" x14ac:dyDescent="0.25">
      <c r="A5" s="316"/>
      <c r="B5" s="316"/>
      <c r="C5" s="298"/>
      <c r="D5" s="298"/>
      <c r="E5" s="317"/>
      <c r="F5" s="318"/>
      <c r="G5" s="318"/>
      <c r="H5" s="72" t="s">
        <v>21</v>
      </c>
      <c r="I5" s="72" t="s">
        <v>22</v>
      </c>
      <c r="J5" s="73" t="s">
        <v>23</v>
      </c>
      <c r="K5" s="73" t="s">
        <v>24</v>
      </c>
      <c r="L5" s="73" t="s">
        <v>25</v>
      </c>
      <c r="M5" s="316"/>
      <c r="N5" s="316"/>
      <c r="O5" s="316"/>
      <c r="P5" s="320"/>
      <c r="Q5" s="320"/>
      <c r="R5" s="316"/>
      <c r="S5" s="316"/>
      <c r="T5" s="318"/>
      <c r="U5" s="302"/>
      <c r="V5" s="302"/>
      <c r="W5" s="302"/>
      <c r="X5" s="302"/>
      <c r="Y5" s="302"/>
      <c r="Z5" s="302"/>
      <c r="AA5" s="303"/>
      <c r="AB5" s="303"/>
      <c r="AC5" s="303"/>
      <c r="AD5" s="303"/>
      <c r="AE5" s="302"/>
    </row>
    <row r="6" spans="1:31" x14ac:dyDescent="0.25">
      <c r="A6" s="53"/>
      <c r="B6" s="53"/>
      <c r="C6" s="54"/>
      <c r="D6" s="54"/>
      <c r="E6" s="54"/>
      <c r="F6" s="55"/>
      <c r="G6" s="55"/>
      <c r="H6" s="55"/>
      <c r="I6" s="55"/>
      <c r="J6" s="53"/>
      <c r="K6" s="53"/>
      <c r="L6" s="53"/>
      <c r="M6" s="53"/>
      <c r="N6" s="55"/>
      <c r="O6" s="55"/>
      <c r="P6" s="53"/>
      <c r="Q6" s="53"/>
      <c r="R6" s="53"/>
      <c r="S6" s="53"/>
      <c r="T6" s="55"/>
      <c r="U6" s="56"/>
      <c r="V6" s="56"/>
      <c r="W6" s="56"/>
      <c r="X6" s="56"/>
      <c r="Y6" s="56"/>
      <c r="Z6" s="56"/>
      <c r="AA6" s="56"/>
      <c r="AB6" s="208"/>
      <c r="AC6" s="56"/>
      <c r="AD6" s="56"/>
      <c r="AE6" s="56"/>
    </row>
    <row r="7" spans="1:31" s="7" customFormat="1" ht="99.75" customHeight="1" x14ac:dyDescent="0.25">
      <c r="A7" s="322" t="s">
        <v>2323</v>
      </c>
      <c r="B7" s="248">
        <v>22</v>
      </c>
      <c r="C7" s="323" t="s">
        <v>2324</v>
      </c>
      <c r="D7" s="323" t="s">
        <v>2325</v>
      </c>
      <c r="E7" s="323" t="s">
        <v>2322</v>
      </c>
      <c r="F7" s="74" t="s">
        <v>44</v>
      </c>
      <c r="G7" s="323" t="s">
        <v>2321</v>
      </c>
      <c r="H7" s="321">
        <v>1.4</v>
      </c>
      <c r="I7" s="323" t="s">
        <v>300</v>
      </c>
      <c r="J7" s="88">
        <v>214</v>
      </c>
      <c r="K7" s="88">
        <v>530</v>
      </c>
      <c r="L7" s="88">
        <v>10</v>
      </c>
      <c r="M7" s="102">
        <v>2014</v>
      </c>
      <c r="N7" s="158">
        <f>IF(K7="","",IF(O7="",IF(K7=0,"",IF(K7&lt;=[11]Разработчик!$D$7,[11]Разработчик!$C$8,IF(K7&lt;=[11]Разработчик!$G$7,[11]Разработчик!$F$8,IF(K7&lt;=[11]Разработчик!$J$7,[11]Разработчик!$I$8,IF(K7&lt;=[11]Разработчик!$M$7,[11]Разработчик!$L$8,IF(K7&lt;=[11]Разработчик!$P$7,[11]Разработчик!$O$8,IF(K7&lt;=[11]Разработчик!$S$7,[11]Разработчик!$R$8,IF(K7&lt;=425.9,3.5,IF(K7&gt;=[11]Разработчик!$V$7,[11]Разработчик!$U$8))))))))),"-"))</f>
        <v>4</v>
      </c>
      <c r="O7" s="102"/>
      <c r="P7" s="102">
        <v>2020</v>
      </c>
      <c r="Q7" s="102">
        <v>2023</v>
      </c>
      <c r="R7" s="102">
        <v>10</v>
      </c>
      <c r="S7" s="102" t="s">
        <v>54</v>
      </c>
      <c r="T7" s="158">
        <f t="shared" ref="T7:T23" si="0">IF(M7="","",M7+R7)</f>
        <v>2024</v>
      </c>
      <c r="U7" s="159">
        <v>21</v>
      </c>
      <c r="V7" s="147"/>
      <c r="W7" s="147">
        <v>3</v>
      </c>
      <c r="X7" s="147">
        <v>3</v>
      </c>
      <c r="Y7" s="147"/>
      <c r="Z7" s="157"/>
      <c r="AA7" s="327" t="s">
        <v>2531</v>
      </c>
      <c r="AB7" s="328" t="s">
        <v>2530</v>
      </c>
      <c r="AC7" s="196">
        <f t="shared" ref="AC7:AC29" si="1">SUM(U7+V7+X7+Y7+Z7)</f>
        <v>24</v>
      </c>
      <c r="AD7" s="196">
        <f t="shared" ref="AD7:AD29" si="2">SUM(U7*2)+(V7*3)+(W7*2)+(X7*2)+(Y7)+(Z7*3)</f>
        <v>54</v>
      </c>
      <c r="AE7" s="196">
        <f t="shared" ref="AE7:AE29" si="3">SUM(AC7+AD7)</f>
        <v>78</v>
      </c>
    </row>
    <row r="8" spans="1:31" s="7" customFormat="1" x14ac:dyDescent="0.25">
      <c r="A8" s="322"/>
      <c r="B8" s="248">
        <v>22</v>
      </c>
      <c r="C8" s="323"/>
      <c r="D8" s="323"/>
      <c r="E8" s="323"/>
      <c r="F8" s="74" t="s">
        <v>44</v>
      </c>
      <c r="G8" s="323"/>
      <c r="H8" s="321"/>
      <c r="I8" s="323"/>
      <c r="J8" s="88">
        <v>230</v>
      </c>
      <c r="K8" s="88">
        <v>219</v>
      </c>
      <c r="L8" s="88">
        <v>8</v>
      </c>
      <c r="M8" s="102">
        <v>2014</v>
      </c>
      <c r="N8" s="158">
        <f>IF(K8="","",IF(O8="",IF(K8=0,"",IF(K8&lt;=[11]Разработчик!$D$7,[11]Разработчик!$C$8,IF(K8&lt;=[11]Разработчик!$G$7,[11]Разработчик!$F$8,IF(K8&lt;=[11]Разработчик!$J$7,[11]Разработчик!$I$8,IF(K8&lt;=[11]Разработчик!$M$7,[11]Разработчик!$L$8,IF(K8&lt;=[11]Разработчик!$P$7,[11]Разработчик!$O$8,IF(K8&lt;=[11]Разработчик!$S$7,[11]Разработчик!$R$8,IF(K8&lt;=425.9,3.5,IF(K8&gt;=[11]Разработчик!$V$7,[11]Разработчик!$U$8))))))))),"-"))</f>
        <v>2.5</v>
      </c>
      <c r="O8" s="102"/>
      <c r="P8" s="102">
        <v>2020</v>
      </c>
      <c r="Q8" s="102">
        <v>2023</v>
      </c>
      <c r="R8" s="102">
        <v>10</v>
      </c>
      <c r="S8" s="102" t="s">
        <v>54</v>
      </c>
      <c r="T8" s="158">
        <f t="shared" si="0"/>
        <v>2024</v>
      </c>
      <c r="U8" s="159">
        <v>21</v>
      </c>
      <c r="V8" s="147"/>
      <c r="W8" s="147"/>
      <c r="X8" s="147"/>
      <c r="Y8" s="147"/>
      <c r="Z8" s="157"/>
      <c r="AA8" s="327"/>
      <c r="AB8" s="328"/>
      <c r="AC8" s="196">
        <f t="shared" si="1"/>
        <v>21</v>
      </c>
      <c r="AD8" s="196">
        <f t="shared" si="2"/>
        <v>42</v>
      </c>
      <c r="AE8" s="196">
        <f t="shared" si="3"/>
        <v>63</v>
      </c>
    </row>
    <row r="9" spans="1:31" s="7" customFormat="1" x14ac:dyDescent="0.25">
      <c r="A9" s="322"/>
      <c r="B9" s="248">
        <v>22</v>
      </c>
      <c r="C9" s="323"/>
      <c r="D9" s="323"/>
      <c r="E9" s="323"/>
      <c r="F9" s="74" t="s">
        <v>44</v>
      </c>
      <c r="G9" s="323"/>
      <c r="H9" s="321"/>
      <c r="I9" s="323"/>
      <c r="J9" s="88">
        <v>1</v>
      </c>
      <c r="K9" s="88">
        <v>159</v>
      </c>
      <c r="L9" s="88">
        <v>6</v>
      </c>
      <c r="M9" s="102">
        <v>2014</v>
      </c>
      <c r="N9" s="158">
        <f>IF(K9="","",IF(O9="",IF(K9=0,"",IF(K9&lt;=[11]Разработчик!$D$7,[11]Разработчик!$C$8,IF(K9&lt;=[11]Разработчик!$G$7,[11]Разработчик!$F$8,IF(K9&lt;=[11]Разработчик!$J$7,[11]Разработчик!$I$8,IF(K9&lt;=[11]Разработчик!$M$7,[11]Разработчик!$L$8,IF(K9&lt;=[11]Разработчик!$P$7,[11]Разработчик!$O$8,IF(K9&lt;=[11]Разработчик!$S$7,[11]Разработчик!$R$8,IF(K9&lt;=425.9,3.5,IF(K9&gt;=[11]Разработчик!$V$7,[11]Разработчик!$U$8))))))))),"-"))</f>
        <v>2.5</v>
      </c>
      <c r="O9" s="102"/>
      <c r="P9" s="102">
        <v>2020</v>
      </c>
      <c r="Q9" s="102">
        <v>2023</v>
      </c>
      <c r="R9" s="102">
        <v>10</v>
      </c>
      <c r="S9" s="102" t="s">
        <v>54</v>
      </c>
      <c r="T9" s="158">
        <f t="shared" si="0"/>
        <v>2024</v>
      </c>
      <c r="U9" s="147"/>
      <c r="V9" s="147"/>
      <c r="W9" s="147"/>
      <c r="X9" s="147"/>
      <c r="Y9" s="147"/>
      <c r="Z9" s="157"/>
      <c r="AA9" s="327"/>
      <c r="AB9" s="328"/>
      <c r="AC9" s="196">
        <f t="shared" si="1"/>
        <v>0</v>
      </c>
      <c r="AD9" s="196">
        <f t="shared" si="2"/>
        <v>0</v>
      </c>
      <c r="AE9" s="196">
        <f t="shared" si="3"/>
        <v>0</v>
      </c>
    </row>
    <row r="10" spans="1:31" s="7" customFormat="1" x14ac:dyDescent="0.25">
      <c r="A10" s="322"/>
      <c r="B10" s="248">
        <v>22</v>
      </c>
      <c r="C10" s="323"/>
      <c r="D10" s="323"/>
      <c r="E10" s="323"/>
      <c r="F10" s="74" t="s">
        <v>44</v>
      </c>
      <c r="G10" s="323"/>
      <c r="H10" s="321"/>
      <c r="I10" s="323"/>
      <c r="J10" s="88">
        <v>0.5</v>
      </c>
      <c r="K10" s="88">
        <v>108</v>
      </c>
      <c r="L10" s="88">
        <v>5</v>
      </c>
      <c r="M10" s="102">
        <v>2014</v>
      </c>
      <c r="N10" s="158">
        <f>IF(K10="","",IF(O10="",IF(K10=0,"",IF(K10&lt;=[11]Разработчик!$D$7,[11]Разработчик!$C$8,IF(K10&lt;=[11]Разработчик!$G$7,[11]Разработчик!$F$8,IF(K10&lt;=[11]Разработчик!$J$7,[11]Разработчик!$I$8,IF(K10&lt;=[11]Разработчик!$M$7,[11]Разработчик!$L$8,IF(K10&lt;=[11]Разработчик!$P$7,[11]Разработчик!$O$8,IF(K10&lt;=[11]Разработчик!$S$7,[11]Разработчик!$R$8,IF(K10&lt;=425.9,3.5,IF(K10&gt;=[11]Разработчик!$V$7,[11]Разработчик!$U$8))))))))),"-"))</f>
        <v>2</v>
      </c>
      <c r="O10" s="102"/>
      <c r="P10" s="102">
        <v>2020</v>
      </c>
      <c r="Q10" s="102">
        <v>2023</v>
      </c>
      <c r="R10" s="102">
        <v>10</v>
      </c>
      <c r="S10" s="102" t="s">
        <v>54</v>
      </c>
      <c r="T10" s="158">
        <f t="shared" si="0"/>
        <v>2024</v>
      </c>
      <c r="U10" s="147"/>
      <c r="V10" s="147"/>
      <c r="W10" s="147">
        <v>3</v>
      </c>
      <c r="X10" s="147"/>
      <c r="Y10" s="147">
        <v>3</v>
      </c>
      <c r="Z10" s="157"/>
      <c r="AA10" s="327"/>
      <c r="AB10" s="328"/>
      <c r="AC10" s="196">
        <f t="shared" si="1"/>
        <v>3</v>
      </c>
      <c r="AD10" s="196">
        <f t="shared" si="2"/>
        <v>9</v>
      </c>
      <c r="AE10" s="196">
        <f t="shared" si="3"/>
        <v>12</v>
      </c>
    </row>
    <row r="11" spans="1:31" s="7" customFormat="1" x14ac:dyDescent="0.25">
      <c r="A11" s="322"/>
      <c r="B11" s="248">
        <v>22</v>
      </c>
      <c r="C11" s="323"/>
      <c r="D11" s="323"/>
      <c r="E11" s="323"/>
      <c r="F11" s="74" t="s">
        <v>44</v>
      </c>
      <c r="G11" s="323"/>
      <c r="H11" s="321"/>
      <c r="I11" s="323"/>
      <c r="J11" s="88">
        <v>1.35</v>
      </c>
      <c r="K11" s="88">
        <v>89</v>
      </c>
      <c r="L11" s="88">
        <v>5</v>
      </c>
      <c r="M11" s="102">
        <v>2014</v>
      </c>
      <c r="N11" s="158">
        <f>IF(K11="","",IF(O11="",IF(K11=0,"",IF(K11&lt;=[11]Разработчик!$D$7,[11]Разработчик!$C$8,IF(K11&lt;=[11]Разработчик!$G$7,[11]Разработчик!$F$8,IF(K11&lt;=[11]Разработчик!$J$7,[11]Разработчик!$I$8,IF(K11&lt;=[11]Разработчик!$M$7,[11]Разработчик!$L$8,IF(K11&lt;=[11]Разработчик!$P$7,[11]Разработчик!$O$8,IF(K11&lt;=[11]Разработчик!$S$7,[11]Разработчик!$R$8,IF(K11&lt;=425.9,3.5,IF(K11&gt;=[11]Разработчик!$V$7,[11]Разработчик!$U$8))))))))),"-"))</f>
        <v>2</v>
      </c>
      <c r="O11" s="102"/>
      <c r="P11" s="102">
        <v>2020</v>
      </c>
      <c r="Q11" s="102">
        <v>2023</v>
      </c>
      <c r="R11" s="102">
        <v>10</v>
      </c>
      <c r="S11" s="102" t="s">
        <v>54</v>
      </c>
      <c r="T11" s="158">
        <f t="shared" si="0"/>
        <v>2024</v>
      </c>
      <c r="U11" s="159">
        <v>3</v>
      </c>
      <c r="V11" s="147"/>
      <c r="W11" s="147"/>
      <c r="X11" s="147"/>
      <c r="Y11" s="147"/>
      <c r="Z11" s="157"/>
      <c r="AA11" s="327"/>
      <c r="AB11" s="328"/>
      <c r="AC11" s="196">
        <f t="shared" si="1"/>
        <v>3</v>
      </c>
      <c r="AD11" s="196">
        <f t="shared" si="2"/>
        <v>6</v>
      </c>
      <c r="AE11" s="196">
        <f t="shared" si="3"/>
        <v>9</v>
      </c>
    </row>
    <row r="12" spans="1:31" s="7" customFormat="1" x14ac:dyDescent="0.25">
      <c r="A12" s="322"/>
      <c r="B12" s="248">
        <v>22</v>
      </c>
      <c r="C12" s="323"/>
      <c r="D12" s="323"/>
      <c r="E12" s="323"/>
      <c r="F12" s="74" t="s">
        <v>44</v>
      </c>
      <c r="G12" s="323"/>
      <c r="H12" s="321"/>
      <c r="I12" s="323"/>
      <c r="J12" s="88">
        <v>5</v>
      </c>
      <c r="K12" s="88">
        <v>57</v>
      </c>
      <c r="L12" s="88">
        <v>5</v>
      </c>
      <c r="M12" s="102">
        <v>2014</v>
      </c>
      <c r="N12" s="158">
        <f>IF(K12="","",IF(O12="",IF(K12=0,"",IF(K12&lt;=[11]Разработчик!$D$7,[11]Разработчик!$C$8,IF(K12&lt;=[11]Разработчик!$G$7,[11]Разработчик!$F$8,IF(K12&lt;=[11]Разработчик!$J$7,[11]Разработчик!$I$8,IF(K12&lt;=[11]Разработчик!$M$7,[11]Разработчик!$L$8,IF(K12&lt;=[11]Разработчик!$P$7,[11]Разработчик!$O$8,IF(K12&lt;=[11]Разработчик!$S$7,[11]Разработчик!$R$8,IF(K12&lt;=425.9,3.5,IF(K12&gt;=[11]Разработчик!$V$7,[11]Разработчик!$U$8))))))))),"-"))</f>
        <v>1.5</v>
      </c>
      <c r="O12" s="102"/>
      <c r="P12" s="102">
        <v>2020</v>
      </c>
      <c r="Q12" s="102">
        <v>2023</v>
      </c>
      <c r="R12" s="102">
        <v>10</v>
      </c>
      <c r="S12" s="102" t="s">
        <v>54</v>
      </c>
      <c r="T12" s="158">
        <f t="shared" si="0"/>
        <v>2024</v>
      </c>
      <c r="U12" s="159">
        <v>4</v>
      </c>
      <c r="V12" s="147"/>
      <c r="W12" s="147">
        <v>4</v>
      </c>
      <c r="X12" s="147"/>
      <c r="Y12" s="147">
        <v>1</v>
      </c>
      <c r="Z12" s="157"/>
      <c r="AA12" s="327"/>
      <c r="AB12" s="328"/>
      <c r="AC12" s="196">
        <f t="shared" si="1"/>
        <v>5</v>
      </c>
      <c r="AD12" s="196">
        <f t="shared" si="2"/>
        <v>17</v>
      </c>
      <c r="AE12" s="196">
        <f t="shared" si="3"/>
        <v>22</v>
      </c>
    </row>
    <row r="13" spans="1:31" s="7" customFormat="1" x14ac:dyDescent="0.25">
      <c r="A13" s="322"/>
      <c r="B13" s="248">
        <v>22</v>
      </c>
      <c r="C13" s="323"/>
      <c r="D13" s="323"/>
      <c r="E13" s="323"/>
      <c r="F13" s="74" t="s">
        <v>44</v>
      </c>
      <c r="G13" s="323"/>
      <c r="H13" s="321"/>
      <c r="I13" s="323"/>
      <c r="J13" s="88">
        <v>1</v>
      </c>
      <c r="K13" s="88">
        <v>38</v>
      </c>
      <c r="L13" s="88">
        <v>5</v>
      </c>
      <c r="M13" s="102">
        <v>2014</v>
      </c>
      <c r="N13" s="158">
        <f>IF(K13="","",IF(O13="",IF(K13=0,"",IF(K13&lt;=[11]Разработчик!$D$7,[11]Разработчик!$C$8,IF(K13&lt;=[11]Разработчик!$G$7,[11]Разработчик!$F$8,IF(K13&lt;=[11]Разработчик!$J$7,[11]Разработчик!$I$8,IF(K13&lt;=[11]Разработчик!$M$7,[11]Разработчик!$L$8,IF(K13&lt;=[11]Разработчик!$P$7,[11]Разработчик!$O$8,IF(K13&lt;=[11]Разработчик!$S$7,[11]Разработчик!$R$8,IF(K13&lt;=425.9,3.5,IF(K13&gt;=[11]Разработчик!$V$7,[11]Разработчик!$U$8))))))))),"-"))</f>
        <v>1.5</v>
      </c>
      <c r="O13" s="102"/>
      <c r="P13" s="102">
        <v>2020</v>
      </c>
      <c r="Q13" s="102">
        <v>2023</v>
      </c>
      <c r="R13" s="102">
        <v>10</v>
      </c>
      <c r="S13" s="102" t="s">
        <v>54</v>
      </c>
      <c r="T13" s="158">
        <f t="shared" si="0"/>
        <v>2024</v>
      </c>
      <c r="U13" s="147"/>
      <c r="V13" s="147"/>
      <c r="W13" s="147">
        <v>6</v>
      </c>
      <c r="X13" s="147"/>
      <c r="Y13" s="147">
        <v>6</v>
      </c>
      <c r="Z13" s="157"/>
      <c r="AA13" s="327"/>
      <c r="AB13" s="328"/>
      <c r="AC13" s="196">
        <f t="shared" si="1"/>
        <v>6</v>
      </c>
      <c r="AD13" s="196">
        <f t="shared" si="2"/>
        <v>18</v>
      </c>
      <c r="AE13" s="196">
        <f t="shared" si="3"/>
        <v>24</v>
      </c>
    </row>
    <row r="14" spans="1:31" s="7" customFormat="1" x14ac:dyDescent="0.25">
      <c r="A14" s="322"/>
      <c r="B14" s="248">
        <v>22</v>
      </c>
      <c r="C14" s="323"/>
      <c r="D14" s="321" t="s">
        <v>2326</v>
      </c>
      <c r="E14" s="323"/>
      <c r="F14" s="74" t="s">
        <v>44</v>
      </c>
      <c r="G14" s="323" t="s">
        <v>2321</v>
      </c>
      <c r="H14" s="321">
        <v>1.4</v>
      </c>
      <c r="I14" s="323" t="s">
        <v>300</v>
      </c>
      <c r="J14" s="88">
        <v>95</v>
      </c>
      <c r="K14" s="88">
        <v>530</v>
      </c>
      <c r="L14" s="88">
        <v>10</v>
      </c>
      <c r="M14" s="102">
        <v>2014</v>
      </c>
      <c r="N14" s="158">
        <f>IF(K14="","",IF(O14="",IF(K14=0,"",IF(K14&lt;=[11]Разработчик!$D$7,[11]Разработчик!$C$8,IF(K14&lt;=[11]Разработчик!$G$7,[11]Разработчик!$F$8,IF(K14&lt;=[11]Разработчик!$J$7,[11]Разработчик!$I$8,IF(K14&lt;=[11]Разработчик!$M$7,[11]Разработчик!$L$8,IF(K14&lt;=[11]Разработчик!$P$7,[11]Разработчик!$O$8,IF(K14&lt;=[11]Разработчик!$S$7,[11]Разработчик!$R$8,IF(K14&lt;=425.9,3.5,IF(K14&gt;=[11]Разработчик!$V$7,[11]Разработчик!$U$8))))))))),"-"))</f>
        <v>4</v>
      </c>
      <c r="O14" s="102"/>
      <c r="P14" s="102">
        <v>2020</v>
      </c>
      <c r="Q14" s="102">
        <v>2023</v>
      </c>
      <c r="R14" s="102">
        <v>10</v>
      </c>
      <c r="S14" s="102" t="s">
        <v>54</v>
      </c>
      <c r="T14" s="158">
        <f t="shared" si="0"/>
        <v>2024</v>
      </c>
      <c r="U14" s="147"/>
      <c r="V14" s="147"/>
      <c r="W14" s="147"/>
      <c r="X14" s="147"/>
      <c r="Y14" s="147"/>
      <c r="Z14" s="157"/>
      <c r="AA14" s="327"/>
      <c r="AB14" s="328"/>
      <c r="AC14" s="196">
        <f t="shared" si="1"/>
        <v>0</v>
      </c>
      <c r="AD14" s="196">
        <f t="shared" si="2"/>
        <v>0</v>
      </c>
      <c r="AE14" s="196">
        <f t="shared" si="3"/>
        <v>0</v>
      </c>
    </row>
    <row r="15" spans="1:31" s="7" customFormat="1" x14ac:dyDescent="0.25">
      <c r="A15" s="322"/>
      <c r="B15" s="248">
        <v>22</v>
      </c>
      <c r="C15" s="323"/>
      <c r="D15" s="321"/>
      <c r="E15" s="323"/>
      <c r="F15" s="74" t="s">
        <v>44</v>
      </c>
      <c r="G15" s="323"/>
      <c r="H15" s="321"/>
      <c r="I15" s="323"/>
      <c r="J15" s="88">
        <v>22</v>
      </c>
      <c r="K15" s="88">
        <v>219</v>
      </c>
      <c r="L15" s="88">
        <v>8</v>
      </c>
      <c r="M15" s="102">
        <v>2014</v>
      </c>
      <c r="N15" s="158">
        <f>IF(K15="","",IF(O15="",IF(K15=0,"",IF(K15&lt;=[11]Разработчик!$D$7,[11]Разработчик!$C$8,IF(K15&lt;=[11]Разработчик!$G$7,[11]Разработчик!$F$8,IF(K15&lt;=[11]Разработчик!$J$7,[11]Разработчик!$I$8,IF(K15&lt;=[11]Разработчик!$M$7,[11]Разработчик!$L$8,IF(K15&lt;=[11]Разработчик!$P$7,[11]Разработчик!$O$8,IF(K15&lt;=[11]Разработчик!$S$7,[11]Разработчик!$R$8,IF(K15&lt;=425.9,3.5,IF(K15&gt;=[11]Разработчик!$V$7,[11]Разработчик!$U$8))))))))),"-"))</f>
        <v>2.5</v>
      </c>
      <c r="O15" s="102"/>
      <c r="P15" s="102">
        <v>2020</v>
      </c>
      <c r="Q15" s="102">
        <v>2023</v>
      </c>
      <c r="R15" s="102">
        <v>10</v>
      </c>
      <c r="S15" s="102" t="s">
        <v>54</v>
      </c>
      <c r="T15" s="158">
        <f t="shared" si="0"/>
        <v>2024</v>
      </c>
      <c r="U15" s="147"/>
      <c r="V15" s="147"/>
      <c r="W15" s="147"/>
      <c r="X15" s="147"/>
      <c r="Y15" s="147"/>
      <c r="Z15" s="157"/>
      <c r="AA15" s="327"/>
      <c r="AB15" s="328"/>
      <c r="AC15" s="196">
        <f t="shared" si="1"/>
        <v>0</v>
      </c>
      <c r="AD15" s="196">
        <f t="shared" si="2"/>
        <v>0</v>
      </c>
      <c r="AE15" s="196">
        <f t="shared" si="3"/>
        <v>0</v>
      </c>
    </row>
    <row r="16" spans="1:31" s="7" customFormat="1" x14ac:dyDescent="0.25">
      <c r="A16" s="322"/>
      <c r="B16" s="248">
        <v>22</v>
      </c>
      <c r="C16" s="323"/>
      <c r="D16" s="321"/>
      <c r="E16" s="323"/>
      <c r="F16" s="74" t="s">
        <v>44</v>
      </c>
      <c r="G16" s="323"/>
      <c r="H16" s="321"/>
      <c r="I16" s="323"/>
      <c r="J16" s="88">
        <v>0.5</v>
      </c>
      <c r="K16" s="88">
        <v>108</v>
      </c>
      <c r="L16" s="88">
        <v>5</v>
      </c>
      <c r="M16" s="102">
        <v>2014</v>
      </c>
      <c r="N16" s="158">
        <f>IF(K16="","",IF(O16="",IF(K16=0,"",IF(K16&lt;=[11]Разработчик!$D$7,[11]Разработчик!$C$8,IF(K16&lt;=[11]Разработчик!$G$7,[11]Разработчик!$F$8,IF(K16&lt;=[11]Разработчик!$J$7,[11]Разработчик!$I$8,IF(K16&lt;=[11]Разработчик!$M$7,[11]Разработчик!$L$8,IF(K16&lt;=[11]Разработчик!$P$7,[11]Разработчик!$O$8,IF(K16&lt;=[11]Разработчик!$S$7,[11]Разработчик!$R$8,IF(K16&lt;=425.9,3.5,IF(K16&gt;=[11]Разработчик!$V$7,[11]Разработчик!$U$8))))))))),"-"))</f>
        <v>2</v>
      </c>
      <c r="O16" s="102"/>
      <c r="P16" s="102">
        <v>2020</v>
      </c>
      <c r="Q16" s="102">
        <v>2023</v>
      </c>
      <c r="R16" s="102">
        <v>10</v>
      </c>
      <c r="S16" s="102" t="s">
        <v>54</v>
      </c>
      <c r="T16" s="158">
        <f t="shared" si="0"/>
        <v>2024</v>
      </c>
      <c r="U16" s="147"/>
      <c r="V16" s="147"/>
      <c r="W16" s="147"/>
      <c r="X16" s="147"/>
      <c r="Y16" s="147"/>
      <c r="Z16" s="157"/>
      <c r="AA16" s="327"/>
      <c r="AB16" s="328"/>
      <c r="AC16" s="196">
        <f t="shared" si="1"/>
        <v>0</v>
      </c>
      <c r="AD16" s="196">
        <f t="shared" si="2"/>
        <v>0</v>
      </c>
      <c r="AE16" s="196">
        <f t="shared" si="3"/>
        <v>0</v>
      </c>
    </row>
    <row r="17" spans="1:31" s="7" customFormat="1" x14ac:dyDescent="0.25">
      <c r="A17" s="322"/>
      <c r="B17" s="248">
        <v>22</v>
      </c>
      <c r="C17" s="323"/>
      <c r="D17" s="321"/>
      <c r="E17" s="323"/>
      <c r="F17" s="74" t="s">
        <v>44</v>
      </c>
      <c r="G17" s="323"/>
      <c r="H17" s="321"/>
      <c r="I17" s="323"/>
      <c r="J17" s="88">
        <v>1.35</v>
      </c>
      <c r="K17" s="88">
        <v>89</v>
      </c>
      <c r="L17" s="88">
        <v>5</v>
      </c>
      <c r="M17" s="102">
        <v>2014</v>
      </c>
      <c r="N17" s="158">
        <f>IF(K17="","",IF(O17="",IF(K17=0,"",IF(K17&lt;=[11]Разработчик!$D$7,[11]Разработчик!$C$8,IF(K17&lt;=[11]Разработчик!$G$7,[11]Разработчик!$F$8,IF(K17&lt;=[11]Разработчик!$J$7,[11]Разработчик!$I$8,IF(K17&lt;=[11]Разработчик!$M$7,[11]Разработчик!$L$8,IF(K17&lt;=[11]Разработчик!$P$7,[11]Разработчик!$O$8,IF(K17&lt;=[11]Разработчик!$S$7,[11]Разработчик!$R$8,IF(K17&lt;=425.9,3.5,IF(K17&gt;=[11]Разработчик!$V$7,[11]Разработчик!$U$8))))))))),"-"))</f>
        <v>2</v>
      </c>
      <c r="O17" s="102"/>
      <c r="P17" s="102">
        <v>2020</v>
      </c>
      <c r="Q17" s="102">
        <v>2023</v>
      </c>
      <c r="R17" s="102">
        <v>10</v>
      </c>
      <c r="S17" s="102" t="s">
        <v>54</v>
      </c>
      <c r="T17" s="158">
        <f t="shared" si="0"/>
        <v>2024</v>
      </c>
      <c r="U17" s="147"/>
      <c r="V17" s="147"/>
      <c r="W17" s="147"/>
      <c r="X17" s="147"/>
      <c r="Y17" s="147"/>
      <c r="Z17" s="157"/>
      <c r="AA17" s="327"/>
      <c r="AB17" s="328"/>
      <c r="AC17" s="196">
        <f t="shared" si="1"/>
        <v>0</v>
      </c>
      <c r="AD17" s="196">
        <f t="shared" si="2"/>
        <v>0</v>
      </c>
      <c r="AE17" s="196">
        <f t="shared" si="3"/>
        <v>0</v>
      </c>
    </row>
    <row r="18" spans="1:31" s="7" customFormat="1" x14ac:dyDescent="0.25">
      <c r="A18" s="322"/>
      <c r="B18" s="248">
        <v>22</v>
      </c>
      <c r="C18" s="323"/>
      <c r="D18" s="321"/>
      <c r="E18" s="323"/>
      <c r="F18" s="74" t="s">
        <v>44</v>
      </c>
      <c r="G18" s="323"/>
      <c r="H18" s="321"/>
      <c r="I18" s="323"/>
      <c r="J18" s="88">
        <v>1</v>
      </c>
      <c r="K18" s="88">
        <v>38</v>
      </c>
      <c r="L18" s="88">
        <v>5</v>
      </c>
      <c r="M18" s="102">
        <v>2014</v>
      </c>
      <c r="N18" s="158">
        <f>IF(K18="","",IF(O18="",IF(K18=0,"",IF(K18&lt;=[11]Разработчик!$D$7,[11]Разработчик!$C$8,IF(K18&lt;=[11]Разработчик!$G$7,[11]Разработчик!$F$8,IF(K18&lt;=[11]Разработчик!$J$7,[11]Разработчик!$I$8,IF(K18&lt;=[11]Разработчик!$M$7,[11]Разработчик!$L$8,IF(K18&lt;=[11]Разработчик!$P$7,[11]Разработчик!$O$8,IF(K18&lt;=[11]Разработчик!$S$7,[11]Разработчик!$R$8,IF(K18&lt;=425.9,3.5,IF(K18&gt;=[11]Разработчик!$V$7,[11]Разработчик!$U$8))))))))),"-"))</f>
        <v>1.5</v>
      </c>
      <c r="O18" s="102"/>
      <c r="P18" s="102">
        <v>2020</v>
      </c>
      <c r="Q18" s="102">
        <v>2023</v>
      </c>
      <c r="R18" s="102">
        <v>10</v>
      </c>
      <c r="S18" s="102" t="s">
        <v>54</v>
      </c>
      <c r="T18" s="158">
        <f t="shared" si="0"/>
        <v>2024</v>
      </c>
      <c r="U18" s="147"/>
      <c r="V18" s="147"/>
      <c r="W18" s="147"/>
      <c r="X18" s="147"/>
      <c r="Y18" s="147"/>
      <c r="Z18" s="157"/>
      <c r="AA18" s="327"/>
      <c r="AB18" s="328"/>
      <c r="AC18" s="196">
        <f t="shared" si="1"/>
        <v>0</v>
      </c>
      <c r="AD18" s="196">
        <f t="shared" si="2"/>
        <v>0</v>
      </c>
      <c r="AE18" s="196">
        <f t="shared" si="3"/>
        <v>0</v>
      </c>
    </row>
    <row r="19" spans="1:31" s="7" customFormat="1" x14ac:dyDescent="0.25">
      <c r="A19" s="322"/>
      <c r="B19" s="248">
        <v>22</v>
      </c>
      <c r="C19" s="323"/>
      <c r="D19" s="321" t="s">
        <v>2327</v>
      </c>
      <c r="E19" s="323"/>
      <c r="F19" s="74" t="s">
        <v>44</v>
      </c>
      <c r="G19" s="323" t="s">
        <v>2321</v>
      </c>
      <c r="H19" s="321">
        <v>1.4</v>
      </c>
      <c r="I19" s="323" t="s">
        <v>300</v>
      </c>
      <c r="J19" s="88">
        <v>150</v>
      </c>
      <c r="K19" s="88">
        <v>530</v>
      </c>
      <c r="L19" s="88">
        <v>10</v>
      </c>
      <c r="M19" s="102">
        <v>2014</v>
      </c>
      <c r="N19" s="158">
        <f>IF(K19="","",IF(O19="",IF(K19=0,"",IF(K19&lt;=[11]Разработчик!$D$7,[11]Разработчик!$C$8,IF(K19&lt;=[11]Разработчик!$G$7,[11]Разработчик!$F$8,IF(K19&lt;=[11]Разработчик!$J$7,[11]Разработчик!$I$8,IF(K19&lt;=[11]Разработчик!$M$7,[11]Разработчик!$L$8,IF(K19&lt;=[11]Разработчик!$P$7,[11]Разработчик!$O$8,IF(K19&lt;=[11]Разработчик!$S$7,[11]Разработчик!$R$8,IF(K19&lt;=425.9,3.5,IF(K19&gt;=[11]Разработчик!$V$7,[11]Разработчик!$U$8))))))))),"-"))</f>
        <v>4</v>
      </c>
      <c r="O19" s="102"/>
      <c r="P19" s="102">
        <v>2020</v>
      </c>
      <c r="Q19" s="102">
        <v>2023</v>
      </c>
      <c r="R19" s="102">
        <v>10</v>
      </c>
      <c r="S19" s="102" t="s">
        <v>54</v>
      </c>
      <c r="T19" s="158">
        <f t="shared" si="0"/>
        <v>2024</v>
      </c>
      <c r="U19" s="147"/>
      <c r="V19" s="147"/>
      <c r="W19" s="147"/>
      <c r="X19" s="147"/>
      <c r="Y19" s="147"/>
      <c r="Z19" s="157"/>
      <c r="AA19" s="327"/>
      <c r="AB19" s="328"/>
      <c r="AC19" s="196">
        <f t="shared" si="1"/>
        <v>0</v>
      </c>
      <c r="AD19" s="196">
        <f t="shared" si="2"/>
        <v>0</v>
      </c>
      <c r="AE19" s="196">
        <f t="shared" si="3"/>
        <v>0</v>
      </c>
    </row>
    <row r="20" spans="1:31" s="7" customFormat="1" x14ac:dyDescent="0.25">
      <c r="A20" s="322"/>
      <c r="B20" s="248">
        <v>22</v>
      </c>
      <c r="C20" s="323"/>
      <c r="D20" s="321"/>
      <c r="E20" s="323"/>
      <c r="F20" s="74" t="s">
        <v>44</v>
      </c>
      <c r="G20" s="323"/>
      <c r="H20" s="321"/>
      <c r="I20" s="323"/>
      <c r="J20" s="88">
        <v>22</v>
      </c>
      <c r="K20" s="88">
        <v>219</v>
      </c>
      <c r="L20" s="88">
        <v>8</v>
      </c>
      <c r="M20" s="102">
        <v>2014</v>
      </c>
      <c r="N20" s="158">
        <f>IF(K20="","",IF(O20="",IF(K20=0,"",IF(K20&lt;=[11]Разработчик!$D$7,[11]Разработчик!$C$8,IF(K20&lt;=[11]Разработчик!$G$7,[11]Разработчик!$F$8,IF(K20&lt;=[11]Разработчик!$J$7,[11]Разработчик!$I$8,IF(K20&lt;=[11]Разработчик!$M$7,[11]Разработчик!$L$8,IF(K20&lt;=[11]Разработчик!$P$7,[11]Разработчик!$O$8,IF(K20&lt;=[11]Разработчик!$S$7,[11]Разработчик!$R$8,IF(K20&lt;=425.9,3.5,IF(K20&gt;=[11]Разработчик!$V$7,[11]Разработчик!$U$8))))))))),"-"))</f>
        <v>2.5</v>
      </c>
      <c r="O20" s="102"/>
      <c r="P20" s="102">
        <v>2020</v>
      </c>
      <c r="Q20" s="102">
        <v>2023</v>
      </c>
      <c r="R20" s="102">
        <v>10</v>
      </c>
      <c r="S20" s="102" t="s">
        <v>54</v>
      </c>
      <c r="T20" s="158">
        <f t="shared" si="0"/>
        <v>2024</v>
      </c>
      <c r="U20" s="147"/>
      <c r="V20" s="147"/>
      <c r="W20" s="147"/>
      <c r="X20" s="147"/>
      <c r="Y20" s="147"/>
      <c r="Z20" s="157"/>
      <c r="AA20" s="327"/>
      <c r="AB20" s="328"/>
      <c r="AC20" s="196">
        <f t="shared" si="1"/>
        <v>0</v>
      </c>
      <c r="AD20" s="196">
        <f t="shared" si="2"/>
        <v>0</v>
      </c>
      <c r="AE20" s="196">
        <f t="shared" si="3"/>
        <v>0</v>
      </c>
    </row>
    <row r="21" spans="1:31" s="7" customFormat="1" x14ac:dyDescent="0.25">
      <c r="A21" s="322"/>
      <c r="B21" s="248">
        <v>22</v>
      </c>
      <c r="C21" s="323"/>
      <c r="D21" s="321"/>
      <c r="E21" s="323"/>
      <c r="F21" s="74" t="s">
        <v>44</v>
      </c>
      <c r="G21" s="323"/>
      <c r="H21" s="321"/>
      <c r="I21" s="323"/>
      <c r="J21" s="88">
        <v>0.5</v>
      </c>
      <c r="K21" s="88">
        <v>108</v>
      </c>
      <c r="L21" s="88">
        <v>5</v>
      </c>
      <c r="M21" s="102">
        <v>2014</v>
      </c>
      <c r="N21" s="158">
        <f>IF(K21="","",IF(O21="",IF(K21=0,"",IF(K21&lt;=[11]Разработчик!$D$7,[11]Разработчик!$C$8,IF(K21&lt;=[11]Разработчик!$G$7,[11]Разработчик!$F$8,IF(K21&lt;=[11]Разработчик!$J$7,[11]Разработчик!$I$8,IF(K21&lt;=[11]Разработчик!$M$7,[11]Разработчик!$L$8,IF(K21&lt;=[11]Разработчик!$P$7,[11]Разработчик!$O$8,IF(K21&lt;=[11]Разработчик!$S$7,[11]Разработчик!$R$8,IF(K21&lt;=425.9,3.5,IF(K21&gt;=[11]Разработчик!$V$7,[11]Разработчик!$U$8))))))))),"-"))</f>
        <v>2</v>
      </c>
      <c r="O21" s="102"/>
      <c r="P21" s="102">
        <v>2020</v>
      </c>
      <c r="Q21" s="102">
        <v>2023</v>
      </c>
      <c r="R21" s="102">
        <v>10</v>
      </c>
      <c r="S21" s="102" t="s">
        <v>54</v>
      </c>
      <c r="T21" s="158">
        <f t="shared" si="0"/>
        <v>2024</v>
      </c>
      <c r="U21" s="147"/>
      <c r="V21" s="147"/>
      <c r="W21" s="147"/>
      <c r="X21" s="147"/>
      <c r="Y21" s="147"/>
      <c r="Z21" s="157"/>
      <c r="AA21" s="327"/>
      <c r="AB21" s="328"/>
      <c r="AC21" s="196">
        <f t="shared" si="1"/>
        <v>0</v>
      </c>
      <c r="AD21" s="196">
        <f t="shared" si="2"/>
        <v>0</v>
      </c>
      <c r="AE21" s="196">
        <f t="shared" si="3"/>
        <v>0</v>
      </c>
    </row>
    <row r="22" spans="1:31" s="7" customFormat="1" x14ac:dyDescent="0.25">
      <c r="A22" s="322"/>
      <c r="B22" s="248">
        <v>22</v>
      </c>
      <c r="C22" s="323"/>
      <c r="D22" s="321"/>
      <c r="E22" s="323"/>
      <c r="F22" s="74" t="s">
        <v>44</v>
      </c>
      <c r="G22" s="323"/>
      <c r="H22" s="321"/>
      <c r="I22" s="323"/>
      <c r="J22" s="88">
        <v>1.35</v>
      </c>
      <c r="K22" s="88">
        <v>89</v>
      </c>
      <c r="L22" s="88">
        <v>5</v>
      </c>
      <c r="M22" s="102">
        <v>2014</v>
      </c>
      <c r="N22" s="158">
        <f>IF(K22="","",IF(O22="",IF(K22=0,"",IF(K22&lt;=[11]Разработчик!$D$7,[11]Разработчик!$C$8,IF(K22&lt;=[11]Разработчик!$G$7,[11]Разработчик!$F$8,IF(K22&lt;=[11]Разработчик!$J$7,[11]Разработчик!$I$8,IF(K22&lt;=[11]Разработчик!$M$7,[11]Разработчик!$L$8,IF(K22&lt;=[11]Разработчик!$P$7,[11]Разработчик!$O$8,IF(K22&lt;=[11]Разработчик!$S$7,[11]Разработчик!$R$8,IF(K22&lt;=425.9,3.5,IF(K22&gt;=[11]Разработчик!$V$7,[11]Разработчик!$U$8))))))))),"-"))</f>
        <v>2</v>
      </c>
      <c r="O22" s="102"/>
      <c r="P22" s="102">
        <v>2020</v>
      </c>
      <c r="Q22" s="102">
        <v>2023</v>
      </c>
      <c r="R22" s="102">
        <v>10</v>
      </c>
      <c r="S22" s="102" t="s">
        <v>54</v>
      </c>
      <c r="T22" s="158">
        <f t="shared" si="0"/>
        <v>2024</v>
      </c>
      <c r="U22" s="147"/>
      <c r="V22" s="147"/>
      <c r="W22" s="147"/>
      <c r="X22" s="147"/>
      <c r="Y22" s="147"/>
      <c r="Z22" s="157"/>
      <c r="AA22" s="327"/>
      <c r="AB22" s="328"/>
      <c r="AC22" s="196">
        <f t="shared" si="1"/>
        <v>0</v>
      </c>
      <c r="AD22" s="196">
        <f t="shared" si="2"/>
        <v>0</v>
      </c>
      <c r="AE22" s="196">
        <f t="shared" si="3"/>
        <v>0</v>
      </c>
    </row>
    <row r="23" spans="1:31" s="7" customFormat="1" x14ac:dyDescent="0.25">
      <c r="A23" s="322"/>
      <c r="B23" s="248">
        <v>22</v>
      </c>
      <c r="C23" s="323"/>
      <c r="D23" s="321"/>
      <c r="E23" s="323"/>
      <c r="F23" s="74" t="s">
        <v>44</v>
      </c>
      <c r="G23" s="323"/>
      <c r="H23" s="321"/>
      <c r="I23" s="323"/>
      <c r="J23" s="88">
        <v>1</v>
      </c>
      <c r="K23" s="88">
        <v>38</v>
      </c>
      <c r="L23" s="88">
        <v>5</v>
      </c>
      <c r="M23" s="102">
        <v>2014</v>
      </c>
      <c r="N23" s="158">
        <f>IF(K23="","",IF(O23="",IF(K23=0,"",IF(K23&lt;=[11]Разработчик!$D$7,[11]Разработчик!$C$8,IF(K23&lt;=[11]Разработчик!$G$7,[11]Разработчик!$F$8,IF(K23&lt;=[11]Разработчик!$J$7,[11]Разработчик!$I$8,IF(K23&lt;=[11]Разработчик!$M$7,[11]Разработчик!$L$8,IF(K23&lt;=[11]Разработчик!$P$7,[11]Разработчик!$O$8,IF(K23&lt;=[11]Разработчик!$S$7,[11]Разработчик!$R$8,IF(K23&lt;=425.9,3.5,IF(K23&gt;=[11]Разработчик!$V$7,[11]Разработчик!$U$8))))))))),"-"))</f>
        <v>1.5</v>
      </c>
      <c r="O23" s="102"/>
      <c r="P23" s="102">
        <v>2020</v>
      </c>
      <c r="Q23" s="102">
        <v>2023</v>
      </c>
      <c r="R23" s="102">
        <v>10</v>
      </c>
      <c r="S23" s="102" t="s">
        <v>54</v>
      </c>
      <c r="T23" s="158">
        <f t="shared" si="0"/>
        <v>2024</v>
      </c>
      <c r="U23" s="147"/>
      <c r="V23" s="147"/>
      <c r="W23" s="147"/>
      <c r="X23" s="147"/>
      <c r="Y23" s="147"/>
      <c r="Z23" s="157"/>
      <c r="AA23" s="327"/>
      <c r="AB23" s="328"/>
      <c r="AC23" s="196">
        <f t="shared" si="1"/>
        <v>0</v>
      </c>
      <c r="AD23" s="196">
        <f t="shared" si="2"/>
        <v>0</v>
      </c>
      <c r="AE23" s="196">
        <f t="shared" si="3"/>
        <v>0</v>
      </c>
    </row>
    <row r="24" spans="1:31" s="7" customFormat="1" x14ac:dyDescent="0.25">
      <c r="A24" s="322"/>
      <c r="B24" s="248">
        <v>22</v>
      </c>
      <c r="C24" s="323"/>
      <c r="D24" s="323" t="s">
        <v>2328</v>
      </c>
      <c r="E24" s="323"/>
      <c r="F24" s="74" t="s">
        <v>44</v>
      </c>
      <c r="G24" s="323" t="s">
        <v>2321</v>
      </c>
      <c r="H24" s="321">
        <v>1.4</v>
      </c>
      <c r="I24" s="323" t="s">
        <v>300</v>
      </c>
      <c r="J24" s="88">
        <v>6</v>
      </c>
      <c r="K24" s="88">
        <v>530</v>
      </c>
      <c r="L24" s="88">
        <v>10</v>
      </c>
      <c r="M24" s="102">
        <v>2014</v>
      </c>
      <c r="N24" s="158">
        <f>IF(K24="","",IF(O24="",IF(K24=0,"",IF(K24&lt;=[11]Разработчик!$D$7,[11]Разработчик!$C$8,IF(K24&lt;=[11]Разработчик!$G$7,[11]Разработчик!$F$8,IF(K24&lt;=[11]Разработчик!$J$7,[11]Разработчик!$I$8,IF(K24&lt;=[11]Разработчик!$M$7,[11]Разработчик!$L$8,IF(K24&lt;=[11]Разработчик!$P$7,[11]Разработчик!$O$8,IF(K24&lt;=[11]Разработчик!$S$7,[11]Разработчик!$R$8,IF(K24&lt;=425.9,3.5,IF(K24&gt;=[11]Разработчик!$V$7,[11]Разработчик!$U$8))))))))),"-"))</f>
        <v>4</v>
      </c>
      <c r="O24" s="102"/>
      <c r="P24" s="102">
        <v>2020</v>
      </c>
      <c r="Q24" s="102">
        <v>2023</v>
      </c>
      <c r="R24" s="102">
        <v>10</v>
      </c>
      <c r="S24" s="102" t="s">
        <v>54</v>
      </c>
      <c r="T24" s="158">
        <f t="shared" ref="T24:T29" si="4">IF(M24="","",M24+R24)</f>
        <v>2024</v>
      </c>
      <c r="U24" s="147"/>
      <c r="V24" s="147"/>
      <c r="W24" s="147"/>
      <c r="X24" s="147"/>
      <c r="Y24" s="147"/>
      <c r="Z24" s="157"/>
      <c r="AA24" s="327"/>
      <c r="AB24" s="328"/>
      <c r="AC24" s="196">
        <f t="shared" si="1"/>
        <v>0</v>
      </c>
      <c r="AD24" s="196">
        <f t="shared" si="2"/>
        <v>0</v>
      </c>
      <c r="AE24" s="196">
        <f t="shared" si="3"/>
        <v>0</v>
      </c>
    </row>
    <row r="25" spans="1:31" s="7" customFormat="1" x14ac:dyDescent="0.25">
      <c r="A25" s="322"/>
      <c r="B25" s="248">
        <v>22</v>
      </c>
      <c r="C25" s="323"/>
      <c r="D25" s="323"/>
      <c r="E25" s="323"/>
      <c r="F25" s="74" t="s">
        <v>44</v>
      </c>
      <c r="G25" s="323"/>
      <c r="H25" s="321"/>
      <c r="I25" s="323"/>
      <c r="J25" s="88">
        <v>4</v>
      </c>
      <c r="K25" s="88">
        <v>426</v>
      </c>
      <c r="L25" s="88">
        <v>9</v>
      </c>
      <c r="M25" s="102">
        <v>2014</v>
      </c>
      <c r="N25" s="158">
        <f>IF(K25="","",IF(O25="",IF(K25=0,"",IF(K25&lt;=[11]Разработчик!$D$7,[11]Разработчик!$C$8,IF(K25&lt;=[11]Разработчик!$G$7,[11]Разработчик!$F$8,IF(K25&lt;=[11]Разработчик!$J$7,[11]Разработчик!$I$8,IF(K25&lt;=[11]Разработчик!$M$7,[11]Разработчик!$L$8,IF(K25&lt;=[11]Разработчик!$P$7,[11]Разработчик!$O$8,IF(K25&lt;=[11]Разработчик!$S$7,[11]Разработчик!$R$8,IF(K25&lt;=425.9,3.5,IF(K25&gt;=[11]Разработчик!$V$7,[11]Разработчик!$U$8))))))))),"-"))</f>
        <v>4</v>
      </c>
      <c r="O25" s="102"/>
      <c r="P25" s="102">
        <v>2020</v>
      </c>
      <c r="Q25" s="102">
        <v>2023</v>
      </c>
      <c r="R25" s="102">
        <v>10</v>
      </c>
      <c r="S25" s="102" t="s">
        <v>54</v>
      </c>
      <c r="T25" s="158">
        <f t="shared" si="4"/>
        <v>2024</v>
      </c>
      <c r="U25" s="159">
        <v>3</v>
      </c>
      <c r="V25" s="147"/>
      <c r="W25" s="147"/>
      <c r="X25" s="147"/>
      <c r="Y25" s="147"/>
      <c r="Z25" s="157"/>
      <c r="AA25" s="327"/>
      <c r="AB25" s="328"/>
      <c r="AC25" s="196">
        <f t="shared" si="1"/>
        <v>3</v>
      </c>
      <c r="AD25" s="196">
        <f t="shared" si="2"/>
        <v>6</v>
      </c>
      <c r="AE25" s="196">
        <f t="shared" si="3"/>
        <v>9</v>
      </c>
    </row>
    <row r="26" spans="1:31" s="7" customFormat="1" x14ac:dyDescent="0.25">
      <c r="A26" s="322"/>
      <c r="B26" s="248">
        <v>22</v>
      </c>
      <c r="C26" s="323"/>
      <c r="D26" s="323" t="s">
        <v>2329</v>
      </c>
      <c r="E26" s="323"/>
      <c r="F26" s="74" t="s">
        <v>44</v>
      </c>
      <c r="G26" s="323" t="s">
        <v>2321</v>
      </c>
      <c r="H26" s="321">
        <v>1.4</v>
      </c>
      <c r="I26" s="323" t="s">
        <v>300</v>
      </c>
      <c r="J26" s="88">
        <v>5</v>
      </c>
      <c r="K26" s="88">
        <v>530</v>
      </c>
      <c r="L26" s="88">
        <v>10</v>
      </c>
      <c r="M26" s="102">
        <v>2014</v>
      </c>
      <c r="N26" s="158">
        <f>IF(K26="","",IF(O26="",IF(K26=0,"",IF(K26&lt;=[11]Разработчик!$D$7,[11]Разработчик!$C$8,IF(K26&lt;=[11]Разработчик!$G$7,[11]Разработчик!$F$8,IF(K26&lt;=[11]Разработчик!$J$7,[11]Разработчик!$I$8,IF(K26&lt;=[11]Разработчик!$M$7,[11]Разработчик!$L$8,IF(K26&lt;=[11]Разработчик!$P$7,[11]Разработчик!$O$8,IF(K26&lt;=[11]Разработчик!$S$7,[11]Разработчик!$R$8,IF(K26&lt;=425.9,3.5,IF(K26&gt;=[11]Разработчик!$V$7,[11]Разработчик!$U$8))))))))),"-"))</f>
        <v>4</v>
      </c>
      <c r="O26" s="102"/>
      <c r="P26" s="102">
        <v>2020</v>
      </c>
      <c r="Q26" s="102">
        <v>2023</v>
      </c>
      <c r="R26" s="102">
        <v>10</v>
      </c>
      <c r="S26" s="102" t="s">
        <v>54</v>
      </c>
      <c r="T26" s="158">
        <f t="shared" si="4"/>
        <v>2024</v>
      </c>
      <c r="U26" s="157"/>
      <c r="V26" s="157"/>
      <c r="W26" s="157"/>
      <c r="X26" s="157"/>
      <c r="Y26" s="157"/>
      <c r="Z26" s="157"/>
      <c r="AA26" s="327"/>
      <c r="AB26" s="328"/>
      <c r="AC26" s="196">
        <f t="shared" si="1"/>
        <v>0</v>
      </c>
      <c r="AD26" s="196">
        <f t="shared" si="2"/>
        <v>0</v>
      </c>
      <c r="AE26" s="196">
        <f t="shared" si="3"/>
        <v>0</v>
      </c>
    </row>
    <row r="27" spans="1:31" s="7" customFormat="1" x14ac:dyDescent="0.25">
      <c r="A27" s="322"/>
      <c r="B27" s="248">
        <v>22</v>
      </c>
      <c r="C27" s="323"/>
      <c r="D27" s="323"/>
      <c r="E27" s="323"/>
      <c r="F27" s="74" t="s">
        <v>44</v>
      </c>
      <c r="G27" s="323"/>
      <c r="H27" s="321"/>
      <c r="I27" s="323"/>
      <c r="J27" s="88">
        <v>6</v>
      </c>
      <c r="K27" s="88">
        <v>426</v>
      </c>
      <c r="L27" s="88">
        <v>9</v>
      </c>
      <c r="M27" s="102">
        <v>2014</v>
      </c>
      <c r="N27" s="158">
        <f>IF(K27="","",IF(O27="",IF(K27=0,"",IF(K27&lt;=[11]Разработчик!$D$7,[11]Разработчик!$C$8,IF(K27&lt;=[11]Разработчик!$G$7,[11]Разработчик!$F$8,IF(K27&lt;=[11]Разработчик!$J$7,[11]Разработчик!$I$8,IF(K27&lt;=[11]Разработчик!$M$7,[11]Разработчик!$L$8,IF(K27&lt;=[11]Разработчик!$P$7,[11]Разработчик!$O$8,IF(K27&lt;=[11]Разработчик!$S$7,[11]Разработчик!$R$8,IF(K27&lt;=425.9,3.5,IF(K27&gt;=[11]Разработчик!$V$7,[11]Разработчик!$U$8))))))))),"-"))</f>
        <v>4</v>
      </c>
      <c r="O27" s="102"/>
      <c r="P27" s="102">
        <v>2020</v>
      </c>
      <c r="Q27" s="102">
        <v>2023</v>
      </c>
      <c r="R27" s="102">
        <v>10</v>
      </c>
      <c r="S27" s="102" t="s">
        <v>54</v>
      </c>
      <c r="T27" s="158">
        <f t="shared" si="4"/>
        <v>2024</v>
      </c>
      <c r="U27" s="157"/>
      <c r="V27" s="157"/>
      <c r="W27" s="157"/>
      <c r="X27" s="157"/>
      <c r="Y27" s="157"/>
      <c r="Z27" s="157"/>
      <c r="AA27" s="327"/>
      <c r="AB27" s="328"/>
      <c r="AC27" s="196">
        <f t="shared" si="1"/>
        <v>0</v>
      </c>
      <c r="AD27" s="196">
        <f t="shared" si="2"/>
        <v>0</v>
      </c>
      <c r="AE27" s="196">
        <f t="shared" si="3"/>
        <v>0</v>
      </c>
    </row>
    <row r="28" spans="1:31" s="7" customFormat="1" x14ac:dyDescent="0.25">
      <c r="A28" s="322"/>
      <c r="B28" s="248">
        <v>22</v>
      </c>
      <c r="C28" s="323"/>
      <c r="D28" s="323" t="s">
        <v>2330</v>
      </c>
      <c r="E28" s="323"/>
      <c r="F28" s="74" t="s">
        <v>44</v>
      </c>
      <c r="G28" s="323" t="s">
        <v>2321</v>
      </c>
      <c r="H28" s="321">
        <v>1.4</v>
      </c>
      <c r="I28" s="323" t="s">
        <v>300</v>
      </c>
      <c r="J28" s="88">
        <v>6</v>
      </c>
      <c r="K28" s="88">
        <v>530</v>
      </c>
      <c r="L28" s="88">
        <v>10</v>
      </c>
      <c r="M28" s="102">
        <v>2014</v>
      </c>
      <c r="N28" s="158">
        <f>IF(K28="","",IF(O28="",IF(K28=0,"",IF(K28&lt;=[11]Разработчик!$D$7,[11]Разработчик!$C$8,IF(K28&lt;=[11]Разработчик!$G$7,[11]Разработчик!$F$8,IF(K28&lt;=[11]Разработчик!$J$7,[11]Разработчик!$I$8,IF(K28&lt;=[11]Разработчик!$M$7,[11]Разработчик!$L$8,IF(K28&lt;=[11]Разработчик!$P$7,[11]Разработчик!$O$8,IF(K28&lt;=[11]Разработчик!$S$7,[11]Разработчик!$R$8,IF(K28&lt;=425.9,3.5,IF(K28&gt;=[11]Разработчик!$V$7,[11]Разработчик!$U$8))))))))),"-"))</f>
        <v>4</v>
      </c>
      <c r="O28" s="102"/>
      <c r="P28" s="102">
        <v>2020</v>
      </c>
      <c r="Q28" s="102">
        <v>2023</v>
      </c>
      <c r="R28" s="102">
        <v>10</v>
      </c>
      <c r="S28" s="102" t="s">
        <v>54</v>
      </c>
      <c r="T28" s="158">
        <f t="shared" si="4"/>
        <v>2024</v>
      </c>
      <c r="U28" s="157"/>
      <c r="V28" s="157"/>
      <c r="W28" s="157"/>
      <c r="X28" s="157"/>
      <c r="Y28" s="157"/>
      <c r="Z28" s="157"/>
      <c r="AA28" s="327"/>
      <c r="AB28" s="328"/>
      <c r="AC28" s="196">
        <f t="shared" si="1"/>
        <v>0</v>
      </c>
      <c r="AD28" s="196">
        <f t="shared" si="2"/>
        <v>0</v>
      </c>
      <c r="AE28" s="196">
        <f t="shared" si="3"/>
        <v>0</v>
      </c>
    </row>
    <row r="29" spans="1:31" s="7" customFormat="1" x14ac:dyDescent="0.25">
      <c r="A29" s="322"/>
      <c r="B29" s="248">
        <v>22</v>
      </c>
      <c r="C29" s="323"/>
      <c r="D29" s="323"/>
      <c r="E29" s="323"/>
      <c r="F29" s="74" t="s">
        <v>44</v>
      </c>
      <c r="G29" s="323"/>
      <c r="H29" s="321"/>
      <c r="I29" s="323"/>
      <c r="J29" s="88">
        <v>6</v>
      </c>
      <c r="K29" s="88">
        <v>426</v>
      </c>
      <c r="L29" s="88">
        <v>9</v>
      </c>
      <c r="M29" s="102">
        <v>2014</v>
      </c>
      <c r="N29" s="158">
        <f>IF(K29="","",IF(O29="",IF(K29=0,"",IF(K29&lt;=[11]Разработчик!$D$7,[11]Разработчик!$C$8,IF(K29&lt;=[11]Разработчик!$G$7,[11]Разработчик!$F$8,IF(K29&lt;=[11]Разработчик!$J$7,[11]Разработчик!$I$8,IF(K29&lt;=[11]Разработчик!$M$7,[11]Разработчик!$L$8,IF(K29&lt;=[11]Разработчик!$P$7,[11]Разработчик!$O$8,IF(K29&lt;=[11]Разработчик!$S$7,[11]Разработчик!$R$8,IF(K29&lt;=425.9,3.5,IF(K29&gt;=[11]Разработчик!$V$7,[11]Разработчик!$U$8))))))))),"-"))</f>
        <v>4</v>
      </c>
      <c r="O29" s="102"/>
      <c r="P29" s="102">
        <v>2020</v>
      </c>
      <c r="Q29" s="102">
        <v>2023</v>
      </c>
      <c r="R29" s="102">
        <v>10</v>
      </c>
      <c r="S29" s="102" t="s">
        <v>54</v>
      </c>
      <c r="T29" s="158">
        <f t="shared" si="4"/>
        <v>2024</v>
      </c>
      <c r="U29" s="157"/>
      <c r="V29" s="157"/>
      <c r="W29" s="157"/>
      <c r="X29" s="157"/>
      <c r="Y29" s="157"/>
      <c r="Z29" s="157"/>
      <c r="AA29" s="327"/>
      <c r="AB29" s="328"/>
      <c r="AC29" s="196">
        <f t="shared" si="1"/>
        <v>0</v>
      </c>
      <c r="AD29" s="196">
        <f t="shared" si="2"/>
        <v>0</v>
      </c>
      <c r="AE29" s="196">
        <f t="shared" si="3"/>
        <v>0</v>
      </c>
    </row>
    <row r="30" spans="1:31" s="7" customFormat="1" ht="78" customHeight="1" x14ac:dyDescent="0.25">
      <c r="A30" s="322" t="s">
        <v>2331</v>
      </c>
      <c r="B30" s="245">
        <v>29</v>
      </c>
      <c r="C30" s="323" t="s">
        <v>2332</v>
      </c>
      <c r="D30" s="323" t="s">
        <v>2333</v>
      </c>
      <c r="E30" s="321" t="s">
        <v>2299</v>
      </c>
      <c r="F30" s="74" t="s">
        <v>44</v>
      </c>
      <c r="G30" s="323" t="s">
        <v>99</v>
      </c>
      <c r="H30" s="321" t="s">
        <v>2334</v>
      </c>
      <c r="I30" s="321" t="s">
        <v>2335</v>
      </c>
      <c r="J30" s="88">
        <v>58</v>
      </c>
      <c r="K30" s="88">
        <v>89</v>
      </c>
      <c r="L30" s="88">
        <v>5</v>
      </c>
      <c r="M30" s="88">
        <v>2014</v>
      </c>
      <c r="N30" s="158">
        <f>IF(K30="","",IF(O30="",IF(K30=0,"",IF(K30&lt;=[11]Разработчик!$D$7,[11]Разработчик!$C$8,IF(K30&lt;=[11]Разработчик!$G$7,[11]Разработчик!$F$8,IF(K30&lt;=[11]Разработчик!$J$7,[11]Разработчик!$I$8,IF(K30&lt;=[11]Разработчик!$M$7,[11]Разработчик!$L$8,IF(K30&lt;=[11]Разработчик!$P$7,[11]Разработчик!$O$8,IF(K30&lt;=[11]Разработчик!$S$7,[11]Разработчик!$R$8,IF(K30&lt;=425.9,3.5,IF(K30&gt;=[11]Разработчик!$V$7,[11]Разработчик!$U$8))))))))),"-"))</f>
        <v>2</v>
      </c>
      <c r="O30" s="102"/>
      <c r="P30" s="102">
        <v>2020</v>
      </c>
      <c r="Q30" s="102">
        <v>2023</v>
      </c>
      <c r="R30" s="102">
        <v>10</v>
      </c>
      <c r="S30" s="102" t="s">
        <v>54</v>
      </c>
      <c r="T30" s="158">
        <f t="shared" ref="T30:T31" si="5">IF(M30="","",M30+R30)</f>
        <v>2024</v>
      </c>
      <c r="U30" s="82">
        <v>8</v>
      </c>
      <c r="V30" s="82"/>
      <c r="W30" s="82">
        <v>5</v>
      </c>
      <c r="X30" s="82">
        <v>1</v>
      </c>
      <c r="Y30" s="82">
        <v>2</v>
      </c>
      <c r="Z30" s="157"/>
      <c r="AA30" s="327" t="s">
        <v>2532</v>
      </c>
      <c r="AB30" s="328" t="s">
        <v>2530</v>
      </c>
      <c r="AC30" s="196">
        <f t="shared" ref="AC30:AC53" si="6">SUM(U30+V30+X30+Y30+Z30)</f>
        <v>11</v>
      </c>
      <c r="AD30" s="196">
        <f t="shared" ref="AD30:AD53" si="7">SUM(U30*2)+(V30*3)+(W30*2)+(X30*2)+(Y30)+(Z30*3)</f>
        <v>30</v>
      </c>
      <c r="AE30" s="196">
        <f t="shared" ref="AE30:AE53" si="8">SUM(AC30+AD30)</f>
        <v>41</v>
      </c>
    </row>
    <row r="31" spans="1:31" s="7" customFormat="1" x14ac:dyDescent="0.25">
      <c r="A31" s="322"/>
      <c r="B31" s="245">
        <v>29</v>
      </c>
      <c r="C31" s="323"/>
      <c r="D31" s="323"/>
      <c r="E31" s="321"/>
      <c r="F31" s="74" t="s">
        <v>44</v>
      </c>
      <c r="G31" s="323"/>
      <c r="H31" s="321"/>
      <c r="I31" s="321"/>
      <c r="J31" s="88">
        <v>0.5</v>
      </c>
      <c r="K31" s="88">
        <v>38</v>
      </c>
      <c r="L31" s="88">
        <v>5</v>
      </c>
      <c r="M31" s="88">
        <v>2014</v>
      </c>
      <c r="N31" s="158">
        <f>IF(K31="","",IF(O31="",IF(K31=0,"",IF(K31&lt;=[11]Разработчик!$D$7,[11]Разработчик!$C$8,IF(K31&lt;=[11]Разработчик!$G$7,[11]Разработчик!$F$8,IF(K31&lt;=[11]Разработчик!$J$7,[11]Разработчик!$I$8,IF(K31&lt;=[11]Разработчик!$M$7,[11]Разработчик!$L$8,IF(K31&lt;=[11]Разработчик!$P$7,[11]Разработчик!$O$8,IF(K31&lt;=[11]Разработчик!$S$7,[11]Разработчик!$R$8,IF(K31&lt;=425.9,3.5,IF(K31&gt;=[11]Разработчик!$V$7,[11]Разработчик!$U$8))))))))),"-"))</f>
        <v>1.5</v>
      </c>
      <c r="O31" s="102"/>
      <c r="P31" s="102">
        <v>2020</v>
      </c>
      <c r="Q31" s="102">
        <v>2023</v>
      </c>
      <c r="R31" s="102">
        <v>10</v>
      </c>
      <c r="S31" s="102" t="s">
        <v>54</v>
      </c>
      <c r="T31" s="158">
        <f t="shared" si="5"/>
        <v>2024</v>
      </c>
      <c r="U31" s="82"/>
      <c r="V31" s="82"/>
      <c r="W31" s="82">
        <v>1</v>
      </c>
      <c r="X31" s="82"/>
      <c r="Y31" s="82"/>
      <c r="Z31" s="157"/>
      <c r="AA31" s="327"/>
      <c r="AB31" s="328"/>
      <c r="AC31" s="196">
        <f t="shared" si="6"/>
        <v>0</v>
      </c>
      <c r="AD31" s="196">
        <f t="shared" si="7"/>
        <v>2</v>
      </c>
      <c r="AE31" s="196">
        <f t="shared" si="8"/>
        <v>2</v>
      </c>
    </row>
    <row r="32" spans="1:31" s="7" customFormat="1" ht="105" customHeight="1" x14ac:dyDescent="0.25">
      <c r="A32" s="321" t="s">
        <v>2338</v>
      </c>
      <c r="B32" s="248">
        <v>72</v>
      </c>
      <c r="C32" s="321" t="s">
        <v>2336</v>
      </c>
      <c r="D32" s="321" t="s">
        <v>2339</v>
      </c>
      <c r="E32" s="321" t="s">
        <v>2337</v>
      </c>
      <c r="F32" s="71" t="s">
        <v>44</v>
      </c>
      <c r="G32" s="321">
        <v>1.6</v>
      </c>
      <c r="H32" s="321">
        <v>0.8</v>
      </c>
      <c r="I32" s="321">
        <v>40</v>
      </c>
      <c r="J32" s="71">
        <v>15.15</v>
      </c>
      <c r="K32" s="71">
        <v>219</v>
      </c>
      <c r="L32" s="71">
        <v>8</v>
      </c>
      <c r="M32" s="102">
        <v>2010</v>
      </c>
      <c r="N32" s="14">
        <f>IF(K32="","",IF(O32="",IF(K32=0,"",IF(K32&lt;=[11]Разработчик!$D$7,[11]Разработчик!$C$8,IF(K32&lt;=[11]Разработчик!$G$7,[11]Разработчик!$F$8,IF(K32&lt;=[11]Разработчик!$J$7,[11]Разработчик!$I$8,IF(K32&lt;=[11]Разработчик!$M$7,[11]Разработчик!$L$8,IF(K32&lt;=[11]Разработчик!$P$7,[11]Разработчик!$O$8,IF(K32&lt;=[11]Разработчик!$S$7,[11]Разработчик!$R$8,IF(K32&lt;=425.9,3.5,IF(K32&gt;=[11]Разработчик!$V$7,[11]Разработчик!$U$8))))))))),"-"))</f>
        <v>2.5</v>
      </c>
      <c r="O32" s="15"/>
      <c r="P32" s="47">
        <v>2019</v>
      </c>
      <c r="Q32" s="47">
        <v>2023</v>
      </c>
      <c r="R32" s="88" t="s">
        <v>300</v>
      </c>
      <c r="S32" s="74" t="s">
        <v>340</v>
      </c>
      <c r="T32" s="17">
        <f>IF(M32="","",M32+R32)</f>
        <v>2045</v>
      </c>
      <c r="U32" s="157"/>
      <c r="V32" s="157"/>
      <c r="W32" s="157"/>
      <c r="X32" s="157"/>
      <c r="Y32" s="157"/>
      <c r="Z32" s="157"/>
      <c r="AA32" s="327" t="s">
        <v>2533</v>
      </c>
      <c r="AB32" s="328" t="s">
        <v>2530</v>
      </c>
      <c r="AC32" s="196">
        <f t="shared" si="6"/>
        <v>0</v>
      </c>
      <c r="AD32" s="196">
        <f t="shared" si="7"/>
        <v>0</v>
      </c>
      <c r="AE32" s="196">
        <f t="shared" si="8"/>
        <v>0</v>
      </c>
    </row>
    <row r="33" spans="1:31" s="7" customFormat="1" x14ac:dyDescent="0.25">
      <c r="A33" s="321"/>
      <c r="B33" s="248">
        <v>72</v>
      </c>
      <c r="C33" s="321"/>
      <c r="D33" s="321"/>
      <c r="E33" s="321"/>
      <c r="F33" s="71" t="s">
        <v>44</v>
      </c>
      <c r="G33" s="321"/>
      <c r="H33" s="321"/>
      <c r="I33" s="321"/>
      <c r="J33" s="71">
        <v>6.6109999999999998</v>
      </c>
      <c r="K33" s="71">
        <v>159</v>
      </c>
      <c r="L33" s="71">
        <v>6</v>
      </c>
      <c r="M33" s="102">
        <v>2010</v>
      </c>
      <c r="N33" s="14">
        <f>IF(K33="","",IF(O33="",IF(K33=0,"",IF(K33&lt;=[11]Разработчик!$D$7,[11]Разработчик!$C$8,IF(K33&lt;=[11]Разработчик!$G$7,[11]Разработчик!$F$8,IF(K33&lt;=[11]Разработчик!$J$7,[11]Разработчик!$I$8,IF(K33&lt;=[11]Разработчик!$M$7,[11]Разработчик!$L$8,IF(K33&lt;=[11]Разработчик!$P$7,[11]Разработчик!$O$8,IF(K33&lt;=[11]Разработчик!$S$7,[11]Разработчик!$R$8,IF(K33&lt;=425.9,3.5,IF(K33&gt;=[11]Разработчик!$V$7,[11]Разработчик!$U$8))))))))),"-"))</f>
        <v>2.5</v>
      </c>
      <c r="O33" s="15"/>
      <c r="P33" s="47">
        <v>2019</v>
      </c>
      <c r="Q33" s="47">
        <v>2023</v>
      </c>
      <c r="R33" s="48">
        <v>20</v>
      </c>
      <c r="S33" s="74" t="s">
        <v>340</v>
      </c>
      <c r="T33" s="17">
        <f>IF(M33="","",M33+R33)</f>
        <v>2030</v>
      </c>
      <c r="U33" s="82">
        <v>5</v>
      </c>
      <c r="V33" s="82">
        <v>2</v>
      </c>
      <c r="W33" s="82">
        <v>3</v>
      </c>
      <c r="X33" s="82">
        <v>5</v>
      </c>
      <c r="Y33" s="157"/>
      <c r="Z33" s="157"/>
      <c r="AA33" s="327"/>
      <c r="AB33" s="328"/>
      <c r="AC33" s="196">
        <f t="shared" si="6"/>
        <v>12</v>
      </c>
      <c r="AD33" s="196">
        <f t="shared" si="7"/>
        <v>32</v>
      </c>
      <c r="AE33" s="196">
        <f t="shared" si="8"/>
        <v>44</v>
      </c>
    </row>
    <row r="34" spans="1:31" s="7" customFormat="1" ht="84" x14ac:dyDescent="0.25">
      <c r="A34" s="321"/>
      <c r="B34" s="248">
        <v>72</v>
      </c>
      <c r="C34" s="321"/>
      <c r="D34" s="71" t="s">
        <v>2340</v>
      </c>
      <c r="E34" s="71" t="s">
        <v>2337</v>
      </c>
      <c r="F34" s="71" t="s">
        <v>44</v>
      </c>
      <c r="G34" s="71">
        <v>1.6</v>
      </c>
      <c r="H34" s="71">
        <v>0.8</v>
      </c>
      <c r="I34" s="71">
        <v>40</v>
      </c>
      <c r="J34" s="71">
        <v>22.5</v>
      </c>
      <c r="K34" s="71">
        <v>219</v>
      </c>
      <c r="L34" s="71">
        <v>8</v>
      </c>
      <c r="M34" s="102">
        <v>2010</v>
      </c>
      <c r="N34" s="14">
        <f>IF(K34="","",IF(O34="",IF(K34=0,"",IF(K34&lt;=[11]Разработчик!$D$7,[11]Разработчик!$C$8,IF(K34&lt;=[11]Разработчик!$G$7,[11]Разработчик!$F$8,IF(K34&lt;=[11]Разработчик!$J$7,[11]Разработчик!$I$8,IF(K34&lt;=[11]Разработчик!$M$7,[11]Разработчик!$L$8,IF(K34&lt;=[11]Разработчик!$P$7,[11]Разработчик!$O$8,IF(K34&lt;=[11]Разработчик!$S$7,[11]Разработчик!$R$8,IF(K34&lt;=425.9,3.5,IF(K34&gt;=[11]Разработчик!$V$7,[11]Разработчик!$U$8))))))))),"-"))</f>
        <v>2.5</v>
      </c>
      <c r="O34" s="15"/>
      <c r="P34" s="47">
        <v>2019</v>
      </c>
      <c r="Q34" s="47">
        <v>2023</v>
      </c>
      <c r="R34" s="48">
        <v>35</v>
      </c>
      <c r="S34" s="74" t="s">
        <v>340</v>
      </c>
      <c r="T34" s="17">
        <f>IF(M34="","",M34+R34)</f>
        <v>2045</v>
      </c>
      <c r="U34" s="82">
        <v>5</v>
      </c>
      <c r="V34" s="82">
        <v>1</v>
      </c>
      <c r="W34" s="82"/>
      <c r="X34" s="82"/>
      <c r="Y34" s="157"/>
      <c r="Z34" s="157"/>
      <c r="AA34" s="327"/>
      <c r="AB34" s="328"/>
      <c r="AC34" s="196">
        <f t="shared" si="6"/>
        <v>6</v>
      </c>
      <c r="AD34" s="196">
        <f t="shared" si="7"/>
        <v>13</v>
      </c>
      <c r="AE34" s="196">
        <f t="shared" si="8"/>
        <v>19</v>
      </c>
    </row>
    <row r="35" spans="1:31" s="7" customFormat="1" ht="36" x14ac:dyDescent="0.25">
      <c r="A35" s="321" t="s">
        <v>2341</v>
      </c>
      <c r="B35" s="248">
        <v>139</v>
      </c>
      <c r="C35" s="321" t="s">
        <v>2322</v>
      </c>
      <c r="D35" s="95" t="s">
        <v>2342</v>
      </c>
      <c r="E35" s="321" t="s">
        <v>2308</v>
      </c>
      <c r="F35" s="71" t="s">
        <v>44</v>
      </c>
      <c r="G35" s="71">
        <v>0.9</v>
      </c>
      <c r="H35" s="71">
        <v>0.4</v>
      </c>
      <c r="I35" s="71">
        <v>10</v>
      </c>
      <c r="J35" s="71">
        <v>294.89999999999998</v>
      </c>
      <c r="K35" s="71">
        <v>219</v>
      </c>
      <c r="L35" s="71">
        <v>8</v>
      </c>
      <c r="M35" s="102">
        <v>2010</v>
      </c>
      <c r="N35" s="14">
        <f>IF(K35="","",IF(O35="",IF(K35=0,"",IF(K35&lt;=[11]Разработчик!$D$7,[11]Разработчик!$C$8,IF(K35&lt;=[11]Разработчик!$G$7,[11]Разработчик!$F$8,IF(K35&lt;=[11]Разработчик!$J$7,[11]Разработчик!$I$8,IF(K35&lt;=[11]Разработчик!$M$7,[11]Разработчик!$L$8,IF(K35&lt;=[11]Разработчик!$P$7,[11]Разработчик!$O$8,IF(K35&lt;=[11]Разработчик!$S$7,[11]Разработчик!$R$8,IF(K35&lt;=425.9,3.5,IF(K35&gt;=[11]Разработчик!$V$7,[11]Разработчик!$U$8))))))))),"-"))</f>
        <v>2.5</v>
      </c>
      <c r="O35" s="15"/>
      <c r="P35" s="47">
        <v>2019</v>
      </c>
      <c r="Q35" s="47">
        <v>2023</v>
      </c>
      <c r="R35" s="48">
        <v>35</v>
      </c>
      <c r="S35" s="74" t="s">
        <v>340</v>
      </c>
      <c r="T35" s="17">
        <f t="shared" ref="T35:T43" si="9">IF(M35="","",M35+R35)</f>
        <v>2045</v>
      </c>
      <c r="U35" s="82">
        <v>43</v>
      </c>
      <c r="V35" s="82">
        <v>1</v>
      </c>
      <c r="W35" s="82">
        <v>4</v>
      </c>
      <c r="X35" s="82">
        <v>1</v>
      </c>
      <c r="Y35" s="157"/>
      <c r="Z35" s="157"/>
      <c r="AA35" s="327" t="s">
        <v>2534</v>
      </c>
      <c r="AB35" s="328" t="s">
        <v>2535</v>
      </c>
      <c r="AC35" s="196">
        <f t="shared" si="6"/>
        <v>45</v>
      </c>
      <c r="AD35" s="196">
        <f t="shared" si="7"/>
        <v>99</v>
      </c>
      <c r="AE35" s="196">
        <f t="shared" si="8"/>
        <v>144</v>
      </c>
    </row>
    <row r="36" spans="1:31" s="7" customFormat="1" ht="48" x14ac:dyDescent="0.25">
      <c r="A36" s="321"/>
      <c r="B36" s="248">
        <v>139</v>
      </c>
      <c r="C36" s="321"/>
      <c r="D36" s="95" t="s">
        <v>2343</v>
      </c>
      <c r="E36" s="321"/>
      <c r="F36" s="71" t="s">
        <v>44</v>
      </c>
      <c r="G36" s="71">
        <v>0.9</v>
      </c>
      <c r="H36" s="71">
        <v>0.4</v>
      </c>
      <c r="I36" s="71">
        <v>10</v>
      </c>
      <c r="J36" s="71">
        <v>74.3</v>
      </c>
      <c r="K36" s="71">
        <v>219</v>
      </c>
      <c r="L36" s="71">
        <v>8</v>
      </c>
      <c r="M36" s="102">
        <v>2010</v>
      </c>
      <c r="N36" s="14">
        <f>IF(K36="","",IF(O36="",IF(K36=0,"",IF(K36&lt;=[11]Разработчик!$D$7,[11]Разработчик!$C$8,IF(K36&lt;=[11]Разработчик!$G$7,[11]Разработчик!$F$8,IF(K36&lt;=[11]Разработчик!$J$7,[11]Разработчик!$I$8,IF(K36&lt;=[11]Разработчик!$M$7,[11]Разработчик!$L$8,IF(K36&lt;=[11]Разработчик!$P$7,[11]Разработчик!$O$8,IF(K36&lt;=[11]Разработчик!$S$7,[11]Разработчик!$R$8,IF(K36&lt;=425.9,3.5,IF(K36&gt;=[11]Разработчик!$V$7,[11]Разработчик!$U$8))))))))),"-"))</f>
        <v>2.5</v>
      </c>
      <c r="O36" s="15"/>
      <c r="P36" s="47">
        <v>2019</v>
      </c>
      <c r="Q36" s="47">
        <v>2023</v>
      </c>
      <c r="R36" s="48">
        <v>35</v>
      </c>
      <c r="S36" s="74" t="s">
        <v>340</v>
      </c>
      <c r="T36" s="17">
        <f t="shared" si="9"/>
        <v>2045</v>
      </c>
      <c r="U36" s="157"/>
      <c r="V36" s="157"/>
      <c r="W36" s="157"/>
      <c r="X36" s="157"/>
      <c r="Y36" s="157"/>
      <c r="Z36" s="157"/>
      <c r="AA36" s="327"/>
      <c r="AB36" s="328"/>
      <c r="AC36" s="196">
        <f t="shared" si="6"/>
        <v>0</v>
      </c>
      <c r="AD36" s="196">
        <f t="shared" si="7"/>
        <v>0</v>
      </c>
      <c r="AE36" s="196">
        <f t="shared" si="8"/>
        <v>0</v>
      </c>
    </row>
    <row r="37" spans="1:31" s="7" customFormat="1" ht="48" x14ac:dyDescent="0.25">
      <c r="A37" s="321"/>
      <c r="B37" s="248">
        <v>139</v>
      </c>
      <c r="C37" s="321"/>
      <c r="D37" s="95" t="s">
        <v>2344</v>
      </c>
      <c r="E37" s="321"/>
      <c r="F37" s="71" t="s">
        <v>44</v>
      </c>
      <c r="G37" s="71">
        <v>0.9</v>
      </c>
      <c r="H37" s="71">
        <v>0.4</v>
      </c>
      <c r="I37" s="71">
        <v>10</v>
      </c>
      <c r="J37" s="71">
        <v>52.8</v>
      </c>
      <c r="K37" s="71">
        <v>219</v>
      </c>
      <c r="L37" s="71">
        <v>8</v>
      </c>
      <c r="M37" s="102">
        <v>2010</v>
      </c>
      <c r="N37" s="14">
        <f>IF(K37="","",IF(O37="",IF(K37=0,"",IF(K37&lt;=[11]Разработчик!$D$7,[11]Разработчик!$C$8,IF(K37&lt;=[11]Разработчик!$G$7,[11]Разработчик!$F$8,IF(K37&lt;=[11]Разработчик!$J$7,[11]Разработчик!$I$8,IF(K37&lt;=[11]Разработчик!$M$7,[11]Разработчик!$L$8,IF(K37&lt;=[11]Разработчик!$P$7,[11]Разработчик!$O$8,IF(K37&lt;=[11]Разработчик!$S$7,[11]Разработчик!$R$8,IF(K37&lt;=425.9,3.5,IF(K37&gt;=[11]Разработчик!$V$7,[11]Разработчик!$U$8))))))))),"-"))</f>
        <v>2.5</v>
      </c>
      <c r="O37" s="15"/>
      <c r="P37" s="47">
        <v>2019</v>
      </c>
      <c r="Q37" s="47">
        <v>2023</v>
      </c>
      <c r="R37" s="48">
        <v>35</v>
      </c>
      <c r="S37" s="74" t="s">
        <v>340</v>
      </c>
      <c r="T37" s="17">
        <f t="shared" si="9"/>
        <v>2045</v>
      </c>
      <c r="U37" s="157"/>
      <c r="V37" s="157"/>
      <c r="W37" s="157"/>
      <c r="X37" s="157"/>
      <c r="Y37" s="157"/>
      <c r="Z37" s="157"/>
      <c r="AA37" s="327"/>
      <c r="AB37" s="328"/>
      <c r="AC37" s="196">
        <f t="shared" si="6"/>
        <v>0</v>
      </c>
      <c r="AD37" s="196">
        <f t="shared" si="7"/>
        <v>0</v>
      </c>
      <c r="AE37" s="196">
        <f t="shared" si="8"/>
        <v>0</v>
      </c>
    </row>
    <row r="38" spans="1:31" s="7" customFormat="1" ht="60" x14ac:dyDescent="0.25">
      <c r="A38" s="321"/>
      <c r="B38" s="248">
        <v>139</v>
      </c>
      <c r="C38" s="321"/>
      <c r="D38" s="95" t="s">
        <v>2345</v>
      </c>
      <c r="E38" s="321"/>
      <c r="F38" s="71" t="s">
        <v>44</v>
      </c>
      <c r="G38" s="71">
        <v>0.9</v>
      </c>
      <c r="H38" s="71">
        <v>0.4</v>
      </c>
      <c r="I38" s="71">
        <v>10</v>
      </c>
      <c r="J38" s="71">
        <v>96.8</v>
      </c>
      <c r="K38" s="71">
        <v>219</v>
      </c>
      <c r="L38" s="71">
        <v>8</v>
      </c>
      <c r="M38" s="102">
        <v>2010</v>
      </c>
      <c r="N38" s="14">
        <f>IF(K38="","",IF(O38="",IF(K38=0,"",IF(K38&lt;=[11]Разработчик!$D$7,[11]Разработчик!$C$8,IF(K38&lt;=[11]Разработчик!$G$7,[11]Разработчик!$F$8,IF(K38&lt;=[11]Разработчик!$J$7,[11]Разработчик!$I$8,IF(K38&lt;=[11]Разработчик!$M$7,[11]Разработчик!$L$8,IF(K38&lt;=[11]Разработчик!$P$7,[11]Разработчик!$O$8,IF(K38&lt;=[11]Разработчик!$S$7,[11]Разработчик!$R$8,IF(K38&lt;=425.9,3.5,IF(K38&gt;=[11]Разработчик!$V$7,[11]Разработчик!$U$8))))))))),"-"))</f>
        <v>2.5</v>
      </c>
      <c r="O38" s="15"/>
      <c r="P38" s="47">
        <v>2019</v>
      </c>
      <c r="Q38" s="47">
        <v>2023</v>
      </c>
      <c r="R38" s="48">
        <v>35</v>
      </c>
      <c r="S38" s="74" t="s">
        <v>340</v>
      </c>
      <c r="T38" s="17">
        <f t="shared" si="9"/>
        <v>2045</v>
      </c>
      <c r="U38" s="157"/>
      <c r="V38" s="157"/>
      <c r="W38" s="157"/>
      <c r="X38" s="157"/>
      <c r="Y38" s="157"/>
      <c r="Z38" s="157"/>
      <c r="AA38" s="327"/>
      <c r="AB38" s="328"/>
      <c r="AC38" s="196">
        <f t="shared" si="6"/>
        <v>0</v>
      </c>
      <c r="AD38" s="196">
        <f t="shared" si="7"/>
        <v>0</v>
      </c>
      <c r="AE38" s="196">
        <f t="shared" si="8"/>
        <v>0</v>
      </c>
    </row>
    <row r="39" spans="1:31" s="7" customFormat="1" ht="60" x14ac:dyDescent="0.25">
      <c r="A39" s="321"/>
      <c r="B39" s="248">
        <v>139</v>
      </c>
      <c r="C39" s="321"/>
      <c r="D39" s="95" t="s">
        <v>2346</v>
      </c>
      <c r="E39" s="321"/>
      <c r="F39" s="71" t="s">
        <v>44</v>
      </c>
      <c r="G39" s="71">
        <v>0.9</v>
      </c>
      <c r="H39" s="71">
        <v>0.4</v>
      </c>
      <c r="I39" s="71">
        <v>10</v>
      </c>
      <c r="J39" s="71">
        <v>18.100000000000001</v>
      </c>
      <c r="K39" s="71">
        <v>219</v>
      </c>
      <c r="L39" s="71">
        <v>8</v>
      </c>
      <c r="M39" s="102">
        <v>2010</v>
      </c>
      <c r="N39" s="14">
        <f>IF(K39="","",IF(O39="",IF(K39=0,"",IF(K39&lt;=[11]Разработчик!$D$7,[11]Разработчик!$C$8,IF(K39&lt;=[11]Разработчик!$G$7,[11]Разработчик!$F$8,IF(K39&lt;=[11]Разработчик!$J$7,[11]Разработчик!$I$8,IF(K39&lt;=[11]Разработчик!$M$7,[11]Разработчик!$L$8,IF(K39&lt;=[11]Разработчик!$P$7,[11]Разработчик!$O$8,IF(K39&lt;=[11]Разработчик!$S$7,[11]Разработчик!$R$8,IF(K39&lt;=425.9,3.5,IF(K39&gt;=[11]Разработчик!$V$7,[11]Разработчик!$U$8))))))))),"-"))</f>
        <v>2.5</v>
      </c>
      <c r="O39" s="15"/>
      <c r="P39" s="47">
        <v>2019</v>
      </c>
      <c r="Q39" s="47">
        <v>2023</v>
      </c>
      <c r="R39" s="48">
        <v>35</v>
      </c>
      <c r="S39" s="74" t="s">
        <v>340</v>
      </c>
      <c r="T39" s="17">
        <f t="shared" si="9"/>
        <v>2045</v>
      </c>
      <c r="U39" s="157"/>
      <c r="V39" s="157"/>
      <c r="W39" s="157"/>
      <c r="X39" s="157"/>
      <c r="Y39" s="157"/>
      <c r="Z39" s="157"/>
      <c r="AA39" s="327"/>
      <c r="AB39" s="328"/>
      <c r="AC39" s="196">
        <f t="shared" si="6"/>
        <v>0</v>
      </c>
      <c r="AD39" s="196">
        <f t="shared" si="7"/>
        <v>0</v>
      </c>
      <c r="AE39" s="196">
        <f t="shared" si="8"/>
        <v>0</v>
      </c>
    </row>
    <row r="40" spans="1:31" s="7" customFormat="1" ht="48" x14ac:dyDescent="0.25">
      <c r="A40" s="321"/>
      <c r="B40" s="248">
        <v>139</v>
      </c>
      <c r="C40" s="321"/>
      <c r="D40" s="95" t="s">
        <v>2347</v>
      </c>
      <c r="E40" s="321"/>
      <c r="F40" s="71" t="s">
        <v>44</v>
      </c>
      <c r="G40" s="71">
        <v>0.9</v>
      </c>
      <c r="H40" s="71">
        <v>0.4</v>
      </c>
      <c r="I40" s="71">
        <v>10</v>
      </c>
      <c r="J40" s="71">
        <v>48.3</v>
      </c>
      <c r="K40" s="71">
        <v>219</v>
      </c>
      <c r="L40" s="71">
        <v>8</v>
      </c>
      <c r="M40" s="102">
        <v>2010</v>
      </c>
      <c r="N40" s="14">
        <f>IF(K40="","",IF(O40="",IF(K40=0,"",IF(K40&lt;=[11]Разработчик!$D$7,[11]Разработчик!$C$8,IF(K40&lt;=[11]Разработчик!$G$7,[11]Разработчик!$F$8,IF(K40&lt;=[11]Разработчик!$J$7,[11]Разработчик!$I$8,IF(K40&lt;=[11]Разработчик!$M$7,[11]Разработчик!$L$8,IF(K40&lt;=[11]Разработчик!$P$7,[11]Разработчик!$O$8,IF(K40&lt;=[11]Разработчик!$S$7,[11]Разработчик!$R$8,IF(K40&lt;=425.9,3.5,IF(K40&gt;=[11]Разработчик!$V$7,[11]Разработчик!$U$8))))))))),"-"))</f>
        <v>2.5</v>
      </c>
      <c r="O40" s="15"/>
      <c r="P40" s="47">
        <v>2019</v>
      </c>
      <c r="Q40" s="47">
        <v>2023</v>
      </c>
      <c r="R40" s="48">
        <v>35</v>
      </c>
      <c r="S40" s="74" t="s">
        <v>340</v>
      </c>
      <c r="T40" s="17">
        <f t="shared" si="9"/>
        <v>2045</v>
      </c>
      <c r="U40" s="157"/>
      <c r="V40" s="157"/>
      <c r="W40" s="157"/>
      <c r="X40" s="157"/>
      <c r="Y40" s="157"/>
      <c r="Z40" s="157"/>
      <c r="AA40" s="327"/>
      <c r="AB40" s="328"/>
      <c r="AC40" s="196">
        <f t="shared" si="6"/>
        <v>0</v>
      </c>
      <c r="AD40" s="196">
        <f t="shared" si="7"/>
        <v>0</v>
      </c>
      <c r="AE40" s="196">
        <f t="shared" si="8"/>
        <v>0</v>
      </c>
    </row>
    <row r="41" spans="1:31" s="7" customFormat="1" ht="62.25" customHeight="1" x14ac:dyDescent="0.25">
      <c r="A41" s="321" t="s">
        <v>2348</v>
      </c>
      <c r="B41" s="248">
        <v>142</v>
      </c>
      <c r="C41" s="321" t="s">
        <v>2349</v>
      </c>
      <c r="D41" s="321" t="s">
        <v>2350</v>
      </c>
      <c r="E41" s="321" t="s">
        <v>34</v>
      </c>
      <c r="F41" s="71" t="s">
        <v>53</v>
      </c>
      <c r="G41" s="71">
        <v>3</v>
      </c>
      <c r="H41" s="71">
        <v>0.6</v>
      </c>
      <c r="I41" s="71">
        <v>60</v>
      </c>
      <c r="J41" s="71">
        <v>0.15</v>
      </c>
      <c r="K41" s="71">
        <v>32</v>
      </c>
      <c r="L41" s="71">
        <v>3.5</v>
      </c>
      <c r="M41" s="102">
        <v>2010</v>
      </c>
      <c r="N41" s="14">
        <f>IF(K41="","",IF(O41="",IF(K41=0,"",IF(K41&lt;=[11]Разработчик!$D$7,[11]Разработчик!$C$8,IF(K41&lt;=[11]Разработчик!$G$7,[11]Разработчик!$F$8,IF(K41&lt;=[11]Разработчик!$J$7,[11]Разработчик!$I$8,IF(K41&lt;=[11]Разработчик!$M$7,[11]Разработчик!$L$8,IF(K41&lt;=[11]Разработчик!$P$7,[11]Разработчик!$O$8,IF(K41&lt;=[11]Разработчик!$S$7,[11]Разработчик!$R$8,IF(K41&lt;=425.9,3.5,IF(K41&gt;=[11]Разработчик!$V$7,[11]Разработчик!$U$8))))))))),"-"))</f>
        <v>1.5</v>
      </c>
      <c r="O41" s="15"/>
      <c r="P41" s="47">
        <v>2020</v>
      </c>
      <c r="Q41" s="47">
        <v>2023</v>
      </c>
      <c r="R41" s="102">
        <v>16</v>
      </c>
      <c r="S41" s="74" t="s">
        <v>340</v>
      </c>
      <c r="T41" s="17">
        <f t="shared" si="9"/>
        <v>2026</v>
      </c>
      <c r="U41" s="30"/>
      <c r="V41" s="30"/>
      <c r="W41" s="30">
        <v>1</v>
      </c>
      <c r="X41" s="157"/>
      <c r="Y41" s="157"/>
      <c r="Z41" s="157"/>
      <c r="AA41" s="424" t="s">
        <v>2532</v>
      </c>
      <c r="AB41" s="423" t="s">
        <v>2530</v>
      </c>
      <c r="AC41" s="196">
        <f t="shared" si="6"/>
        <v>0</v>
      </c>
      <c r="AD41" s="196">
        <f t="shared" si="7"/>
        <v>2</v>
      </c>
      <c r="AE41" s="196">
        <f t="shared" si="8"/>
        <v>2</v>
      </c>
    </row>
    <row r="42" spans="1:31" s="7" customFormat="1" x14ac:dyDescent="0.25">
      <c r="A42" s="321"/>
      <c r="B42" s="248">
        <v>142</v>
      </c>
      <c r="C42" s="321"/>
      <c r="D42" s="321"/>
      <c r="E42" s="321"/>
      <c r="F42" s="71" t="s">
        <v>53</v>
      </c>
      <c r="G42" s="71">
        <v>3</v>
      </c>
      <c r="H42" s="71">
        <v>0.6</v>
      </c>
      <c r="I42" s="71">
        <v>60</v>
      </c>
      <c r="J42" s="71">
        <v>113.35</v>
      </c>
      <c r="K42" s="71">
        <v>273</v>
      </c>
      <c r="L42" s="71">
        <v>8</v>
      </c>
      <c r="M42" s="102">
        <v>2010</v>
      </c>
      <c r="N42" s="14">
        <f>IF(K42="","",IF(O42="",IF(K42=0,"",IF(K42&lt;=[11]Разработчик!$D$7,[11]Разработчик!$C$8,IF(K42&lt;=[11]Разработчик!$G$7,[11]Разработчик!$F$8,IF(K42&lt;=[11]Разработчик!$J$7,[11]Разработчик!$I$8,IF(K42&lt;=[11]Разработчик!$M$7,[11]Разработчик!$L$8,IF(K42&lt;=[11]Разработчик!$P$7,[11]Разработчик!$O$8,IF(K42&lt;=[11]Разработчик!$S$7,[11]Разработчик!$R$8,IF(K42&lt;=425.9,3.5,IF(K42&gt;=[11]Разработчик!$V$7,[11]Разработчик!$U$8))))))))),"-"))</f>
        <v>3</v>
      </c>
      <c r="O42" s="15"/>
      <c r="P42" s="47">
        <v>2020</v>
      </c>
      <c r="Q42" s="47">
        <v>2023</v>
      </c>
      <c r="R42" s="102">
        <v>16</v>
      </c>
      <c r="S42" s="74" t="s">
        <v>340</v>
      </c>
      <c r="T42" s="17">
        <f t="shared" si="9"/>
        <v>2026</v>
      </c>
      <c r="U42" s="30">
        <v>15</v>
      </c>
      <c r="V42" s="30">
        <v>4</v>
      </c>
      <c r="W42" s="30">
        <v>4</v>
      </c>
      <c r="X42" s="157"/>
      <c r="Y42" s="157"/>
      <c r="Z42" s="157"/>
      <c r="AA42" s="424"/>
      <c r="AB42" s="423"/>
      <c r="AC42" s="196">
        <f t="shared" si="6"/>
        <v>19</v>
      </c>
      <c r="AD42" s="196">
        <f t="shared" si="7"/>
        <v>50</v>
      </c>
      <c r="AE42" s="196">
        <f t="shared" si="8"/>
        <v>69</v>
      </c>
    </row>
    <row r="43" spans="1:31" s="7" customFormat="1" ht="36" x14ac:dyDescent="0.25">
      <c r="A43" s="242" t="s">
        <v>2351</v>
      </c>
      <c r="B43" s="248">
        <v>144</v>
      </c>
      <c r="C43" s="71" t="s">
        <v>2352</v>
      </c>
      <c r="D43" s="71" t="s">
        <v>2353</v>
      </c>
      <c r="E43" s="71" t="s">
        <v>34</v>
      </c>
      <c r="F43" s="71" t="s">
        <v>53</v>
      </c>
      <c r="G43" s="71">
        <v>3</v>
      </c>
      <c r="H43" s="71">
        <v>0.4</v>
      </c>
      <c r="I43" s="71">
        <v>60</v>
      </c>
      <c r="J43" s="71">
        <v>230.9</v>
      </c>
      <c r="K43" s="71">
        <v>219</v>
      </c>
      <c r="L43" s="71">
        <v>8</v>
      </c>
      <c r="M43" s="102">
        <v>2010</v>
      </c>
      <c r="N43" s="14">
        <f>IF(K43="","",IF(O43="",IF(K43=0,"",IF(K43&lt;=[11]Разработчик!$D$7,[11]Разработчик!$C$8,IF(K43&lt;=[11]Разработчик!$G$7,[11]Разработчик!$F$8,IF(K43&lt;=[11]Разработчик!$J$7,[11]Разработчик!$I$8,IF(K43&lt;=[11]Разработчик!$M$7,[11]Разработчик!$L$8,IF(K43&lt;=[11]Разработчик!$P$7,[11]Разработчик!$O$8,IF(K43&lt;=[11]Разработчик!$S$7,[11]Разработчик!$R$8,IF(K43&lt;=425.9,3.5,IF(K43&gt;=[11]Разработчик!$V$7,[11]Разработчик!$U$8))))))))),"-"))</f>
        <v>2.5</v>
      </c>
      <c r="O43" s="15"/>
      <c r="P43" s="47">
        <v>2020</v>
      </c>
      <c r="Q43" s="47">
        <v>2023</v>
      </c>
      <c r="R43" s="102">
        <v>16</v>
      </c>
      <c r="S43" s="74" t="s">
        <v>340</v>
      </c>
      <c r="T43" s="17">
        <f t="shared" si="9"/>
        <v>2026</v>
      </c>
      <c r="U43" s="82">
        <v>13</v>
      </c>
      <c r="V43" s="82">
        <v>1</v>
      </c>
      <c r="W43" s="82">
        <v>4</v>
      </c>
      <c r="X43" s="157"/>
      <c r="Y43" s="157"/>
      <c r="Z43" s="157"/>
      <c r="AA43" s="92" t="s">
        <v>2532</v>
      </c>
      <c r="AB43" s="202" t="s">
        <v>2530</v>
      </c>
      <c r="AC43" s="196">
        <f t="shared" si="6"/>
        <v>14</v>
      </c>
      <c r="AD43" s="196">
        <f t="shared" si="7"/>
        <v>37</v>
      </c>
      <c r="AE43" s="196">
        <f t="shared" si="8"/>
        <v>51</v>
      </c>
    </row>
    <row r="44" spans="1:31" s="7" customFormat="1" ht="54.75" customHeight="1" x14ac:dyDescent="0.25">
      <c r="A44" s="326" t="s">
        <v>2356</v>
      </c>
      <c r="B44" s="251">
        <v>161</v>
      </c>
      <c r="C44" s="321" t="s">
        <v>2357</v>
      </c>
      <c r="D44" s="364" t="s">
        <v>306</v>
      </c>
      <c r="E44" s="321" t="s">
        <v>2355</v>
      </c>
      <c r="F44" s="46" t="s">
        <v>44</v>
      </c>
      <c r="G44" s="46">
        <f>H44*1.25</f>
        <v>2</v>
      </c>
      <c r="H44" s="46">
        <v>1.6</v>
      </c>
      <c r="I44" s="46">
        <v>30</v>
      </c>
      <c r="J44" s="46">
        <v>329.8</v>
      </c>
      <c r="K44" s="46">
        <v>273</v>
      </c>
      <c r="L44" s="46">
        <v>8</v>
      </c>
      <c r="M44" s="48">
        <v>2015</v>
      </c>
      <c r="N44" s="14">
        <f>IF(K44="","",IF(O44="",IF(K44=0,"",IF(K44&lt;=[11]Разработчик!$D$7,[11]Разработчик!$C$8,IF(K44&lt;=[11]Разработчик!$G$7,[11]Разработчик!$F$8,IF(K44&lt;=[11]Разработчик!$J$7,[11]Разработчик!$I$8,IF(K44&lt;=[11]Разработчик!$M$7,[11]Разработчик!$L$8,IF(K44&lt;=[11]Разработчик!$P$7,[11]Разработчик!$O$8,IF(K44&lt;=[11]Разработчик!$S$7,[11]Разработчик!$R$8,IF(K44&lt;=425.9,3.5,IF(K44&gt;=[11]Разработчик!$V$7,[11]Разработчик!$U$8))))))))),"-"))</f>
        <v>3</v>
      </c>
      <c r="O44" s="15"/>
      <c r="P44" s="71">
        <v>2020</v>
      </c>
      <c r="Q44" s="71">
        <v>2023</v>
      </c>
      <c r="R44" s="48">
        <v>10</v>
      </c>
      <c r="S44" s="46" t="s">
        <v>340</v>
      </c>
      <c r="T44" s="17">
        <f t="shared" ref="T44:T51" si="10">IF(M44="","",M44+R44)</f>
        <v>2025</v>
      </c>
      <c r="U44" s="30">
        <v>36</v>
      </c>
      <c r="V44" s="30"/>
      <c r="W44" s="30"/>
      <c r="X44" s="30">
        <v>1</v>
      </c>
      <c r="Y44" s="30"/>
      <c r="Z44" s="157"/>
      <c r="AA44" s="327" t="s">
        <v>2536</v>
      </c>
      <c r="AB44" s="328" t="s">
        <v>2530</v>
      </c>
      <c r="AC44" s="196">
        <f t="shared" si="6"/>
        <v>37</v>
      </c>
      <c r="AD44" s="196">
        <f t="shared" si="7"/>
        <v>74</v>
      </c>
      <c r="AE44" s="196">
        <f t="shared" si="8"/>
        <v>111</v>
      </c>
    </row>
    <row r="45" spans="1:31" s="7" customFormat="1" x14ac:dyDescent="0.25">
      <c r="A45" s="326"/>
      <c r="B45" s="251">
        <v>161</v>
      </c>
      <c r="C45" s="321"/>
      <c r="D45" s="364"/>
      <c r="E45" s="321"/>
      <c r="F45" s="46" t="s">
        <v>44</v>
      </c>
      <c r="G45" s="46">
        <f t="shared" ref="G45:G51" si="11">H45*1.25</f>
        <v>2</v>
      </c>
      <c r="H45" s="46">
        <v>1.6</v>
      </c>
      <c r="I45" s="46">
        <v>30</v>
      </c>
      <c r="J45" s="46">
        <v>0.45</v>
      </c>
      <c r="K45" s="46">
        <v>219</v>
      </c>
      <c r="L45" s="46">
        <v>8</v>
      </c>
      <c r="M45" s="48">
        <v>2015</v>
      </c>
      <c r="N45" s="14">
        <f>IF(K45="","",IF(O45="",IF(K45=0,"",IF(K45&lt;=[11]Разработчик!$D$7,[11]Разработчик!$C$8,IF(K45&lt;=[11]Разработчик!$G$7,[11]Разработчик!$F$8,IF(K45&lt;=[11]Разработчик!$J$7,[11]Разработчик!$I$8,IF(K45&lt;=[11]Разработчик!$M$7,[11]Разработчик!$L$8,IF(K45&lt;=[11]Разработчик!$P$7,[11]Разработчик!$O$8,IF(K45&lt;=[11]Разработчик!$S$7,[11]Разработчик!$R$8,IF(K45&lt;=425.9,3.5,IF(K45&gt;=[11]Разработчик!$V$7,[11]Разработчик!$U$8))))))))),"-"))</f>
        <v>2.5</v>
      </c>
      <c r="O45" s="15"/>
      <c r="P45" s="71">
        <v>2020</v>
      </c>
      <c r="Q45" s="71">
        <v>2023</v>
      </c>
      <c r="R45" s="48">
        <v>10</v>
      </c>
      <c r="S45" s="46" t="s">
        <v>340</v>
      </c>
      <c r="T45" s="17">
        <f t="shared" si="10"/>
        <v>2025</v>
      </c>
      <c r="U45" s="30"/>
      <c r="V45" s="30"/>
      <c r="W45" s="30">
        <v>1</v>
      </c>
      <c r="X45" s="30"/>
      <c r="Y45" s="30">
        <v>1</v>
      </c>
      <c r="Z45" s="157"/>
      <c r="AA45" s="327"/>
      <c r="AB45" s="328"/>
      <c r="AC45" s="196">
        <f t="shared" si="6"/>
        <v>1</v>
      </c>
      <c r="AD45" s="196">
        <f t="shared" si="7"/>
        <v>3</v>
      </c>
      <c r="AE45" s="196">
        <f t="shared" si="8"/>
        <v>4</v>
      </c>
    </row>
    <row r="46" spans="1:31" s="7" customFormat="1" x14ac:dyDescent="0.25">
      <c r="A46" s="326"/>
      <c r="B46" s="251">
        <v>161</v>
      </c>
      <c r="C46" s="321"/>
      <c r="D46" s="364"/>
      <c r="E46" s="321"/>
      <c r="F46" s="46" t="s">
        <v>44</v>
      </c>
      <c r="G46" s="46">
        <f t="shared" si="11"/>
        <v>2</v>
      </c>
      <c r="H46" s="46">
        <v>1.6</v>
      </c>
      <c r="I46" s="46">
        <v>30</v>
      </c>
      <c r="J46" s="46">
        <v>2.2999999999999998</v>
      </c>
      <c r="K46" s="46">
        <v>32</v>
      </c>
      <c r="L46" s="46">
        <v>5</v>
      </c>
      <c r="M46" s="48">
        <v>2015</v>
      </c>
      <c r="N46" s="14">
        <f>IF(K46="","",IF(O46="",IF(K46=0,"",IF(K46&lt;=[11]Разработчик!$D$7,[11]Разработчик!$C$8,IF(K46&lt;=[11]Разработчик!$G$7,[11]Разработчик!$F$8,IF(K46&lt;=[11]Разработчик!$J$7,[11]Разработчик!$I$8,IF(K46&lt;=[11]Разработчик!$M$7,[11]Разработчик!$L$8,IF(K46&lt;=[11]Разработчик!$P$7,[11]Разработчик!$O$8,IF(K46&lt;=[11]Разработчик!$S$7,[11]Разработчик!$R$8,IF(K46&lt;=425.9,3.5,IF(K46&gt;=[11]Разработчик!$V$7,[11]Разработчик!$U$8))))))))),"-"))</f>
        <v>1.5</v>
      </c>
      <c r="O46" s="15"/>
      <c r="P46" s="71">
        <v>2020</v>
      </c>
      <c r="Q46" s="71">
        <v>2023</v>
      </c>
      <c r="R46" s="48">
        <v>10</v>
      </c>
      <c r="S46" s="46" t="s">
        <v>340</v>
      </c>
      <c r="T46" s="17">
        <f t="shared" si="10"/>
        <v>2025</v>
      </c>
      <c r="U46" s="30"/>
      <c r="V46" s="30"/>
      <c r="W46" s="30"/>
      <c r="X46" s="30"/>
      <c r="Y46" s="30"/>
      <c r="Z46" s="157"/>
      <c r="AA46" s="327"/>
      <c r="AB46" s="328"/>
      <c r="AC46" s="196">
        <f t="shared" si="6"/>
        <v>0</v>
      </c>
      <c r="AD46" s="196">
        <f t="shared" si="7"/>
        <v>0</v>
      </c>
      <c r="AE46" s="196">
        <f t="shared" si="8"/>
        <v>0</v>
      </c>
    </row>
    <row r="47" spans="1:31" s="7" customFormat="1" x14ac:dyDescent="0.25">
      <c r="A47" s="326"/>
      <c r="B47" s="251">
        <v>161</v>
      </c>
      <c r="C47" s="321"/>
      <c r="D47" s="364"/>
      <c r="E47" s="321"/>
      <c r="F47" s="46" t="s">
        <v>44</v>
      </c>
      <c r="G47" s="46">
        <f t="shared" si="11"/>
        <v>2</v>
      </c>
      <c r="H47" s="46">
        <v>1.6</v>
      </c>
      <c r="I47" s="46">
        <v>30</v>
      </c>
      <c r="J47" s="46">
        <v>2</v>
      </c>
      <c r="K47" s="46">
        <v>25</v>
      </c>
      <c r="L47" s="46">
        <v>5</v>
      </c>
      <c r="M47" s="48">
        <v>2015</v>
      </c>
      <c r="N47" s="14">
        <f>IF(K47="","",IF(O47="",IF(K47=0,"",IF(K47&lt;=[11]Разработчик!$D$7,[11]Разработчик!$C$8,IF(K47&lt;=[11]Разработчик!$G$7,[11]Разработчик!$F$8,IF(K47&lt;=[11]Разработчик!$J$7,[11]Разработчик!$I$8,IF(K47&lt;=[11]Разработчик!$M$7,[11]Разработчик!$L$8,IF(K47&lt;=[11]Разработчик!$P$7,[11]Разработчик!$O$8,IF(K47&lt;=[11]Разработчик!$S$7,[11]Разработчик!$R$8,IF(K47&lt;=425.9,3.5,IF(K47&gt;=[11]Разработчик!$V$7,[11]Разработчик!$U$8))))))))),"-"))</f>
        <v>1</v>
      </c>
      <c r="O47" s="15"/>
      <c r="P47" s="71">
        <v>2020</v>
      </c>
      <c r="Q47" s="71">
        <v>2023</v>
      </c>
      <c r="R47" s="48">
        <v>10</v>
      </c>
      <c r="S47" s="46" t="s">
        <v>340</v>
      </c>
      <c r="T47" s="17">
        <f t="shared" si="10"/>
        <v>2025</v>
      </c>
      <c r="U47" s="30"/>
      <c r="V47" s="30"/>
      <c r="W47" s="30">
        <v>7</v>
      </c>
      <c r="X47" s="30"/>
      <c r="Y47" s="30">
        <v>7</v>
      </c>
      <c r="Z47" s="157"/>
      <c r="AA47" s="327"/>
      <c r="AB47" s="328"/>
      <c r="AC47" s="196">
        <f t="shared" si="6"/>
        <v>7</v>
      </c>
      <c r="AD47" s="196">
        <f t="shared" si="7"/>
        <v>21</v>
      </c>
      <c r="AE47" s="196">
        <f t="shared" si="8"/>
        <v>28</v>
      </c>
    </row>
    <row r="48" spans="1:31" s="7" customFormat="1" x14ac:dyDescent="0.25">
      <c r="A48" s="326"/>
      <c r="B48" s="251">
        <v>161</v>
      </c>
      <c r="C48" s="321"/>
      <c r="D48" s="46" t="s">
        <v>209</v>
      </c>
      <c r="E48" s="321"/>
      <c r="F48" s="46" t="s">
        <v>44</v>
      </c>
      <c r="G48" s="46">
        <f t="shared" si="11"/>
        <v>2</v>
      </c>
      <c r="H48" s="46">
        <v>1.6</v>
      </c>
      <c r="I48" s="46">
        <v>30</v>
      </c>
      <c r="J48" s="46">
        <v>1</v>
      </c>
      <c r="K48" s="46">
        <v>273</v>
      </c>
      <c r="L48" s="46">
        <v>8</v>
      </c>
      <c r="M48" s="48">
        <v>2015</v>
      </c>
      <c r="N48" s="14">
        <f>IF(K48="","",IF(O48="",IF(K48=0,"",IF(K48&lt;=[11]Разработчик!$D$7,[11]Разработчик!$C$8,IF(K48&lt;=[11]Разработчик!$G$7,[11]Разработчик!$F$8,IF(K48&lt;=[11]Разработчик!$J$7,[11]Разработчик!$I$8,IF(K48&lt;=[11]Разработчик!$M$7,[11]Разработчик!$L$8,IF(K48&lt;=[11]Разработчик!$P$7,[11]Разработчик!$O$8,IF(K48&lt;=[11]Разработчик!$S$7,[11]Разработчик!$R$8,IF(K48&lt;=425.9,3.5,IF(K48&gt;=[11]Разработчик!$V$7,[11]Разработчик!$U$8))))))))),"-"))</f>
        <v>3</v>
      </c>
      <c r="O48" s="15"/>
      <c r="P48" s="71">
        <v>2020</v>
      </c>
      <c r="Q48" s="71">
        <v>2023</v>
      </c>
      <c r="R48" s="48">
        <v>10</v>
      </c>
      <c r="S48" s="46" t="s">
        <v>340</v>
      </c>
      <c r="T48" s="17">
        <f t="shared" si="10"/>
        <v>2025</v>
      </c>
      <c r="U48" s="30"/>
      <c r="V48" s="30"/>
      <c r="W48" s="30"/>
      <c r="X48" s="30"/>
      <c r="Y48" s="30"/>
      <c r="Z48" s="157"/>
      <c r="AA48" s="327"/>
      <c r="AB48" s="328"/>
      <c r="AC48" s="196">
        <f t="shared" si="6"/>
        <v>0</v>
      </c>
      <c r="AD48" s="196">
        <f t="shared" si="7"/>
        <v>0</v>
      </c>
      <c r="AE48" s="196">
        <f t="shared" si="8"/>
        <v>0</v>
      </c>
    </row>
    <row r="49" spans="1:31" s="7" customFormat="1" x14ac:dyDescent="0.25">
      <c r="A49" s="326"/>
      <c r="B49" s="251">
        <v>161</v>
      </c>
      <c r="C49" s="321"/>
      <c r="D49" s="364" t="s">
        <v>749</v>
      </c>
      <c r="E49" s="321"/>
      <c r="F49" s="46" t="s">
        <v>44</v>
      </c>
      <c r="G49" s="46">
        <f t="shared" si="11"/>
        <v>2</v>
      </c>
      <c r="H49" s="46">
        <v>1.6</v>
      </c>
      <c r="I49" s="46">
        <v>30</v>
      </c>
      <c r="J49" s="46">
        <v>24</v>
      </c>
      <c r="K49" s="46">
        <v>273</v>
      </c>
      <c r="L49" s="46">
        <v>8</v>
      </c>
      <c r="M49" s="48">
        <v>2015</v>
      </c>
      <c r="N49" s="14">
        <f>IF(K49="","",IF(O49="",IF(K49=0,"",IF(K49&lt;=[11]Разработчик!$D$7,[11]Разработчик!$C$8,IF(K49&lt;=[11]Разработчик!$G$7,[11]Разработчик!$F$8,IF(K49&lt;=[11]Разработчик!$J$7,[11]Разработчик!$I$8,IF(K49&lt;=[11]Разработчик!$M$7,[11]Разработчик!$L$8,IF(K49&lt;=[11]Разработчик!$P$7,[11]Разработчик!$O$8,IF(K49&lt;=[11]Разработчик!$S$7,[11]Разработчик!$R$8,IF(K49&lt;=425.9,3.5,IF(K49&gt;=[11]Разработчик!$V$7,[11]Разработчик!$U$8))))))))),"-"))</f>
        <v>3</v>
      </c>
      <c r="O49" s="15"/>
      <c r="P49" s="71">
        <v>2020</v>
      </c>
      <c r="Q49" s="71">
        <v>2023</v>
      </c>
      <c r="R49" s="48">
        <v>10</v>
      </c>
      <c r="S49" s="46" t="s">
        <v>340</v>
      </c>
      <c r="T49" s="17">
        <f t="shared" si="10"/>
        <v>2025</v>
      </c>
      <c r="U49" s="30"/>
      <c r="V49" s="30"/>
      <c r="W49" s="30"/>
      <c r="X49" s="30"/>
      <c r="Y49" s="30"/>
      <c r="Z49" s="157"/>
      <c r="AA49" s="327"/>
      <c r="AB49" s="328"/>
      <c r="AC49" s="196">
        <f t="shared" si="6"/>
        <v>0</v>
      </c>
      <c r="AD49" s="196">
        <f t="shared" si="7"/>
        <v>0</v>
      </c>
      <c r="AE49" s="196">
        <f t="shared" si="8"/>
        <v>0</v>
      </c>
    </row>
    <row r="50" spans="1:31" s="7" customFormat="1" x14ac:dyDescent="0.25">
      <c r="A50" s="326"/>
      <c r="B50" s="251">
        <v>161</v>
      </c>
      <c r="C50" s="321"/>
      <c r="D50" s="364"/>
      <c r="E50" s="321"/>
      <c r="F50" s="46" t="s">
        <v>44</v>
      </c>
      <c r="G50" s="46">
        <f t="shared" si="11"/>
        <v>2</v>
      </c>
      <c r="H50" s="46">
        <v>1.6</v>
      </c>
      <c r="I50" s="46">
        <v>30</v>
      </c>
      <c r="J50" s="46">
        <v>10</v>
      </c>
      <c r="K50" s="46">
        <v>159</v>
      </c>
      <c r="L50" s="46">
        <v>6</v>
      </c>
      <c r="M50" s="48">
        <v>2015</v>
      </c>
      <c r="N50" s="14">
        <f>IF(K50="","",IF(O50="",IF(K50=0,"",IF(K50&lt;=[11]Разработчик!$D$7,[11]Разработчик!$C$8,IF(K50&lt;=[11]Разработчик!$G$7,[11]Разработчик!$F$8,IF(K50&lt;=[11]Разработчик!$J$7,[11]Разработчик!$I$8,IF(K50&lt;=[11]Разработчик!$M$7,[11]Разработчик!$L$8,IF(K50&lt;=[11]Разработчик!$P$7,[11]Разработчик!$O$8,IF(K50&lt;=[11]Разработчик!$S$7,[11]Разработчик!$R$8,IF(K50&lt;=425.9,3.5,IF(K50&gt;=[11]Разработчик!$V$7,[11]Разработчик!$U$8))))))))),"-"))</f>
        <v>2.5</v>
      </c>
      <c r="O50" s="15"/>
      <c r="P50" s="71">
        <v>2020</v>
      </c>
      <c r="Q50" s="71">
        <v>2023</v>
      </c>
      <c r="R50" s="48">
        <v>10</v>
      </c>
      <c r="S50" s="46" t="s">
        <v>340</v>
      </c>
      <c r="T50" s="17">
        <f t="shared" si="10"/>
        <v>2025</v>
      </c>
      <c r="U50" s="30">
        <v>3</v>
      </c>
      <c r="V50" s="30"/>
      <c r="W50" s="30"/>
      <c r="X50" s="30"/>
      <c r="Y50" s="30"/>
      <c r="Z50" s="157"/>
      <c r="AA50" s="327"/>
      <c r="AB50" s="328"/>
      <c r="AC50" s="196">
        <f t="shared" si="6"/>
        <v>3</v>
      </c>
      <c r="AD50" s="196">
        <f t="shared" si="7"/>
        <v>6</v>
      </c>
      <c r="AE50" s="196">
        <f t="shared" si="8"/>
        <v>9</v>
      </c>
    </row>
    <row r="51" spans="1:31" s="7" customFormat="1" x14ac:dyDescent="0.25">
      <c r="A51" s="326"/>
      <c r="B51" s="251">
        <v>161</v>
      </c>
      <c r="C51" s="321"/>
      <c r="D51" s="364"/>
      <c r="E51" s="321"/>
      <c r="F51" s="46" t="s">
        <v>44</v>
      </c>
      <c r="G51" s="46">
        <f t="shared" si="11"/>
        <v>2</v>
      </c>
      <c r="H51" s="46">
        <v>1.6</v>
      </c>
      <c r="I51" s="46">
        <v>30</v>
      </c>
      <c r="J51" s="46">
        <v>1.5</v>
      </c>
      <c r="K51" s="46">
        <v>57</v>
      </c>
      <c r="L51" s="46">
        <v>5</v>
      </c>
      <c r="M51" s="48">
        <v>2015</v>
      </c>
      <c r="N51" s="14">
        <f>IF(K51="","",IF(O51="",IF(K51=0,"",IF(K51&lt;=[11]Разработчик!$D$7,[11]Разработчик!$C$8,IF(K51&lt;=[11]Разработчик!$G$7,[11]Разработчик!$F$8,IF(K51&lt;=[11]Разработчик!$J$7,[11]Разработчик!$I$8,IF(K51&lt;=[11]Разработчик!$M$7,[11]Разработчик!$L$8,IF(K51&lt;=[11]Разработчик!$P$7,[11]Разработчик!$O$8,IF(K51&lt;=[11]Разработчик!$S$7,[11]Разработчик!$R$8,IF(K51&lt;=425.9,3.5,IF(K51&gt;=[11]Разработчик!$V$7,[11]Разработчик!$U$8))))))))),"-"))</f>
        <v>1.5</v>
      </c>
      <c r="O51" s="15"/>
      <c r="P51" s="71">
        <v>2020</v>
      </c>
      <c r="Q51" s="71">
        <v>2023</v>
      </c>
      <c r="R51" s="48">
        <v>10</v>
      </c>
      <c r="S51" s="46" t="s">
        <v>340</v>
      </c>
      <c r="T51" s="17">
        <f t="shared" si="10"/>
        <v>2025</v>
      </c>
      <c r="U51" s="30">
        <v>1</v>
      </c>
      <c r="V51" s="30"/>
      <c r="W51" s="30">
        <v>1</v>
      </c>
      <c r="X51" s="30"/>
      <c r="Y51" s="30">
        <v>1</v>
      </c>
      <c r="Z51" s="157"/>
      <c r="AA51" s="327"/>
      <c r="AB51" s="328"/>
      <c r="AC51" s="196">
        <f t="shared" si="6"/>
        <v>2</v>
      </c>
      <c r="AD51" s="196">
        <f t="shared" si="7"/>
        <v>5</v>
      </c>
      <c r="AE51" s="196">
        <f t="shared" si="8"/>
        <v>7</v>
      </c>
    </row>
    <row r="52" spans="1:31" s="7" customFormat="1" ht="90" customHeight="1" x14ac:dyDescent="0.25">
      <c r="A52" s="321" t="s">
        <v>2358</v>
      </c>
      <c r="B52" s="248">
        <v>168</v>
      </c>
      <c r="C52" s="322" t="s">
        <v>2359</v>
      </c>
      <c r="D52" s="322" t="s">
        <v>2360</v>
      </c>
      <c r="E52" s="322" t="s">
        <v>2320</v>
      </c>
      <c r="F52" s="47" t="s">
        <v>44</v>
      </c>
      <c r="G52" s="322">
        <v>0.72499999999999998</v>
      </c>
      <c r="H52" s="322">
        <v>0.57999999999999996</v>
      </c>
      <c r="I52" s="322" t="s">
        <v>2300</v>
      </c>
      <c r="J52" s="88">
        <v>19.600000000000001</v>
      </c>
      <c r="K52" s="47">
        <v>219</v>
      </c>
      <c r="L52" s="47">
        <v>8</v>
      </c>
      <c r="M52" s="88">
        <v>2012</v>
      </c>
      <c r="N52" s="14">
        <f>IF(K52="","",IF(O52="",IF(K52=0,"",IF(K52&lt;=[11]Разработчик!$D$7,[11]Разработчик!$C$8,IF(K52&lt;=[11]Разработчик!$G$7,[11]Разработчик!$F$8,IF(K52&lt;=[11]Разработчик!$J$7,[11]Разработчик!$I$8,IF(K52&lt;=[11]Разработчик!$M$7,[11]Разработчик!$L$8,IF(K52&lt;=[11]Разработчик!$P$7,[11]Разработчик!$O$8,IF(K52&lt;=[11]Разработчик!$S$7,[11]Разработчик!$R$8,IF(K52&lt;=425.9,3.5,IF(K52&gt;=[11]Разработчик!$V$7,[11]Разработчик!$U$8))))))))),"-"))</f>
        <v>2.5</v>
      </c>
      <c r="O52" s="15"/>
      <c r="P52" s="47">
        <v>2020</v>
      </c>
      <c r="Q52" s="47">
        <v>2023</v>
      </c>
      <c r="R52" s="88" t="s">
        <v>314</v>
      </c>
      <c r="S52" s="74" t="s">
        <v>340</v>
      </c>
      <c r="T52" s="17">
        <f t="shared" ref="T52:T66" si="12">IF(M52="","",M52+R52)</f>
        <v>2032</v>
      </c>
      <c r="U52" s="157"/>
      <c r="V52" s="157"/>
      <c r="W52" s="157"/>
      <c r="X52" s="157"/>
      <c r="Y52" s="157"/>
      <c r="Z52" s="157"/>
      <c r="AA52" s="327" t="s">
        <v>2537</v>
      </c>
      <c r="AB52" s="423"/>
      <c r="AC52" s="196">
        <f t="shared" si="6"/>
        <v>0</v>
      </c>
      <c r="AD52" s="196">
        <f t="shared" si="7"/>
        <v>0</v>
      </c>
      <c r="AE52" s="196">
        <f t="shared" si="8"/>
        <v>0</v>
      </c>
    </row>
    <row r="53" spans="1:31" s="7" customFormat="1" x14ac:dyDescent="0.25">
      <c r="A53" s="321"/>
      <c r="B53" s="248">
        <v>168</v>
      </c>
      <c r="C53" s="322"/>
      <c r="D53" s="322"/>
      <c r="E53" s="322"/>
      <c r="F53" s="47" t="s">
        <v>44</v>
      </c>
      <c r="G53" s="322"/>
      <c r="H53" s="322"/>
      <c r="I53" s="322"/>
      <c r="J53" s="88">
        <v>197.5</v>
      </c>
      <c r="K53" s="71">
        <v>219</v>
      </c>
      <c r="L53" s="71">
        <v>6</v>
      </c>
      <c r="M53" s="102">
        <v>2012</v>
      </c>
      <c r="N53" s="14">
        <f>IF(K53="","",IF(O53="",IF(K53=0,"",IF(K53&lt;=[11]Разработчик!$D$7,[11]Разработчик!$C$8,IF(K53&lt;=[11]Разработчик!$G$7,[11]Разработчик!$F$8,IF(K53&lt;=[11]Разработчик!$J$7,[11]Разработчик!$I$8,IF(K53&lt;=[11]Разработчик!$M$7,[11]Разработчик!$L$8,IF(K53&lt;=[11]Разработчик!$P$7,[11]Разработчик!$O$8,IF(K53&lt;=[11]Разработчик!$S$7,[11]Разработчик!$R$8,IF(K53&lt;=425.9,3.5,IF(K53&gt;=[11]Разработчик!$V$7,[11]Разработчик!$U$8))))))))),"-"))</f>
        <v>2.5</v>
      </c>
      <c r="O53" s="15"/>
      <c r="P53" s="47">
        <v>2020</v>
      </c>
      <c r="Q53" s="47">
        <v>2023</v>
      </c>
      <c r="R53" s="88" t="s">
        <v>314</v>
      </c>
      <c r="S53" s="74" t="s">
        <v>340</v>
      </c>
      <c r="T53" s="17">
        <f t="shared" si="12"/>
        <v>2032</v>
      </c>
      <c r="U53" s="82">
        <v>45</v>
      </c>
      <c r="V53" s="82">
        <v>9</v>
      </c>
      <c r="W53" s="82">
        <v>14</v>
      </c>
      <c r="X53" s="82">
        <v>4</v>
      </c>
      <c r="Y53" s="157"/>
      <c r="Z53" s="157"/>
      <c r="AA53" s="327"/>
      <c r="AB53" s="423"/>
      <c r="AC53" s="196">
        <f t="shared" si="6"/>
        <v>58</v>
      </c>
      <c r="AD53" s="196">
        <f t="shared" si="7"/>
        <v>153</v>
      </c>
      <c r="AE53" s="196">
        <f t="shared" si="8"/>
        <v>211</v>
      </c>
    </row>
    <row r="54" spans="1:31" s="7" customFormat="1" x14ac:dyDescent="0.25">
      <c r="A54" s="321"/>
      <c r="B54" s="248">
        <v>168</v>
      </c>
      <c r="C54" s="322"/>
      <c r="D54" s="322"/>
      <c r="E54" s="322"/>
      <c r="F54" s="47" t="s">
        <v>44</v>
      </c>
      <c r="G54" s="322"/>
      <c r="H54" s="322"/>
      <c r="I54" s="322"/>
      <c r="J54" s="88">
        <v>2.5</v>
      </c>
      <c r="K54" s="71">
        <v>159</v>
      </c>
      <c r="L54" s="71">
        <v>5</v>
      </c>
      <c r="M54" s="102">
        <v>2012</v>
      </c>
      <c r="N54" s="14">
        <f>IF(K54="","",IF(O54="",IF(K54=0,"",IF(K54&lt;=[11]Разработчик!$D$7,[11]Разработчик!$C$8,IF(K54&lt;=[11]Разработчик!$G$7,[11]Разработчик!$F$8,IF(K54&lt;=[11]Разработчик!$J$7,[11]Разработчик!$I$8,IF(K54&lt;=[11]Разработчик!$M$7,[11]Разработчик!$L$8,IF(K54&lt;=[11]Разработчик!$P$7,[11]Разработчик!$O$8,IF(K54&lt;=[11]Разработчик!$S$7,[11]Разработчик!$R$8,IF(K54&lt;=425.9,3.5,IF(K54&gt;=[11]Разработчик!$V$7,[11]Разработчик!$U$8))))))))),"-"))</f>
        <v>2.5</v>
      </c>
      <c r="O54" s="15"/>
      <c r="P54" s="47">
        <v>2020</v>
      </c>
      <c r="Q54" s="47">
        <v>2023</v>
      </c>
      <c r="R54" s="88" t="s">
        <v>314</v>
      </c>
      <c r="S54" s="74" t="s">
        <v>54</v>
      </c>
      <c r="T54" s="17">
        <f t="shared" si="12"/>
        <v>2032</v>
      </c>
      <c r="U54" s="82"/>
      <c r="V54" s="82"/>
      <c r="W54" s="82"/>
      <c r="X54" s="82"/>
      <c r="Y54" s="157"/>
      <c r="Z54" s="157"/>
      <c r="AA54" s="327"/>
      <c r="AB54" s="423"/>
      <c r="AC54" s="196">
        <f t="shared" ref="AC54:AC86" si="13">SUM(U54+V54+X54+Y54+Z54)</f>
        <v>0</v>
      </c>
      <c r="AD54" s="196">
        <f t="shared" ref="AD54:AD86" si="14">SUM(U54*2)+(V54*3)+(W54*2)+(X54*2)+(Y54)+(Z54*3)</f>
        <v>0</v>
      </c>
      <c r="AE54" s="196">
        <f t="shared" ref="AE54:AE86" si="15">SUM(AC54+AD54)</f>
        <v>0</v>
      </c>
    </row>
    <row r="55" spans="1:31" s="7" customFormat="1" x14ac:dyDescent="0.25">
      <c r="A55" s="321"/>
      <c r="B55" s="248">
        <v>168</v>
      </c>
      <c r="C55" s="322"/>
      <c r="D55" s="322"/>
      <c r="E55" s="322"/>
      <c r="F55" s="47" t="s">
        <v>44</v>
      </c>
      <c r="G55" s="322"/>
      <c r="H55" s="322"/>
      <c r="I55" s="322"/>
      <c r="J55" s="88">
        <v>5</v>
      </c>
      <c r="K55" s="71">
        <v>32</v>
      </c>
      <c r="L55" s="71">
        <v>3</v>
      </c>
      <c r="M55" s="102">
        <v>2012</v>
      </c>
      <c r="N55" s="14">
        <f>IF(K55="","",IF(O55="",IF(K55=0,"",IF(K55&lt;=[11]Разработчик!$D$7,[11]Разработчик!$C$8,IF(K55&lt;=[11]Разработчик!$G$7,[11]Разработчик!$F$8,IF(K55&lt;=[11]Разработчик!$J$7,[11]Разработчик!$I$8,IF(K55&lt;=[11]Разработчик!$M$7,[11]Разработчик!$L$8,IF(K55&lt;=[11]Разработчик!$P$7,[11]Разработчик!$O$8,IF(K55&lt;=[11]Разработчик!$S$7,[11]Разработчик!$R$8,IF(K55&lt;=425.9,3.5,IF(K55&gt;=[11]Разработчик!$V$7,[11]Разработчик!$U$8))))))))),"-"))</f>
        <v>1.5</v>
      </c>
      <c r="O55" s="15"/>
      <c r="P55" s="47">
        <v>2020</v>
      </c>
      <c r="Q55" s="47">
        <v>2023</v>
      </c>
      <c r="R55" s="88" t="s">
        <v>314</v>
      </c>
      <c r="S55" s="74" t="s">
        <v>54</v>
      </c>
      <c r="T55" s="17">
        <f t="shared" si="12"/>
        <v>2032</v>
      </c>
      <c r="U55" s="82"/>
      <c r="V55" s="82"/>
      <c r="W55" s="82"/>
      <c r="X55" s="82"/>
      <c r="Y55" s="157"/>
      <c r="Z55" s="157"/>
      <c r="AA55" s="327"/>
      <c r="AB55" s="423"/>
      <c r="AC55" s="196">
        <f t="shared" si="13"/>
        <v>0</v>
      </c>
      <c r="AD55" s="196">
        <f t="shared" si="14"/>
        <v>0</v>
      </c>
      <c r="AE55" s="196">
        <f t="shared" si="15"/>
        <v>0</v>
      </c>
    </row>
    <row r="56" spans="1:31" s="7" customFormat="1" x14ac:dyDescent="0.25">
      <c r="A56" s="321"/>
      <c r="B56" s="248">
        <v>168</v>
      </c>
      <c r="C56" s="322"/>
      <c r="D56" s="321" t="s">
        <v>2361</v>
      </c>
      <c r="E56" s="322"/>
      <c r="F56" s="47" t="s">
        <v>44</v>
      </c>
      <c r="G56" s="321">
        <v>0.73</v>
      </c>
      <c r="H56" s="321">
        <v>0.57999999999999996</v>
      </c>
      <c r="I56" s="321" t="s">
        <v>2300</v>
      </c>
      <c r="J56" s="71">
        <v>22</v>
      </c>
      <c r="K56" s="71">
        <v>426</v>
      </c>
      <c r="L56" s="71">
        <v>10</v>
      </c>
      <c r="M56" s="102">
        <v>2012</v>
      </c>
      <c r="N56" s="14">
        <f>IF(K56="","",IF(O56="",IF(K56=0,"",IF(K56&lt;=[11]Разработчик!$D$7,[11]Разработчик!$C$8,IF(K56&lt;=[11]Разработчик!$G$7,[11]Разработчик!$F$8,IF(K56&lt;=[11]Разработчик!$J$7,[11]Разработчик!$I$8,IF(K56&lt;=[11]Разработчик!$M$7,[11]Разработчик!$L$8,IF(K56&lt;=[11]Разработчик!$P$7,[11]Разработчик!$O$8,IF(K56&lt;=[11]Разработчик!$S$7,[11]Разработчик!$R$8,IF(K56&lt;=425.9,3.5,IF(K56&gt;=[11]Разработчик!$V$7,[11]Разработчик!$U$8))))))))),"-"))</f>
        <v>4</v>
      </c>
      <c r="O56" s="15"/>
      <c r="P56" s="47">
        <v>2020</v>
      </c>
      <c r="Q56" s="47">
        <v>2023</v>
      </c>
      <c r="R56" s="88" t="s">
        <v>314</v>
      </c>
      <c r="S56" s="74" t="s">
        <v>340</v>
      </c>
      <c r="T56" s="17">
        <f t="shared" si="12"/>
        <v>2032</v>
      </c>
      <c r="U56" s="82"/>
      <c r="V56" s="82"/>
      <c r="W56" s="82"/>
      <c r="X56" s="82"/>
      <c r="Y56" s="157"/>
      <c r="Z56" s="157"/>
      <c r="AA56" s="327"/>
      <c r="AB56" s="423"/>
      <c r="AC56" s="196">
        <f t="shared" si="13"/>
        <v>0</v>
      </c>
      <c r="AD56" s="196">
        <f t="shared" si="14"/>
        <v>0</v>
      </c>
      <c r="AE56" s="196">
        <f t="shared" si="15"/>
        <v>0</v>
      </c>
    </row>
    <row r="57" spans="1:31" s="7" customFormat="1" x14ac:dyDescent="0.25">
      <c r="A57" s="321"/>
      <c r="B57" s="248">
        <v>168</v>
      </c>
      <c r="C57" s="322"/>
      <c r="D57" s="321"/>
      <c r="E57" s="322"/>
      <c r="F57" s="47" t="s">
        <v>44</v>
      </c>
      <c r="G57" s="321"/>
      <c r="H57" s="321"/>
      <c r="I57" s="321"/>
      <c r="J57" s="71">
        <v>155.96</v>
      </c>
      <c r="K57" s="71">
        <v>219</v>
      </c>
      <c r="L57" s="71">
        <v>7</v>
      </c>
      <c r="M57" s="102">
        <v>2012</v>
      </c>
      <c r="N57" s="14">
        <f>IF(K57="","",IF(O57="",IF(K57=0,"",IF(K57&lt;=[11]Разработчик!$D$7,[11]Разработчик!$C$8,IF(K57&lt;=[11]Разработчик!$G$7,[11]Разработчик!$F$8,IF(K57&lt;=[11]Разработчик!$J$7,[11]Разработчик!$I$8,IF(K57&lt;=[11]Разработчик!$M$7,[11]Разработчик!$L$8,IF(K57&lt;=[11]Разработчик!$P$7,[11]Разработчик!$O$8,IF(K57&lt;=[11]Разработчик!$S$7,[11]Разработчик!$R$8,IF(K57&lt;=425.9,3.5,IF(K57&gt;=[11]Разработчик!$V$7,[11]Разработчик!$U$8))))))))),"-"))</f>
        <v>2.5</v>
      </c>
      <c r="O57" s="15"/>
      <c r="P57" s="47">
        <v>2020</v>
      </c>
      <c r="Q57" s="47">
        <v>2023</v>
      </c>
      <c r="R57" s="88" t="s">
        <v>314</v>
      </c>
      <c r="S57" s="74" t="s">
        <v>340</v>
      </c>
      <c r="T57" s="17">
        <f t="shared" si="12"/>
        <v>2032</v>
      </c>
      <c r="U57" s="82"/>
      <c r="V57" s="82"/>
      <c r="W57" s="82"/>
      <c r="X57" s="82"/>
      <c r="Y57" s="157"/>
      <c r="Z57" s="157"/>
      <c r="AA57" s="327"/>
      <c r="AB57" s="423"/>
      <c r="AC57" s="196">
        <f t="shared" si="13"/>
        <v>0</v>
      </c>
      <c r="AD57" s="196">
        <f t="shared" si="14"/>
        <v>0</v>
      </c>
      <c r="AE57" s="196">
        <f t="shared" si="15"/>
        <v>0</v>
      </c>
    </row>
    <row r="58" spans="1:31" s="7" customFormat="1" x14ac:dyDescent="0.25">
      <c r="A58" s="321"/>
      <c r="B58" s="248">
        <v>168</v>
      </c>
      <c r="C58" s="322"/>
      <c r="D58" s="321"/>
      <c r="E58" s="322"/>
      <c r="F58" s="47" t="s">
        <v>44</v>
      </c>
      <c r="G58" s="321"/>
      <c r="H58" s="321"/>
      <c r="I58" s="321"/>
      <c r="J58" s="71">
        <v>37.65</v>
      </c>
      <c r="K58" s="71">
        <v>219</v>
      </c>
      <c r="L58" s="71">
        <v>7</v>
      </c>
      <c r="M58" s="102">
        <v>2012</v>
      </c>
      <c r="N58" s="14">
        <f>IF(K58="","",IF(O58="",IF(K58=0,"",IF(K58&lt;=[11]Разработчик!$D$7,[11]Разработчик!$C$8,IF(K58&lt;=[11]Разработчик!$G$7,[11]Разработчик!$F$8,IF(K58&lt;=[11]Разработчик!$J$7,[11]Разработчик!$I$8,IF(K58&lt;=[11]Разработчик!$M$7,[11]Разработчик!$L$8,IF(K58&lt;=[11]Разработчик!$P$7,[11]Разработчик!$O$8,IF(K58&lt;=[11]Разработчик!$S$7,[11]Разработчик!$R$8,IF(K58&lt;=425.9,3.5,IF(K58&gt;=[11]Разработчик!$V$7,[11]Разработчик!$U$8))))))))),"-"))</f>
        <v>2.5</v>
      </c>
      <c r="O58" s="15"/>
      <c r="P58" s="47">
        <v>2020</v>
      </c>
      <c r="Q58" s="47">
        <v>2023</v>
      </c>
      <c r="R58" s="88" t="s">
        <v>314</v>
      </c>
      <c r="S58" s="74" t="s">
        <v>54</v>
      </c>
      <c r="T58" s="17">
        <f t="shared" si="12"/>
        <v>2032</v>
      </c>
      <c r="U58" s="82"/>
      <c r="V58" s="82"/>
      <c r="W58" s="82"/>
      <c r="X58" s="82"/>
      <c r="Y58" s="157"/>
      <c r="Z58" s="157"/>
      <c r="AA58" s="327"/>
      <c r="AB58" s="423"/>
      <c r="AC58" s="196">
        <f t="shared" si="13"/>
        <v>0</v>
      </c>
      <c r="AD58" s="196">
        <f t="shared" si="14"/>
        <v>0</v>
      </c>
      <c r="AE58" s="196">
        <f t="shared" si="15"/>
        <v>0</v>
      </c>
    </row>
    <row r="59" spans="1:31" s="7" customFormat="1" x14ac:dyDescent="0.25">
      <c r="A59" s="321"/>
      <c r="B59" s="248">
        <v>168</v>
      </c>
      <c r="C59" s="322"/>
      <c r="D59" s="321"/>
      <c r="E59" s="322"/>
      <c r="F59" s="47" t="s">
        <v>44</v>
      </c>
      <c r="G59" s="321"/>
      <c r="H59" s="321"/>
      <c r="I59" s="321"/>
      <c r="J59" s="71">
        <v>1.4</v>
      </c>
      <c r="K59" s="71">
        <v>159</v>
      </c>
      <c r="L59" s="46">
        <v>5</v>
      </c>
      <c r="M59" s="102">
        <v>2012</v>
      </c>
      <c r="N59" s="14">
        <f>IF(K59="","",IF(O59="",IF(K59=0,"",IF(K59&lt;=[11]Разработчик!$D$7,[11]Разработчик!$C$8,IF(K59&lt;=[11]Разработчик!$G$7,[11]Разработчик!$F$8,IF(K59&lt;=[11]Разработчик!$J$7,[11]Разработчик!$I$8,IF(K59&lt;=[11]Разработчик!$M$7,[11]Разработчик!$L$8,IF(K59&lt;=[11]Разработчик!$P$7,[11]Разработчик!$O$8,IF(K59&lt;=[11]Разработчик!$S$7,[11]Разработчик!$R$8,IF(K59&lt;=425.9,3.5,IF(K59&gt;=[11]Разработчик!$V$7,[11]Разработчик!$U$8))))))))),"-"))</f>
        <v>2.5</v>
      </c>
      <c r="O59" s="15"/>
      <c r="P59" s="47">
        <v>2020</v>
      </c>
      <c r="Q59" s="47">
        <v>2023</v>
      </c>
      <c r="R59" s="88" t="s">
        <v>314</v>
      </c>
      <c r="S59" s="74" t="s">
        <v>340</v>
      </c>
      <c r="T59" s="17">
        <f t="shared" si="12"/>
        <v>2032</v>
      </c>
      <c r="U59" s="82"/>
      <c r="V59" s="82"/>
      <c r="W59" s="82"/>
      <c r="X59" s="82"/>
      <c r="Y59" s="157"/>
      <c r="Z59" s="157"/>
      <c r="AA59" s="327"/>
      <c r="AB59" s="423"/>
      <c r="AC59" s="196">
        <f t="shared" si="13"/>
        <v>0</v>
      </c>
      <c r="AD59" s="196">
        <f t="shared" si="14"/>
        <v>0</v>
      </c>
      <c r="AE59" s="196">
        <f t="shared" si="15"/>
        <v>0</v>
      </c>
    </row>
    <row r="60" spans="1:31" s="7" customFormat="1" x14ac:dyDescent="0.25">
      <c r="A60" s="321"/>
      <c r="B60" s="248">
        <v>168</v>
      </c>
      <c r="C60" s="322"/>
      <c r="D60" s="321"/>
      <c r="E60" s="322"/>
      <c r="F60" s="47" t="s">
        <v>44</v>
      </c>
      <c r="G60" s="321"/>
      <c r="H60" s="321"/>
      <c r="I60" s="321"/>
      <c r="J60" s="71">
        <v>10.1</v>
      </c>
      <c r="K60" s="71">
        <v>57</v>
      </c>
      <c r="L60" s="71">
        <v>3.5</v>
      </c>
      <c r="M60" s="102">
        <v>2012</v>
      </c>
      <c r="N60" s="14">
        <f>IF(K60="","",IF(O60="",IF(K60=0,"",IF(K60&lt;=[11]Разработчик!$D$7,[11]Разработчик!$C$8,IF(K60&lt;=[11]Разработчик!$G$7,[11]Разработчик!$F$8,IF(K60&lt;=[11]Разработчик!$J$7,[11]Разработчик!$I$8,IF(K60&lt;=[11]Разработчик!$M$7,[11]Разработчик!$L$8,IF(K60&lt;=[11]Разработчик!$P$7,[11]Разработчик!$O$8,IF(K60&lt;=[11]Разработчик!$S$7,[11]Разработчик!$R$8,IF(K60&lt;=425.9,3.5,IF(K60&gt;=[11]Разработчик!$V$7,[11]Разработчик!$U$8))))))))),"-"))</f>
        <v>1.5</v>
      </c>
      <c r="O60" s="15"/>
      <c r="P60" s="47">
        <v>2020</v>
      </c>
      <c r="Q60" s="47">
        <v>2023</v>
      </c>
      <c r="R60" s="88" t="s">
        <v>314</v>
      </c>
      <c r="S60" s="74" t="s">
        <v>340</v>
      </c>
      <c r="T60" s="17">
        <f t="shared" si="12"/>
        <v>2032</v>
      </c>
      <c r="U60" s="82">
        <v>6</v>
      </c>
      <c r="V60" s="82"/>
      <c r="W60" s="82">
        <v>2</v>
      </c>
      <c r="X60" s="82"/>
      <c r="Y60" s="157"/>
      <c r="Z60" s="157"/>
      <c r="AA60" s="327"/>
      <c r="AB60" s="423"/>
      <c r="AC60" s="196">
        <f t="shared" si="13"/>
        <v>6</v>
      </c>
      <c r="AD60" s="196">
        <f t="shared" si="14"/>
        <v>16</v>
      </c>
      <c r="AE60" s="196">
        <f t="shared" si="15"/>
        <v>22</v>
      </c>
    </row>
    <row r="61" spans="1:31" s="7" customFormat="1" x14ac:dyDescent="0.25">
      <c r="A61" s="321"/>
      <c r="B61" s="248">
        <v>168</v>
      </c>
      <c r="C61" s="322"/>
      <c r="D61" s="321"/>
      <c r="E61" s="322"/>
      <c r="F61" s="47" t="s">
        <v>44</v>
      </c>
      <c r="G61" s="321"/>
      <c r="H61" s="321"/>
      <c r="I61" s="321"/>
      <c r="J61" s="71">
        <v>1.2</v>
      </c>
      <c r="K61" s="71">
        <v>32</v>
      </c>
      <c r="L61" s="71">
        <v>3</v>
      </c>
      <c r="M61" s="102">
        <v>2012</v>
      </c>
      <c r="N61" s="14">
        <f>IF(K61="","",IF(O61="",IF(K61=0,"",IF(K61&lt;=[11]Разработчик!$D$7,[11]Разработчик!$C$8,IF(K61&lt;=[11]Разработчик!$G$7,[11]Разработчик!$F$8,IF(K61&lt;=[11]Разработчик!$J$7,[11]Разработчик!$I$8,IF(K61&lt;=[11]Разработчик!$M$7,[11]Разработчик!$L$8,IF(K61&lt;=[11]Разработчик!$P$7,[11]Разработчик!$O$8,IF(K61&lt;=[11]Разработчик!$S$7,[11]Разработчик!$R$8,IF(K61&lt;=425.9,3.5,IF(K61&gt;=[11]Разработчик!$V$7,[11]Разработчик!$U$8))))))))),"-"))</f>
        <v>1.5</v>
      </c>
      <c r="O61" s="15"/>
      <c r="P61" s="47">
        <v>2020</v>
      </c>
      <c r="Q61" s="47">
        <v>2023</v>
      </c>
      <c r="R61" s="88" t="s">
        <v>314</v>
      </c>
      <c r="S61" s="74" t="s">
        <v>340</v>
      </c>
      <c r="T61" s="17">
        <f t="shared" si="12"/>
        <v>2032</v>
      </c>
      <c r="U61" s="82">
        <v>4</v>
      </c>
      <c r="V61" s="82"/>
      <c r="W61" s="82">
        <v>7</v>
      </c>
      <c r="X61" s="82"/>
      <c r="Y61" s="157"/>
      <c r="Z61" s="157"/>
      <c r="AA61" s="327"/>
      <c r="AB61" s="423"/>
      <c r="AC61" s="196">
        <f t="shared" si="13"/>
        <v>4</v>
      </c>
      <c r="AD61" s="196">
        <f t="shared" si="14"/>
        <v>22</v>
      </c>
      <c r="AE61" s="196">
        <f t="shared" si="15"/>
        <v>26</v>
      </c>
    </row>
    <row r="62" spans="1:31" s="7" customFormat="1" ht="66.75" customHeight="1" x14ac:dyDescent="0.25">
      <c r="A62" s="321" t="s">
        <v>2362</v>
      </c>
      <c r="B62" s="248">
        <v>171</v>
      </c>
      <c r="C62" s="322" t="s">
        <v>2359</v>
      </c>
      <c r="D62" s="322" t="s">
        <v>2363</v>
      </c>
      <c r="E62" s="322" t="s">
        <v>2320</v>
      </c>
      <c r="F62" s="47" t="s">
        <v>44</v>
      </c>
      <c r="G62" s="322">
        <v>0.85</v>
      </c>
      <c r="H62" s="322">
        <v>0.68</v>
      </c>
      <c r="I62" s="322" t="s">
        <v>2300</v>
      </c>
      <c r="J62" s="88">
        <v>121.9</v>
      </c>
      <c r="K62" s="47">
        <v>219</v>
      </c>
      <c r="L62" s="47">
        <v>7</v>
      </c>
      <c r="M62" s="88">
        <v>2012</v>
      </c>
      <c r="N62" s="14">
        <f>IF(K62="","",IF(O62="",IF(K62=0,"",IF(K62&lt;=[11]Разработчик!$D$7,[11]Разработчик!$C$8,IF(K62&lt;=[11]Разработчик!$G$7,[11]Разработчик!$F$8,IF(K62&lt;=[11]Разработчик!$J$7,[11]Разработчик!$I$8,IF(K62&lt;=[11]Разработчик!$M$7,[11]Разработчик!$L$8,IF(K62&lt;=[11]Разработчик!$P$7,[11]Разработчик!$O$8,IF(K62&lt;=[11]Разработчик!$S$7,[11]Разработчик!$R$8,IF(K62&lt;=425.9,3.5,IF(K62&gt;=[11]Разработчик!$V$7,[11]Разработчик!$U$8))))))))),"-"))</f>
        <v>2.5</v>
      </c>
      <c r="O62" s="15"/>
      <c r="P62" s="47">
        <v>2020</v>
      </c>
      <c r="Q62" s="47">
        <v>2023</v>
      </c>
      <c r="R62" s="88" t="s">
        <v>314</v>
      </c>
      <c r="S62" s="74" t="s">
        <v>340</v>
      </c>
      <c r="T62" s="17">
        <f t="shared" si="12"/>
        <v>2032</v>
      </c>
      <c r="U62" s="157"/>
      <c r="V62" s="157"/>
      <c r="W62" s="157"/>
      <c r="X62" s="157"/>
      <c r="Y62" s="157"/>
      <c r="Z62" s="157"/>
      <c r="AA62" s="327" t="s">
        <v>2533</v>
      </c>
      <c r="AB62" s="328" t="s">
        <v>2530</v>
      </c>
      <c r="AC62" s="196">
        <f t="shared" si="13"/>
        <v>0</v>
      </c>
      <c r="AD62" s="196">
        <f t="shared" si="14"/>
        <v>0</v>
      </c>
      <c r="AE62" s="196">
        <f t="shared" si="15"/>
        <v>0</v>
      </c>
    </row>
    <row r="63" spans="1:31" s="7" customFormat="1" x14ac:dyDescent="0.25">
      <c r="A63" s="321"/>
      <c r="B63" s="248">
        <v>171</v>
      </c>
      <c r="C63" s="322"/>
      <c r="D63" s="322"/>
      <c r="E63" s="322"/>
      <c r="F63" s="47" t="s">
        <v>44</v>
      </c>
      <c r="G63" s="322"/>
      <c r="H63" s="322"/>
      <c r="I63" s="322"/>
      <c r="J63" s="88">
        <v>12.7</v>
      </c>
      <c r="K63" s="71">
        <v>159</v>
      </c>
      <c r="L63" s="71">
        <v>4.5</v>
      </c>
      <c r="M63" s="102">
        <v>2012</v>
      </c>
      <c r="N63" s="14">
        <f>IF(K63="","",IF(O63="",IF(K63=0,"",IF(K63&lt;=[11]Разработчик!$D$7,[11]Разработчик!$C$8,IF(K63&lt;=[11]Разработчик!$G$7,[11]Разработчик!$F$8,IF(K63&lt;=[11]Разработчик!$J$7,[11]Разработчик!$I$8,IF(K63&lt;=[11]Разработчик!$M$7,[11]Разработчик!$L$8,IF(K63&lt;=[11]Разработчик!$P$7,[11]Разработчик!$O$8,IF(K63&lt;=[11]Разработчик!$S$7,[11]Разработчик!$R$8,IF(K63&lt;=425.9,3.5,IF(K63&gt;=[11]Разработчик!$V$7,[11]Разработчик!$U$8))))))))),"-"))</f>
        <v>2.5</v>
      </c>
      <c r="O63" s="15"/>
      <c r="P63" s="47">
        <v>2020</v>
      </c>
      <c r="Q63" s="47">
        <v>2023</v>
      </c>
      <c r="R63" s="88" t="s">
        <v>314</v>
      </c>
      <c r="S63" s="74" t="s">
        <v>54</v>
      </c>
      <c r="T63" s="17">
        <f t="shared" si="12"/>
        <v>2032</v>
      </c>
      <c r="U63" s="82"/>
      <c r="V63" s="82">
        <v>4</v>
      </c>
      <c r="W63" s="82">
        <v>4</v>
      </c>
      <c r="X63" s="82"/>
      <c r="Y63" s="157"/>
      <c r="Z63" s="157"/>
      <c r="AA63" s="327"/>
      <c r="AB63" s="328"/>
      <c r="AC63" s="196">
        <f t="shared" si="13"/>
        <v>4</v>
      </c>
      <c r="AD63" s="196">
        <f t="shared" si="14"/>
        <v>20</v>
      </c>
      <c r="AE63" s="196">
        <f t="shared" si="15"/>
        <v>24</v>
      </c>
    </row>
    <row r="64" spans="1:31" s="7" customFormat="1" x14ac:dyDescent="0.25">
      <c r="A64" s="321"/>
      <c r="B64" s="248">
        <v>171</v>
      </c>
      <c r="C64" s="322"/>
      <c r="D64" s="322"/>
      <c r="E64" s="322"/>
      <c r="F64" s="47" t="s">
        <v>44</v>
      </c>
      <c r="G64" s="322"/>
      <c r="H64" s="322"/>
      <c r="I64" s="322"/>
      <c r="J64" s="88">
        <v>4.2</v>
      </c>
      <c r="K64" s="71">
        <v>108</v>
      </c>
      <c r="L64" s="71">
        <v>4</v>
      </c>
      <c r="M64" s="102">
        <v>2012</v>
      </c>
      <c r="N64" s="14">
        <f>IF(K64="","",IF(O64="",IF(K64=0,"",IF(K64&lt;=[11]Разработчик!$D$7,[11]Разработчик!$C$8,IF(K64&lt;=[11]Разработчик!$G$7,[11]Разработчик!$F$8,IF(K64&lt;=[11]Разработчик!$J$7,[11]Разработчик!$I$8,IF(K64&lt;=[11]Разработчик!$M$7,[11]Разработчик!$L$8,IF(K64&lt;=[11]Разработчик!$P$7,[11]Разработчик!$O$8,IF(K64&lt;=[11]Разработчик!$S$7,[11]Разработчик!$R$8,IF(K64&lt;=425.9,3.5,IF(K64&gt;=[11]Разработчик!$V$7,[11]Разработчик!$U$8))))))))),"-"))</f>
        <v>2</v>
      </c>
      <c r="O64" s="15"/>
      <c r="P64" s="47">
        <v>2020</v>
      </c>
      <c r="Q64" s="47">
        <v>2023</v>
      </c>
      <c r="R64" s="88" t="s">
        <v>314</v>
      </c>
      <c r="S64" s="74" t="s">
        <v>54</v>
      </c>
      <c r="T64" s="17">
        <f t="shared" si="12"/>
        <v>2032</v>
      </c>
      <c r="U64" s="82"/>
      <c r="V64" s="82"/>
      <c r="W64" s="82"/>
      <c r="X64" s="82"/>
      <c r="Y64" s="157"/>
      <c r="Z64" s="157"/>
      <c r="AA64" s="327"/>
      <c r="AB64" s="328"/>
      <c r="AC64" s="196">
        <f t="shared" si="13"/>
        <v>0</v>
      </c>
      <c r="AD64" s="196">
        <f t="shared" si="14"/>
        <v>0</v>
      </c>
      <c r="AE64" s="196">
        <f t="shared" si="15"/>
        <v>0</v>
      </c>
    </row>
    <row r="65" spans="1:31" s="7" customFormat="1" x14ac:dyDescent="0.25">
      <c r="A65" s="321"/>
      <c r="B65" s="248">
        <v>171</v>
      </c>
      <c r="C65" s="322"/>
      <c r="D65" s="322"/>
      <c r="E65" s="322"/>
      <c r="F65" s="47" t="s">
        <v>44</v>
      </c>
      <c r="G65" s="322"/>
      <c r="H65" s="322"/>
      <c r="I65" s="322"/>
      <c r="J65" s="88">
        <v>0.5</v>
      </c>
      <c r="K65" s="71">
        <v>32</v>
      </c>
      <c r="L65" s="71">
        <v>3</v>
      </c>
      <c r="M65" s="102">
        <v>2012</v>
      </c>
      <c r="N65" s="14">
        <f>IF(K65="","",IF(O65="",IF(K65=0,"",IF(K65&lt;=[11]Разработчик!$D$7,[11]Разработчик!$C$8,IF(K65&lt;=[11]Разработчик!$G$7,[11]Разработчик!$F$8,IF(K65&lt;=[11]Разработчик!$J$7,[11]Разработчик!$I$8,IF(K65&lt;=[11]Разработчик!$M$7,[11]Разработчик!$L$8,IF(K65&lt;=[11]Разработчик!$P$7,[11]Разработчик!$O$8,IF(K65&lt;=[11]Разработчик!$S$7,[11]Разработчик!$R$8,IF(K65&lt;=425.9,3.5,IF(K65&gt;=[11]Разработчик!$V$7,[11]Разработчик!$U$8))))))))),"-"))</f>
        <v>1.5</v>
      </c>
      <c r="O65" s="15"/>
      <c r="P65" s="47">
        <v>2020</v>
      </c>
      <c r="Q65" s="47">
        <v>2023</v>
      </c>
      <c r="R65" s="88" t="s">
        <v>314</v>
      </c>
      <c r="S65" s="74" t="s">
        <v>340</v>
      </c>
      <c r="T65" s="17">
        <f t="shared" si="12"/>
        <v>2032</v>
      </c>
      <c r="U65" s="82"/>
      <c r="V65" s="82"/>
      <c r="W65" s="82">
        <v>1</v>
      </c>
      <c r="X65" s="82"/>
      <c r="Y65" s="157"/>
      <c r="Z65" s="157"/>
      <c r="AA65" s="327"/>
      <c r="AB65" s="328"/>
      <c r="AC65" s="196">
        <f t="shared" si="13"/>
        <v>0</v>
      </c>
      <c r="AD65" s="196">
        <f t="shared" si="14"/>
        <v>2</v>
      </c>
      <c r="AE65" s="196">
        <f t="shared" si="15"/>
        <v>2</v>
      </c>
    </row>
    <row r="66" spans="1:31" s="7" customFormat="1" ht="60" x14ac:dyDescent="0.25">
      <c r="A66" s="321"/>
      <c r="B66" s="248">
        <v>171</v>
      </c>
      <c r="C66" s="322"/>
      <c r="D66" s="71" t="s">
        <v>2364</v>
      </c>
      <c r="E66" s="322"/>
      <c r="F66" s="47" t="s">
        <v>44</v>
      </c>
      <c r="G66" s="71">
        <v>0.85</v>
      </c>
      <c r="H66" s="71">
        <v>0.68</v>
      </c>
      <c r="I66" s="71" t="s">
        <v>2300</v>
      </c>
      <c r="J66" s="71">
        <v>143.6</v>
      </c>
      <c r="K66" s="71">
        <v>219</v>
      </c>
      <c r="L66" s="71">
        <v>6</v>
      </c>
      <c r="M66" s="102">
        <v>2012</v>
      </c>
      <c r="N66" s="14">
        <f>IF(K66="","",IF(O66="",IF(K66=0,"",IF(K66&lt;=[11]Разработчик!$D$7,[11]Разработчик!$C$8,IF(K66&lt;=[11]Разработчик!$G$7,[11]Разработчик!$F$8,IF(K66&lt;=[11]Разработчик!$J$7,[11]Разработчик!$I$8,IF(K66&lt;=[11]Разработчик!$M$7,[11]Разработчик!$L$8,IF(K66&lt;=[11]Разработчик!$P$7,[11]Разработчик!$O$8,IF(K66&lt;=[11]Разработчик!$S$7,[11]Разработчик!$R$8,IF(K66&lt;=425.9,3.5,IF(K66&gt;=[11]Разработчик!$V$7,[11]Разработчик!$U$8))))))))),"-"))</f>
        <v>2.5</v>
      </c>
      <c r="O66" s="15"/>
      <c r="P66" s="47">
        <v>2020</v>
      </c>
      <c r="Q66" s="47">
        <v>2023</v>
      </c>
      <c r="R66" s="88" t="s">
        <v>314</v>
      </c>
      <c r="S66" s="74" t="s">
        <v>340</v>
      </c>
      <c r="T66" s="17">
        <f t="shared" si="12"/>
        <v>2032</v>
      </c>
      <c r="U66" s="82">
        <v>21</v>
      </c>
      <c r="V66" s="82">
        <v>5</v>
      </c>
      <c r="W66" s="82">
        <v>3</v>
      </c>
      <c r="X66" s="82">
        <v>1</v>
      </c>
      <c r="Y66" s="157"/>
      <c r="Z66" s="157"/>
      <c r="AA66" s="327"/>
      <c r="AB66" s="328"/>
      <c r="AC66" s="196">
        <f t="shared" si="13"/>
        <v>27</v>
      </c>
      <c r="AD66" s="196">
        <f t="shared" si="14"/>
        <v>65</v>
      </c>
      <c r="AE66" s="196">
        <f t="shared" si="15"/>
        <v>92</v>
      </c>
    </row>
    <row r="67" spans="1:31" s="7" customFormat="1" ht="72" customHeight="1" x14ac:dyDescent="0.25">
      <c r="A67" s="322" t="s">
        <v>2367</v>
      </c>
      <c r="B67" s="239">
        <v>195</v>
      </c>
      <c r="C67" s="322" t="s">
        <v>2368</v>
      </c>
      <c r="D67" s="47" t="s">
        <v>2369</v>
      </c>
      <c r="E67" s="322" t="s">
        <v>2366</v>
      </c>
      <c r="F67" s="322" t="s">
        <v>64</v>
      </c>
      <c r="G67" s="47"/>
      <c r="H67" s="322" t="s">
        <v>69</v>
      </c>
      <c r="I67" s="322" t="s">
        <v>2365</v>
      </c>
      <c r="J67" s="47">
        <v>25.76</v>
      </c>
      <c r="K67" s="47">
        <v>108</v>
      </c>
      <c r="L67" s="47">
        <v>5</v>
      </c>
      <c r="M67" s="47">
        <v>2018</v>
      </c>
      <c r="N67" s="14">
        <f>IF(K67="","",IF(O67="",IF(K67=0,"",IF(K67&lt;=[11]Разработчик!$D$7,[11]Разработчик!$C$8,IF(K67&lt;=[11]Разработчик!$G$7,[11]Разработчик!$F$8,IF(K67&lt;=[11]Разработчик!$J$7,[11]Разработчик!$I$8,IF(K67&lt;=[11]Разработчик!$M$7,[11]Разработчик!$L$8,IF(K67&lt;=[11]Разработчик!$P$7,[11]Разработчик!$O$8,IF(K67&lt;=[11]Разработчик!$S$7,[11]Разработчик!$R$8,IF(K67&lt;=425.9,3.5,IF(K67&gt;=[11]Разработчик!$V$7,[11]Разработчик!$U$8))))))))),"-"))</f>
        <v>2</v>
      </c>
      <c r="O67" s="15"/>
      <c r="P67" s="47">
        <v>2021</v>
      </c>
      <c r="Q67" s="47">
        <v>2023</v>
      </c>
      <c r="R67" s="47">
        <v>20</v>
      </c>
      <c r="S67" s="47" t="s">
        <v>54</v>
      </c>
      <c r="T67" s="17">
        <f t="shared" ref="T67:T75" si="16">IF(M67="","",M67+R67)</f>
        <v>2038</v>
      </c>
      <c r="U67" s="33">
        <v>23</v>
      </c>
      <c r="V67" s="33">
        <v>4</v>
      </c>
      <c r="W67" s="33">
        <v>6</v>
      </c>
      <c r="X67" s="147">
        <v>6</v>
      </c>
      <c r="Y67" s="157"/>
      <c r="Z67" s="157"/>
      <c r="AA67" s="327" t="s">
        <v>2534</v>
      </c>
      <c r="AB67" s="328" t="s">
        <v>2535</v>
      </c>
      <c r="AC67" s="196">
        <f t="shared" si="13"/>
        <v>33</v>
      </c>
      <c r="AD67" s="196">
        <f t="shared" si="14"/>
        <v>82</v>
      </c>
      <c r="AE67" s="196">
        <f t="shared" si="15"/>
        <v>115</v>
      </c>
    </row>
    <row r="68" spans="1:31" s="7" customFormat="1" x14ac:dyDescent="0.25">
      <c r="A68" s="322"/>
      <c r="B68" s="239">
        <v>195</v>
      </c>
      <c r="C68" s="322"/>
      <c r="D68" s="47" t="s">
        <v>2370</v>
      </c>
      <c r="E68" s="322"/>
      <c r="F68" s="322"/>
      <c r="G68" s="47"/>
      <c r="H68" s="322"/>
      <c r="I68" s="322"/>
      <c r="J68" s="47">
        <v>32.119999999999997</v>
      </c>
      <c r="K68" s="47">
        <v>108</v>
      </c>
      <c r="L68" s="47">
        <v>5</v>
      </c>
      <c r="M68" s="47">
        <v>2018</v>
      </c>
      <c r="N68" s="14">
        <f>IF(K68="","",IF(O68="",IF(K68=0,"",IF(K68&lt;=[11]Разработчик!$D$7,[11]Разработчик!$C$8,IF(K68&lt;=[11]Разработчик!$G$7,[11]Разработчик!$F$8,IF(K68&lt;=[11]Разработчик!$J$7,[11]Разработчик!$I$8,IF(K68&lt;=[11]Разработчик!$M$7,[11]Разработчик!$L$8,IF(K68&lt;=[11]Разработчик!$P$7,[11]Разработчик!$O$8,IF(K68&lt;=[11]Разработчик!$S$7,[11]Разработчик!$R$8,IF(K68&lt;=425.9,3.5,IF(K68&gt;=[11]Разработчик!$V$7,[11]Разработчик!$U$8))))))))),"-"))</f>
        <v>2</v>
      </c>
      <c r="O68" s="15"/>
      <c r="P68" s="47">
        <v>2021</v>
      </c>
      <c r="Q68" s="47">
        <v>2023</v>
      </c>
      <c r="R68" s="47">
        <v>20</v>
      </c>
      <c r="S68" s="47" t="s">
        <v>54</v>
      </c>
      <c r="T68" s="17">
        <f t="shared" si="16"/>
        <v>2038</v>
      </c>
      <c r="U68" s="160"/>
      <c r="V68" s="160"/>
      <c r="W68" s="160"/>
      <c r="X68" s="160"/>
      <c r="Y68" s="157"/>
      <c r="Z68" s="157"/>
      <c r="AA68" s="327"/>
      <c r="AB68" s="328"/>
      <c r="AC68" s="196">
        <f t="shared" si="13"/>
        <v>0</v>
      </c>
      <c r="AD68" s="196">
        <f t="shared" si="14"/>
        <v>0</v>
      </c>
      <c r="AE68" s="196">
        <f t="shared" si="15"/>
        <v>0</v>
      </c>
    </row>
    <row r="69" spans="1:31" s="7" customFormat="1" ht="63.75" customHeight="1" x14ac:dyDescent="0.25">
      <c r="A69" s="322" t="s">
        <v>2371</v>
      </c>
      <c r="B69" s="239">
        <v>199</v>
      </c>
      <c r="C69" s="322" t="s">
        <v>2372</v>
      </c>
      <c r="D69" s="322" t="s">
        <v>2373</v>
      </c>
      <c r="E69" s="322" t="s">
        <v>2374</v>
      </c>
      <c r="F69" s="322" t="s">
        <v>313</v>
      </c>
      <c r="G69" s="47"/>
      <c r="H69" s="322" t="s">
        <v>2375</v>
      </c>
      <c r="I69" s="322" t="s">
        <v>2376</v>
      </c>
      <c r="J69" s="47">
        <v>408.5</v>
      </c>
      <c r="K69" s="47">
        <v>273</v>
      </c>
      <c r="L69" s="47">
        <v>8</v>
      </c>
      <c r="M69" s="47">
        <v>2019</v>
      </c>
      <c r="N69" s="14">
        <f>IF(K69="","",IF(O69="",IF(K69=0,"",IF(K69&lt;=[11]Разработчик!$D$7,[11]Разработчик!$C$8,IF(K69&lt;=[11]Разработчик!$G$7,[11]Разработчик!$F$8,IF(K69&lt;=[11]Разработчик!$J$7,[11]Разработчик!$I$8,IF(K69&lt;=[11]Разработчик!$M$7,[11]Разработчик!$L$8,IF(K69&lt;=[11]Разработчик!$P$7,[11]Разработчик!$O$8,IF(K69&lt;=[11]Разработчик!$S$7,[11]Разработчик!$R$8,IF(K69&lt;=425.9,3.5,IF(K69&gt;=[11]Разработчик!$V$7,[11]Разработчик!$U$8))))))))),"-"))</f>
        <v>3</v>
      </c>
      <c r="O69" s="15"/>
      <c r="P69" s="47">
        <v>2021</v>
      </c>
      <c r="Q69" s="47">
        <v>2023</v>
      </c>
      <c r="R69" s="47">
        <v>20</v>
      </c>
      <c r="S69" s="47" t="s">
        <v>54</v>
      </c>
      <c r="T69" s="17">
        <f t="shared" si="16"/>
        <v>2039</v>
      </c>
      <c r="U69" s="33">
        <v>31</v>
      </c>
      <c r="V69" s="229"/>
      <c r="W69" s="229"/>
      <c r="X69" s="229">
        <v>2</v>
      </c>
      <c r="Y69" s="271"/>
      <c r="Z69" s="271"/>
      <c r="AA69" s="327" t="s">
        <v>2534</v>
      </c>
      <c r="AB69" s="328" t="s">
        <v>2535</v>
      </c>
      <c r="AC69" s="229">
        <f t="shared" si="13"/>
        <v>33</v>
      </c>
      <c r="AD69" s="229">
        <f t="shared" si="14"/>
        <v>66</v>
      </c>
      <c r="AE69" s="229">
        <f t="shared" si="15"/>
        <v>99</v>
      </c>
    </row>
    <row r="70" spans="1:31" s="7" customFormat="1" x14ac:dyDescent="0.25">
      <c r="A70" s="322"/>
      <c r="B70" s="239">
        <v>199</v>
      </c>
      <c r="C70" s="322"/>
      <c r="D70" s="322"/>
      <c r="E70" s="322"/>
      <c r="F70" s="322"/>
      <c r="G70" s="47"/>
      <c r="H70" s="322"/>
      <c r="I70" s="322"/>
      <c r="J70" s="47">
        <v>6.41</v>
      </c>
      <c r="K70" s="47">
        <v>219</v>
      </c>
      <c r="L70" s="47">
        <v>6</v>
      </c>
      <c r="M70" s="47">
        <v>2019</v>
      </c>
      <c r="N70" s="14">
        <f>IF(K70="","",IF(O70="",IF(K70=0,"",IF(K70&lt;=[11]Разработчик!$D$7,[11]Разработчик!$C$8,IF(K70&lt;=[11]Разработчик!$G$7,[11]Разработчик!$F$8,IF(K70&lt;=[11]Разработчик!$J$7,[11]Разработчик!$I$8,IF(K70&lt;=[11]Разработчик!$M$7,[11]Разработчик!$L$8,IF(K70&lt;=[11]Разработчик!$P$7,[11]Разработчик!$O$8,IF(K70&lt;=[11]Разработчик!$S$7,[11]Разработчик!$R$8,IF(K70&lt;=425.9,3.5,IF(K70&gt;=[11]Разработчик!$V$7,[11]Разработчик!$U$8))))))))),"-"))</f>
        <v>2.5</v>
      </c>
      <c r="O70" s="15"/>
      <c r="P70" s="47">
        <v>2021</v>
      </c>
      <c r="Q70" s="47">
        <v>2023</v>
      </c>
      <c r="R70" s="47">
        <v>20</v>
      </c>
      <c r="S70" s="47" t="s">
        <v>54</v>
      </c>
      <c r="T70" s="17">
        <f t="shared" si="16"/>
        <v>2039</v>
      </c>
      <c r="U70" s="33">
        <v>26</v>
      </c>
      <c r="V70" s="47">
        <v>3</v>
      </c>
      <c r="W70" s="47">
        <v>9</v>
      </c>
      <c r="X70" s="30">
        <v>3</v>
      </c>
      <c r="Y70" s="157"/>
      <c r="Z70" s="157"/>
      <c r="AA70" s="327"/>
      <c r="AB70" s="328"/>
      <c r="AC70" s="196">
        <f t="shared" si="13"/>
        <v>32</v>
      </c>
      <c r="AD70" s="196">
        <f t="shared" si="14"/>
        <v>85</v>
      </c>
      <c r="AE70" s="196">
        <f t="shared" si="15"/>
        <v>117</v>
      </c>
    </row>
    <row r="71" spans="1:31" s="7" customFormat="1" x14ac:dyDescent="0.25">
      <c r="A71" s="322"/>
      <c r="B71" s="239">
        <v>199</v>
      </c>
      <c r="C71" s="322"/>
      <c r="D71" s="322"/>
      <c r="E71" s="322"/>
      <c r="F71" s="322"/>
      <c r="G71" s="47"/>
      <c r="H71" s="322"/>
      <c r="I71" s="322"/>
      <c r="J71" s="47">
        <v>0.2</v>
      </c>
      <c r="K71" s="47">
        <v>32</v>
      </c>
      <c r="L71" s="47">
        <v>4</v>
      </c>
      <c r="M71" s="47">
        <v>2019</v>
      </c>
      <c r="N71" s="14">
        <f>IF(K71="","",IF(O71="",IF(K71=0,"",IF(K71&lt;=[11]Разработчик!$D$7,[11]Разработчик!$C$8,IF(K71&lt;=[11]Разработчик!$G$7,[11]Разработчик!$F$8,IF(K71&lt;=[11]Разработчик!$J$7,[11]Разработчик!$I$8,IF(K71&lt;=[11]Разработчик!$M$7,[11]Разработчик!$L$8,IF(K71&lt;=[11]Разработчик!$P$7,[11]Разработчик!$O$8,IF(K71&lt;=[11]Разработчик!$S$7,[11]Разработчик!$R$8,IF(K71&lt;=425.9,3.5,IF(K71&gt;=[11]Разработчик!$V$7,[11]Разработчик!$U$8))))))))),"-"))</f>
        <v>1.5</v>
      </c>
      <c r="O71" s="15"/>
      <c r="P71" s="47">
        <v>2021</v>
      </c>
      <c r="Q71" s="47">
        <v>2023</v>
      </c>
      <c r="R71" s="47">
        <v>20</v>
      </c>
      <c r="S71" s="47" t="s">
        <v>54</v>
      </c>
      <c r="T71" s="17">
        <f t="shared" si="16"/>
        <v>2039</v>
      </c>
      <c r="U71" s="30"/>
      <c r="V71" s="30"/>
      <c r="W71" s="30"/>
      <c r="X71" s="30"/>
      <c r="Y71" s="157"/>
      <c r="Z71" s="157"/>
      <c r="AA71" s="327"/>
      <c r="AB71" s="328"/>
      <c r="AC71" s="196">
        <f t="shared" si="13"/>
        <v>0</v>
      </c>
      <c r="AD71" s="196">
        <f t="shared" si="14"/>
        <v>0</v>
      </c>
      <c r="AE71" s="196">
        <f t="shared" si="15"/>
        <v>0</v>
      </c>
    </row>
    <row r="72" spans="1:31" s="7" customFormat="1" x14ac:dyDescent="0.25">
      <c r="A72" s="322"/>
      <c r="B72" s="239">
        <v>199</v>
      </c>
      <c r="C72" s="322"/>
      <c r="D72" s="322" t="s">
        <v>2377</v>
      </c>
      <c r="E72" s="322"/>
      <c r="F72" s="322"/>
      <c r="G72" s="47"/>
      <c r="H72" s="322"/>
      <c r="I72" s="322"/>
      <c r="J72" s="47">
        <v>407.15</v>
      </c>
      <c r="K72" s="47">
        <v>273</v>
      </c>
      <c r="L72" s="47">
        <v>8</v>
      </c>
      <c r="M72" s="47">
        <v>2019</v>
      </c>
      <c r="N72" s="14">
        <f>IF(K72="","",IF(O72="",IF(K72=0,"",IF(K72&lt;=[11]Разработчик!$D$7,[11]Разработчик!$C$8,IF(K72&lt;=[11]Разработчик!$G$7,[11]Разработчик!$F$8,IF(K72&lt;=[11]Разработчик!$J$7,[11]Разработчик!$I$8,IF(K72&lt;=[11]Разработчик!$M$7,[11]Разработчик!$L$8,IF(K72&lt;=[11]Разработчик!$P$7,[11]Разработчик!$O$8,IF(K72&lt;=[11]Разработчик!$S$7,[11]Разработчик!$R$8,IF(K72&lt;=425.9,3.5,IF(K72&gt;=[11]Разработчик!$V$7,[11]Разработчик!$U$8))))))))),"-"))</f>
        <v>3</v>
      </c>
      <c r="O72" s="15"/>
      <c r="P72" s="47">
        <v>2021</v>
      </c>
      <c r="Q72" s="47">
        <v>2023</v>
      </c>
      <c r="R72" s="47">
        <v>20</v>
      </c>
      <c r="S72" s="47" t="s">
        <v>54</v>
      </c>
      <c r="T72" s="17">
        <f t="shared" si="16"/>
        <v>2039</v>
      </c>
      <c r="U72" s="30"/>
      <c r="V72" s="30"/>
      <c r="W72" s="30"/>
      <c r="X72" s="30"/>
      <c r="Y72" s="157"/>
      <c r="Z72" s="157"/>
      <c r="AA72" s="327"/>
      <c r="AB72" s="328"/>
      <c r="AC72" s="196">
        <f t="shared" si="13"/>
        <v>0</v>
      </c>
      <c r="AD72" s="196">
        <f t="shared" si="14"/>
        <v>0</v>
      </c>
      <c r="AE72" s="196">
        <f t="shared" si="15"/>
        <v>0</v>
      </c>
    </row>
    <row r="73" spans="1:31" s="7" customFormat="1" x14ac:dyDescent="0.25">
      <c r="A73" s="322"/>
      <c r="B73" s="239">
        <v>199</v>
      </c>
      <c r="C73" s="322"/>
      <c r="D73" s="322"/>
      <c r="E73" s="322"/>
      <c r="F73" s="322"/>
      <c r="G73" s="47"/>
      <c r="H73" s="322"/>
      <c r="I73" s="322"/>
      <c r="J73" s="47">
        <v>25.8</v>
      </c>
      <c r="K73" s="47">
        <v>219</v>
      </c>
      <c r="L73" s="47">
        <v>6</v>
      </c>
      <c r="M73" s="47">
        <v>2019</v>
      </c>
      <c r="N73" s="14">
        <f>IF(K73="","",IF(O73="",IF(K73=0,"",IF(K73&lt;=[11]Разработчик!$D$7,[11]Разработчик!$C$8,IF(K73&lt;=[11]Разработчик!$G$7,[11]Разработчик!$F$8,IF(K73&lt;=[11]Разработчик!$J$7,[11]Разработчик!$I$8,IF(K73&lt;=[11]Разработчик!$M$7,[11]Разработчик!$L$8,IF(K73&lt;=[11]Разработчик!$P$7,[11]Разработчик!$O$8,IF(K73&lt;=[11]Разработчик!$S$7,[11]Разработчик!$R$8,IF(K73&lt;=425.9,3.5,IF(K73&gt;=[11]Разработчик!$V$7,[11]Разработчик!$U$8))))))))),"-"))</f>
        <v>2.5</v>
      </c>
      <c r="O73" s="15"/>
      <c r="P73" s="47">
        <v>2021</v>
      </c>
      <c r="Q73" s="47">
        <v>2023</v>
      </c>
      <c r="R73" s="47">
        <v>20</v>
      </c>
      <c r="S73" s="47" t="s">
        <v>54</v>
      </c>
      <c r="T73" s="17">
        <f t="shared" si="16"/>
        <v>2039</v>
      </c>
      <c r="U73" s="30"/>
      <c r="V73" s="30"/>
      <c r="W73" s="30"/>
      <c r="X73" s="30"/>
      <c r="Y73" s="157"/>
      <c r="Z73" s="157"/>
      <c r="AA73" s="327"/>
      <c r="AB73" s="328"/>
      <c r="AC73" s="196">
        <f t="shared" si="13"/>
        <v>0</v>
      </c>
      <c r="AD73" s="196">
        <f t="shared" si="14"/>
        <v>0</v>
      </c>
      <c r="AE73" s="196">
        <f t="shared" si="15"/>
        <v>0</v>
      </c>
    </row>
    <row r="74" spans="1:31" s="7" customFormat="1" x14ac:dyDescent="0.25">
      <c r="A74" s="322"/>
      <c r="B74" s="239">
        <v>199</v>
      </c>
      <c r="C74" s="322"/>
      <c r="D74" s="322"/>
      <c r="E74" s="322"/>
      <c r="F74" s="322"/>
      <c r="G74" s="47"/>
      <c r="H74" s="322"/>
      <c r="I74" s="322"/>
      <c r="J74" s="47">
        <v>3.94</v>
      </c>
      <c r="K74" s="47">
        <v>57</v>
      </c>
      <c r="L74" s="47">
        <v>5</v>
      </c>
      <c r="M74" s="47">
        <v>2019</v>
      </c>
      <c r="N74" s="14">
        <f>IF(K74="","",IF(O74="",IF(K74=0,"",IF(K74&lt;=[11]Разработчик!$D$7,[11]Разработчик!$C$8,IF(K74&lt;=[11]Разработчик!$G$7,[11]Разработчик!$F$8,IF(K74&lt;=[11]Разработчик!$J$7,[11]Разработчик!$I$8,IF(K74&lt;=[11]Разработчик!$M$7,[11]Разработчик!$L$8,IF(K74&lt;=[11]Разработчик!$P$7,[11]Разработчик!$O$8,IF(K74&lt;=[11]Разработчик!$S$7,[11]Разработчик!$R$8,IF(K74&lt;=425.9,3.5,IF(K74&gt;=[11]Разработчик!$V$7,[11]Разработчик!$U$8))))))))),"-"))</f>
        <v>1.5</v>
      </c>
      <c r="O74" s="15"/>
      <c r="P74" s="47">
        <v>2021</v>
      </c>
      <c r="Q74" s="47">
        <v>2023</v>
      </c>
      <c r="R74" s="47">
        <v>20</v>
      </c>
      <c r="S74" s="47" t="s">
        <v>54</v>
      </c>
      <c r="T74" s="17">
        <f t="shared" si="16"/>
        <v>2039</v>
      </c>
      <c r="U74" s="47">
        <v>12</v>
      </c>
      <c r="V74" s="30"/>
      <c r="W74" s="30">
        <v>5</v>
      </c>
      <c r="X74" s="30"/>
      <c r="Y74" s="157"/>
      <c r="Z74" s="157"/>
      <c r="AA74" s="327"/>
      <c r="AB74" s="328"/>
      <c r="AC74" s="196">
        <f t="shared" si="13"/>
        <v>12</v>
      </c>
      <c r="AD74" s="196">
        <f t="shared" si="14"/>
        <v>34</v>
      </c>
      <c r="AE74" s="196">
        <f t="shared" si="15"/>
        <v>46</v>
      </c>
    </row>
    <row r="75" spans="1:31" s="7" customFormat="1" x14ac:dyDescent="0.25">
      <c r="A75" s="322"/>
      <c r="B75" s="239">
        <v>199</v>
      </c>
      <c r="C75" s="322"/>
      <c r="D75" s="322"/>
      <c r="E75" s="322"/>
      <c r="F75" s="322"/>
      <c r="G75" s="47"/>
      <c r="H75" s="322"/>
      <c r="I75" s="322"/>
      <c r="J75" s="47">
        <v>0.4</v>
      </c>
      <c r="K75" s="47">
        <v>32</v>
      </c>
      <c r="L75" s="47">
        <v>4</v>
      </c>
      <c r="M75" s="47">
        <v>2019</v>
      </c>
      <c r="N75" s="14">
        <f>IF(K75="","",IF(O75="",IF(K75=0,"",IF(K75&lt;=[11]Разработчик!$D$7,[11]Разработчик!$C$8,IF(K75&lt;=[11]Разработчик!$G$7,[11]Разработчик!$F$8,IF(K75&lt;=[11]Разработчик!$J$7,[11]Разработчик!$I$8,IF(K75&lt;=[11]Разработчик!$M$7,[11]Разработчик!$L$8,IF(K75&lt;=[11]Разработчик!$P$7,[11]Разработчик!$O$8,IF(K75&lt;=[11]Разработчик!$S$7,[11]Разработчик!$R$8,IF(K75&lt;=425.9,3.5,IF(K75&gt;=[11]Разработчик!$V$7,[11]Разработчик!$U$8))))))))),"-"))</f>
        <v>1.5</v>
      </c>
      <c r="O75" s="15"/>
      <c r="P75" s="47">
        <v>2021</v>
      </c>
      <c r="Q75" s="47">
        <v>2023</v>
      </c>
      <c r="R75" s="47">
        <v>20</v>
      </c>
      <c r="S75" s="47" t="s">
        <v>54</v>
      </c>
      <c r="T75" s="17">
        <f t="shared" si="16"/>
        <v>2039</v>
      </c>
      <c r="U75" s="30"/>
      <c r="V75" s="30"/>
      <c r="W75" s="30">
        <v>5</v>
      </c>
      <c r="X75" s="30"/>
      <c r="Y75" s="157"/>
      <c r="Z75" s="157"/>
      <c r="AA75" s="327"/>
      <c r="AB75" s="328"/>
      <c r="AC75" s="196">
        <f t="shared" si="13"/>
        <v>0</v>
      </c>
      <c r="AD75" s="196">
        <f t="shared" si="14"/>
        <v>10</v>
      </c>
      <c r="AE75" s="196">
        <f t="shared" si="15"/>
        <v>10</v>
      </c>
    </row>
    <row r="76" spans="1:31" s="7" customFormat="1" ht="47.25" customHeight="1" x14ac:dyDescent="0.25">
      <c r="A76" s="322" t="s">
        <v>2379</v>
      </c>
      <c r="B76" s="239">
        <v>201</v>
      </c>
      <c r="C76" s="322" t="s">
        <v>2380</v>
      </c>
      <c r="D76" s="322" t="s">
        <v>2381</v>
      </c>
      <c r="E76" s="322" t="s">
        <v>2322</v>
      </c>
      <c r="F76" s="322" t="s">
        <v>313</v>
      </c>
      <c r="G76" s="47"/>
      <c r="H76" s="322" t="s">
        <v>2378</v>
      </c>
      <c r="I76" s="322" t="s">
        <v>2382</v>
      </c>
      <c r="J76" s="47">
        <v>695.94</v>
      </c>
      <c r="K76" s="47">
        <v>273</v>
      </c>
      <c r="L76" s="47">
        <v>8</v>
      </c>
      <c r="M76" s="47">
        <v>2019</v>
      </c>
      <c r="N76" s="14">
        <f>IF(K76="","",IF(O76="",IF(K76=0,"",IF(K76&lt;=[11]Разработчик!$D$7,[11]Разработчик!$C$8,IF(K76&lt;=[11]Разработчик!$G$7,[11]Разработчик!$F$8,IF(K76&lt;=[11]Разработчик!$J$7,[11]Разработчик!$I$8,IF(K76&lt;=[11]Разработчик!$M$7,[11]Разработчик!$L$8,IF(K76&lt;=[11]Разработчик!$P$7,[11]Разработчик!$O$8,IF(K76&lt;=[11]Разработчик!$S$7,[11]Разработчик!$R$8,IF(K76&lt;=425.9,3.5,IF(K76&gt;=[11]Разработчик!$V$7,[11]Разработчик!$U$8))))))))),"-"))</f>
        <v>3</v>
      </c>
      <c r="O76" s="15"/>
      <c r="P76" s="47">
        <v>2021</v>
      </c>
      <c r="Q76" s="47">
        <v>2023</v>
      </c>
      <c r="R76" s="47">
        <v>20</v>
      </c>
      <c r="S76" s="47" t="s">
        <v>54</v>
      </c>
      <c r="T76" s="17">
        <f t="shared" ref="T76:T93" si="17">IF(M76="","",M76+R76)</f>
        <v>2039</v>
      </c>
      <c r="U76" s="230">
        <v>33</v>
      </c>
      <c r="V76" s="229"/>
      <c r="W76" s="229"/>
      <c r="X76" s="229">
        <v>1</v>
      </c>
      <c r="Y76" s="271"/>
      <c r="Z76" s="271"/>
      <c r="AA76" s="327" t="s">
        <v>2534</v>
      </c>
      <c r="AB76" s="328" t="s">
        <v>2530</v>
      </c>
      <c r="AC76" s="229">
        <f t="shared" si="13"/>
        <v>34</v>
      </c>
      <c r="AD76" s="229">
        <f t="shared" si="14"/>
        <v>68</v>
      </c>
      <c r="AE76" s="229">
        <f t="shared" si="15"/>
        <v>102</v>
      </c>
    </row>
    <row r="77" spans="1:31" s="7" customFormat="1" x14ac:dyDescent="0.25">
      <c r="A77" s="322"/>
      <c r="B77" s="239">
        <v>201</v>
      </c>
      <c r="C77" s="322"/>
      <c r="D77" s="322"/>
      <c r="E77" s="322"/>
      <c r="F77" s="322"/>
      <c r="G77" s="47"/>
      <c r="H77" s="322"/>
      <c r="I77" s="322"/>
      <c r="J77" s="47">
        <v>7.9</v>
      </c>
      <c r="K77" s="47">
        <v>219</v>
      </c>
      <c r="L77" s="47">
        <v>6</v>
      </c>
      <c r="M77" s="47">
        <v>2019</v>
      </c>
      <c r="N77" s="14">
        <f>IF(K77="","",IF(O77="",IF(K77=0,"",IF(K77&lt;=[11]Разработчик!$D$7,[11]Разработчик!$C$8,IF(K77&lt;=[11]Разработчик!$G$7,[11]Разработчик!$F$8,IF(K77&lt;=[11]Разработчик!$J$7,[11]Разработчик!$I$8,IF(K77&lt;=[11]Разработчик!$M$7,[11]Разработчик!$L$8,IF(K77&lt;=[11]Разработчик!$P$7,[11]Разработчик!$O$8,IF(K77&lt;=[11]Разработчик!$S$7,[11]Разработчик!$R$8,IF(K77&lt;=425.9,3.5,IF(K77&gt;=[11]Разработчик!$V$7,[11]Разработчик!$U$8))))))))),"-"))</f>
        <v>2.5</v>
      </c>
      <c r="O77" s="15"/>
      <c r="P77" s="47">
        <v>2021</v>
      </c>
      <c r="Q77" s="47">
        <v>2023</v>
      </c>
      <c r="R77" s="47">
        <v>20</v>
      </c>
      <c r="S77" s="47" t="s">
        <v>54</v>
      </c>
      <c r="T77" s="17">
        <f t="shared" si="17"/>
        <v>2039</v>
      </c>
      <c r="U77" s="47">
        <v>4</v>
      </c>
      <c r="V77" s="30"/>
      <c r="W77" s="30"/>
      <c r="X77" s="30"/>
      <c r="Y77" s="157"/>
      <c r="Z77" s="157"/>
      <c r="AA77" s="327"/>
      <c r="AB77" s="328"/>
      <c r="AC77" s="196">
        <f t="shared" si="13"/>
        <v>4</v>
      </c>
      <c r="AD77" s="196">
        <f t="shared" si="14"/>
        <v>8</v>
      </c>
      <c r="AE77" s="196">
        <f t="shared" si="15"/>
        <v>12</v>
      </c>
    </row>
    <row r="78" spans="1:31" s="7" customFormat="1" x14ac:dyDescent="0.25">
      <c r="A78" s="322"/>
      <c r="B78" s="239">
        <v>201</v>
      </c>
      <c r="C78" s="322"/>
      <c r="D78" s="322"/>
      <c r="E78" s="322"/>
      <c r="F78" s="322"/>
      <c r="G78" s="47"/>
      <c r="H78" s="322"/>
      <c r="I78" s="322"/>
      <c r="J78" s="47">
        <v>0.3</v>
      </c>
      <c r="K78" s="47">
        <v>57</v>
      </c>
      <c r="L78" s="47">
        <v>5</v>
      </c>
      <c r="M78" s="47">
        <v>2019</v>
      </c>
      <c r="N78" s="14">
        <f>IF(K78="","",IF(O78="",IF(K78=0,"",IF(K78&lt;=[11]Разработчик!$D$7,[11]Разработчик!$C$8,IF(K78&lt;=[11]Разработчик!$G$7,[11]Разработчик!$F$8,IF(K78&lt;=[11]Разработчик!$J$7,[11]Разработчик!$I$8,IF(K78&lt;=[11]Разработчик!$M$7,[11]Разработчик!$L$8,IF(K78&lt;=[11]Разработчик!$P$7,[11]Разработчик!$O$8,IF(K78&lt;=[11]Разработчик!$S$7,[11]Разработчик!$R$8,IF(K78&lt;=425.9,3.5,IF(K78&gt;=[11]Разработчик!$V$7,[11]Разработчик!$U$8))))))))),"-"))</f>
        <v>1.5</v>
      </c>
      <c r="O78" s="15"/>
      <c r="P78" s="47">
        <v>2021</v>
      </c>
      <c r="Q78" s="47">
        <v>2023</v>
      </c>
      <c r="R78" s="47">
        <v>20</v>
      </c>
      <c r="S78" s="47" t="s">
        <v>54</v>
      </c>
      <c r="T78" s="17">
        <f t="shared" si="17"/>
        <v>2039</v>
      </c>
      <c r="U78" s="30"/>
      <c r="V78" s="30"/>
      <c r="W78" s="30">
        <v>1</v>
      </c>
      <c r="X78" s="30"/>
      <c r="Y78" s="157"/>
      <c r="Z78" s="157"/>
      <c r="AA78" s="327"/>
      <c r="AB78" s="328"/>
      <c r="AC78" s="196">
        <f t="shared" si="13"/>
        <v>0</v>
      </c>
      <c r="AD78" s="196">
        <f t="shared" si="14"/>
        <v>2</v>
      </c>
      <c r="AE78" s="196">
        <f t="shared" si="15"/>
        <v>2</v>
      </c>
    </row>
    <row r="79" spans="1:31" s="7" customFormat="1" x14ac:dyDescent="0.25">
      <c r="A79" s="322"/>
      <c r="B79" s="239">
        <v>201</v>
      </c>
      <c r="C79" s="322"/>
      <c r="D79" s="322"/>
      <c r="E79" s="322"/>
      <c r="F79" s="322"/>
      <c r="G79" s="47"/>
      <c r="H79" s="322"/>
      <c r="I79" s="322"/>
      <c r="J79" s="47">
        <v>0.3</v>
      </c>
      <c r="K79" s="47">
        <v>32</v>
      </c>
      <c r="L79" s="47">
        <v>4</v>
      </c>
      <c r="M79" s="47">
        <v>2019</v>
      </c>
      <c r="N79" s="14">
        <f>IF(K79="","",IF(O79="",IF(K79=0,"",IF(K79&lt;=[11]Разработчик!$D$7,[11]Разработчик!$C$8,IF(K79&lt;=[11]Разработчик!$G$7,[11]Разработчик!$F$8,IF(K79&lt;=[11]Разработчик!$J$7,[11]Разработчик!$I$8,IF(K79&lt;=[11]Разработчик!$M$7,[11]Разработчик!$L$8,IF(K79&lt;=[11]Разработчик!$P$7,[11]Разработчик!$O$8,IF(K79&lt;=[11]Разработчик!$S$7,[11]Разработчик!$R$8,IF(K79&lt;=425.9,3.5,IF(K79&gt;=[11]Разработчик!$V$7,[11]Разработчик!$U$8))))))))),"-"))</f>
        <v>1.5</v>
      </c>
      <c r="O79" s="15"/>
      <c r="P79" s="47">
        <v>2021</v>
      </c>
      <c r="Q79" s="47">
        <v>2023</v>
      </c>
      <c r="R79" s="47">
        <v>20</v>
      </c>
      <c r="S79" s="47" t="s">
        <v>54</v>
      </c>
      <c r="T79" s="17">
        <f t="shared" si="17"/>
        <v>2039</v>
      </c>
      <c r="U79" s="30"/>
      <c r="V79" s="30"/>
      <c r="W79" s="30">
        <v>2</v>
      </c>
      <c r="X79" s="30"/>
      <c r="Y79" s="157"/>
      <c r="Z79" s="157"/>
      <c r="AA79" s="327"/>
      <c r="AB79" s="328"/>
      <c r="AC79" s="196">
        <f t="shared" si="13"/>
        <v>0</v>
      </c>
      <c r="AD79" s="196">
        <f t="shared" si="14"/>
        <v>4</v>
      </c>
      <c r="AE79" s="196">
        <f t="shared" si="15"/>
        <v>4</v>
      </c>
    </row>
    <row r="80" spans="1:31" s="7" customFormat="1" ht="41.25" customHeight="1" x14ac:dyDescent="0.25">
      <c r="A80" s="321" t="s">
        <v>2384</v>
      </c>
      <c r="B80" s="248">
        <v>4</v>
      </c>
      <c r="C80" s="321" t="s">
        <v>2385</v>
      </c>
      <c r="D80" s="321" t="s">
        <v>2385</v>
      </c>
      <c r="E80" s="321" t="s">
        <v>2383</v>
      </c>
      <c r="F80" s="71" t="s">
        <v>63</v>
      </c>
      <c r="G80" s="321">
        <v>0.8</v>
      </c>
      <c r="H80" s="321">
        <v>0.6</v>
      </c>
      <c r="I80" s="321">
        <v>174</v>
      </c>
      <c r="J80" s="71">
        <v>316</v>
      </c>
      <c r="K80" s="71">
        <v>159</v>
      </c>
      <c r="L80" s="71">
        <v>6</v>
      </c>
      <c r="M80" s="71">
        <v>2014</v>
      </c>
      <c r="N80" s="14">
        <f>IF(K80="","",IF(O80="",IF(K80=0,"",IF(K80&lt;=[11]Разработчик!$D$7,[11]Разработчик!$C$8,IF(K80&lt;=[11]Разработчик!$G$7,[11]Разработчик!$F$8,IF(K80&lt;=[11]Разработчик!$J$7,[11]Разработчик!$I$8,IF(K80&lt;=[11]Разработчик!$M$7,[11]Разработчик!$L$8,IF(K80&lt;=[11]Разработчик!$P$7,[11]Разработчик!$O$8,IF(K80&lt;=[11]Разработчик!$S$7,[11]Разработчик!$R$8,IF(K80&lt;=425.9,3.5,IF(K80&gt;=[11]Разработчик!$V$7,[11]Разработчик!$U$8))))))))),"-"))</f>
        <v>2.5</v>
      </c>
      <c r="O80" s="15"/>
      <c r="P80" s="47">
        <v>2017</v>
      </c>
      <c r="Q80" s="47">
        <v>2023</v>
      </c>
      <c r="R80" s="71">
        <v>10</v>
      </c>
      <c r="S80" s="71" t="s">
        <v>340</v>
      </c>
      <c r="T80" s="17">
        <f t="shared" si="17"/>
        <v>2024</v>
      </c>
      <c r="U80" s="228">
        <v>29</v>
      </c>
      <c r="V80" s="228">
        <v>18</v>
      </c>
      <c r="W80" s="228">
        <v>1</v>
      </c>
      <c r="X80" s="228">
        <v>9</v>
      </c>
      <c r="Y80" s="228">
        <v>1</v>
      </c>
      <c r="Z80" s="198"/>
      <c r="AA80" s="417" t="s">
        <v>2531</v>
      </c>
      <c r="AB80" s="425" t="s">
        <v>2530</v>
      </c>
      <c r="AC80" s="229">
        <f t="shared" si="13"/>
        <v>57</v>
      </c>
      <c r="AD80" s="229">
        <f t="shared" si="14"/>
        <v>133</v>
      </c>
      <c r="AE80" s="229">
        <f t="shared" si="15"/>
        <v>190</v>
      </c>
    </row>
    <row r="81" spans="1:31" s="7" customFormat="1" x14ac:dyDescent="0.25">
      <c r="A81" s="321"/>
      <c r="B81" s="248">
        <v>4</v>
      </c>
      <c r="C81" s="321"/>
      <c r="D81" s="321"/>
      <c r="E81" s="321"/>
      <c r="F81" s="71" t="s">
        <v>63</v>
      </c>
      <c r="G81" s="321"/>
      <c r="H81" s="321"/>
      <c r="I81" s="321"/>
      <c r="J81" s="71">
        <v>409</v>
      </c>
      <c r="K81" s="71">
        <v>89</v>
      </c>
      <c r="L81" s="71">
        <v>5</v>
      </c>
      <c r="M81" s="71">
        <v>2014</v>
      </c>
      <c r="N81" s="14">
        <f>IF(K81="","",IF(O81="",IF(K81=0,"",IF(K81&lt;=[11]Разработчик!$D$7,[11]Разработчик!$C$8,IF(K81&lt;=[11]Разработчик!$G$7,[11]Разработчик!$F$8,IF(K81&lt;=[11]Разработчик!$J$7,[11]Разработчик!$I$8,IF(K81&lt;=[11]Разработчик!$M$7,[11]Разработчик!$L$8,IF(K81&lt;=[11]Разработчик!$P$7,[11]Разработчик!$O$8,IF(K81&lt;=[11]Разработчик!$S$7,[11]Разработчик!$R$8,IF(K81&lt;=425.9,3.5,IF(K81&gt;=[11]Разработчик!$V$7,[11]Разработчик!$U$8))))))))),"-"))</f>
        <v>2</v>
      </c>
      <c r="O81" s="15"/>
      <c r="P81" s="47">
        <v>2017</v>
      </c>
      <c r="Q81" s="47">
        <v>2023</v>
      </c>
      <c r="R81" s="71">
        <v>10</v>
      </c>
      <c r="S81" s="71" t="s">
        <v>340</v>
      </c>
      <c r="T81" s="17">
        <f t="shared" si="17"/>
        <v>2024</v>
      </c>
      <c r="U81" s="29">
        <v>67</v>
      </c>
      <c r="V81" s="29"/>
      <c r="W81" s="29">
        <v>13</v>
      </c>
      <c r="X81" s="29"/>
      <c r="Y81" s="29">
        <v>8</v>
      </c>
      <c r="Z81" s="56"/>
      <c r="AA81" s="295"/>
      <c r="AB81" s="425"/>
      <c r="AC81" s="196">
        <f t="shared" si="13"/>
        <v>75</v>
      </c>
      <c r="AD81" s="196">
        <f t="shared" si="14"/>
        <v>168</v>
      </c>
      <c r="AE81" s="196">
        <f t="shared" si="15"/>
        <v>243</v>
      </c>
    </row>
    <row r="82" spans="1:31" s="7" customFormat="1" x14ac:dyDescent="0.25">
      <c r="A82" s="321"/>
      <c r="B82" s="248">
        <v>4</v>
      </c>
      <c r="C82" s="321"/>
      <c r="D82" s="321"/>
      <c r="E82" s="321"/>
      <c r="F82" s="71" t="s">
        <v>63</v>
      </c>
      <c r="G82" s="321"/>
      <c r="H82" s="321"/>
      <c r="I82" s="321"/>
      <c r="J82" s="71">
        <v>78</v>
      </c>
      <c r="K82" s="71">
        <v>57</v>
      </c>
      <c r="L82" s="71">
        <v>3.5</v>
      </c>
      <c r="M82" s="71">
        <v>2014</v>
      </c>
      <c r="N82" s="14">
        <f>IF(K82="","",IF(O82="",IF(K82=0,"",IF(K82&lt;=[11]Разработчик!$D$7,[11]Разработчик!$C$8,IF(K82&lt;=[11]Разработчик!$G$7,[11]Разработчик!$F$8,IF(K82&lt;=[11]Разработчик!$J$7,[11]Разработчик!$I$8,IF(K82&lt;=[11]Разработчик!$M$7,[11]Разработчик!$L$8,IF(K82&lt;=[11]Разработчик!$P$7,[11]Разработчик!$O$8,IF(K82&lt;=[11]Разработчик!$S$7,[11]Разработчик!$R$8,IF(K82&lt;=425.9,3.5,IF(K82&gt;=[11]Разработчик!$V$7,[11]Разработчик!$U$8))))))))),"-"))</f>
        <v>1.5</v>
      </c>
      <c r="O82" s="15"/>
      <c r="P82" s="47">
        <v>2017</v>
      </c>
      <c r="Q82" s="47">
        <v>2023</v>
      </c>
      <c r="R82" s="71">
        <v>10</v>
      </c>
      <c r="S82" s="71" t="s">
        <v>340</v>
      </c>
      <c r="T82" s="17">
        <f t="shared" si="17"/>
        <v>2024</v>
      </c>
      <c r="U82" s="29">
        <v>11</v>
      </c>
      <c r="V82" s="29"/>
      <c r="W82" s="29">
        <v>4</v>
      </c>
      <c r="X82" s="29"/>
      <c r="Y82" s="29"/>
      <c r="Z82" s="56"/>
      <c r="AA82" s="295"/>
      <c r="AB82" s="425"/>
      <c r="AC82" s="196">
        <f t="shared" si="13"/>
        <v>11</v>
      </c>
      <c r="AD82" s="196">
        <f t="shared" si="14"/>
        <v>30</v>
      </c>
      <c r="AE82" s="196">
        <f t="shared" si="15"/>
        <v>41</v>
      </c>
    </row>
    <row r="83" spans="1:31" s="7" customFormat="1" ht="121.5" customHeight="1" x14ac:dyDescent="0.25">
      <c r="A83" s="321" t="s">
        <v>2386</v>
      </c>
      <c r="B83" s="248">
        <v>5</v>
      </c>
      <c r="C83" s="321" t="s">
        <v>2387</v>
      </c>
      <c r="D83" s="321" t="s">
        <v>2388</v>
      </c>
      <c r="E83" s="321" t="s">
        <v>2383</v>
      </c>
      <c r="F83" s="71" t="s">
        <v>63</v>
      </c>
      <c r="G83" s="321">
        <v>0.8</v>
      </c>
      <c r="H83" s="321">
        <v>0.6</v>
      </c>
      <c r="I83" s="321">
        <v>160</v>
      </c>
      <c r="J83" s="71">
        <v>83.6</v>
      </c>
      <c r="K83" s="71">
        <v>108</v>
      </c>
      <c r="L83" s="71">
        <v>5</v>
      </c>
      <c r="M83" s="71">
        <v>2014</v>
      </c>
      <c r="N83" s="14">
        <f>IF(K83="","",IF(O83="",IF(K83=0,"",IF(K83&lt;=[11]Разработчик!$D$7,[11]Разработчик!$C$8,IF(K83&lt;=[11]Разработчик!$G$7,[11]Разработчик!$F$8,IF(K83&lt;=[11]Разработчик!$J$7,[11]Разработчик!$I$8,IF(K83&lt;=[11]Разработчик!$M$7,[11]Разработчик!$L$8,IF(K83&lt;=[11]Разработчик!$P$7,[11]Разработчик!$O$8,IF(K83&lt;=[11]Разработчик!$S$7,[11]Разработчик!$R$8,IF(K83&lt;=425.9,3.5,IF(K83&gt;=[11]Разработчик!$V$7,[11]Разработчик!$U$8))))))))),"-"))</f>
        <v>2</v>
      </c>
      <c r="O83" s="15"/>
      <c r="P83" s="47">
        <v>2017</v>
      </c>
      <c r="Q83" s="47">
        <v>2023</v>
      </c>
      <c r="R83" s="71">
        <v>10</v>
      </c>
      <c r="S83" s="71" t="s">
        <v>340</v>
      </c>
      <c r="T83" s="17">
        <f t="shared" si="17"/>
        <v>2024</v>
      </c>
      <c r="U83" s="229">
        <v>10</v>
      </c>
      <c r="V83" s="271"/>
      <c r="W83" s="229">
        <v>1</v>
      </c>
      <c r="X83" s="271"/>
      <c r="Y83" s="271"/>
      <c r="Z83" s="271"/>
      <c r="AA83" s="327" t="s">
        <v>2531</v>
      </c>
      <c r="AB83" s="328" t="s">
        <v>2530</v>
      </c>
      <c r="AC83" s="229">
        <f t="shared" si="13"/>
        <v>10</v>
      </c>
      <c r="AD83" s="229">
        <f t="shared" si="14"/>
        <v>22</v>
      </c>
      <c r="AE83" s="229">
        <f t="shared" si="15"/>
        <v>32</v>
      </c>
    </row>
    <row r="84" spans="1:31" s="7" customFormat="1" x14ac:dyDescent="0.25">
      <c r="A84" s="321"/>
      <c r="B84" s="248">
        <v>5</v>
      </c>
      <c r="C84" s="321"/>
      <c r="D84" s="321"/>
      <c r="E84" s="321"/>
      <c r="F84" s="71" t="s">
        <v>63</v>
      </c>
      <c r="G84" s="321"/>
      <c r="H84" s="321"/>
      <c r="I84" s="321"/>
      <c r="J84" s="321">
        <v>130.30000000000001</v>
      </c>
      <c r="K84" s="71">
        <v>57</v>
      </c>
      <c r="L84" s="71">
        <v>5</v>
      </c>
      <c r="M84" s="71">
        <v>2014</v>
      </c>
      <c r="N84" s="14">
        <f>IF(K84="","",IF(O84="",IF(K84=0,"",IF(K84&lt;=[11]Разработчик!$D$7,[11]Разработчик!$C$8,IF(K84&lt;=[11]Разработчик!$G$7,[11]Разработчик!$F$8,IF(K84&lt;=[11]Разработчик!$J$7,[11]Разработчик!$I$8,IF(K84&lt;=[11]Разработчик!$M$7,[11]Разработчик!$L$8,IF(K84&lt;=[11]Разработчик!$P$7,[11]Разработчик!$O$8,IF(K84&lt;=[11]Разработчик!$S$7,[11]Разработчик!$R$8,IF(K84&lt;=425.9,3.5,IF(K84&gt;=[11]Разработчик!$V$7,[11]Разработчик!$U$8))))))))),"-"))</f>
        <v>1.5</v>
      </c>
      <c r="O84" s="15"/>
      <c r="P84" s="47">
        <v>2017</v>
      </c>
      <c r="Q84" s="47">
        <v>2023</v>
      </c>
      <c r="R84" s="71">
        <v>10</v>
      </c>
      <c r="S84" s="71" t="s">
        <v>340</v>
      </c>
      <c r="T84" s="17">
        <f t="shared" si="17"/>
        <v>2024</v>
      </c>
      <c r="U84" s="30">
        <v>37</v>
      </c>
      <c r="V84" s="157"/>
      <c r="W84" s="157"/>
      <c r="X84" s="30">
        <v>2</v>
      </c>
      <c r="Y84" s="157"/>
      <c r="Z84" s="157"/>
      <c r="AA84" s="327"/>
      <c r="AB84" s="328"/>
      <c r="AC84" s="196">
        <f t="shared" si="13"/>
        <v>39</v>
      </c>
      <c r="AD84" s="196">
        <f t="shared" si="14"/>
        <v>78</v>
      </c>
      <c r="AE84" s="196">
        <f t="shared" si="15"/>
        <v>117</v>
      </c>
    </row>
    <row r="85" spans="1:31" s="7" customFormat="1" x14ac:dyDescent="0.25">
      <c r="A85" s="321"/>
      <c r="B85" s="248">
        <v>5</v>
      </c>
      <c r="C85" s="321"/>
      <c r="D85" s="321" t="s">
        <v>2389</v>
      </c>
      <c r="E85" s="321"/>
      <c r="F85" s="71" t="s">
        <v>63</v>
      </c>
      <c r="G85" s="321"/>
      <c r="H85" s="321"/>
      <c r="I85" s="321"/>
      <c r="J85" s="321"/>
      <c r="K85" s="71">
        <v>57</v>
      </c>
      <c r="L85" s="71">
        <v>5</v>
      </c>
      <c r="M85" s="71">
        <v>2014</v>
      </c>
      <c r="N85" s="14">
        <f>IF(K85="","",IF(O85="",IF(K85=0,"",IF(K85&lt;=[11]Разработчик!$D$7,[11]Разработчик!$C$8,IF(K85&lt;=[11]Разработчик!$G$7,[11]Разработчик!$F$8,IF(K85&lt;=[11]Разработчик!$J$7,[11]Разработчик!$I$8,IF(K85&lt;=[11]Разработчик!$M$7,[11]Разработчик!$L$8,IF(K85&lt;=[11]Разработчик!$P$7,[11]Разработчик!$O$8,IF(K85&lt;=[11]Разработчик!$S$7,[11]Разработчик!$R$8,IF(K85&lt;=425.9,3.5,IF(K85&gt;=[11]Разработчик!$V$7,[11]Разработчик!$U$8))))))))),"-"))</f>
        <v>1.5</v>
      </c>
      <c r="O85" s="15"/>
      <c r="P85" s="47">
        <v>2017</v>
      </c>
      <c r="Q85" s="47">
        <v>2023</v>
      </c>
      <c r="R85" s="71">
        <v>10</v>
      </c>
      <c r="S85" s="71" t="s">
        <v>340</v>
      </c>
      <c r="T85" s="17">
        <f t="shared" si="17"/>
        <v>2024</v>
      </c>
      <c r="U85" s="157"/>
      <c r="V85" s="157"/>
      <c r="W85" s="157"/>
      <c r="X85" s="157"/>
      <c r="Y85" s="157"/>
      <c r="Z85" s="157"/>
      <c r="AA85" s="327"/>
      <c r="AB85" s="328"/>
      <c r="AC85" s="196">
        <f t="shared" si="13"/>
        <v>0</v>
      </c>
      <c r="AD85" s="196">
        <f t="shared" si="14"/>
        <v>0</v>
      </c>
      <c r="AE85" s="196">
        <f t="shared" si="15"/>
        <v>0</v>
      </c>
    </row>
    <row r="86" spans="1:31" s="7" customFormat="1" x14ac:dyDescent="0.25">
      <c r="A86" s="321"/>
      <c r="B86" s="248">
        <v>5</v>
      </c>
      <c r="C86" s="321"/>
      <c r="D86" s="321"/>
      <c r="E86" s="321"/>
      <c r="F86" s="71" t="s">
        <v>63</v>
      </c>
      <c r="G86" s="321"/>
      <c r="H86" s="321"/>
      <c r="I86" s="321"/>
      <c r="J86" s="71">
        <v>9.8000000000000007</v>
      </c>
      <c r="K86" s="71">
        <v>38</v>
      </c>
      <c r="L86" s="71">
        <v>5</v>
      </c>
      <c r="M86" s="71">
        <v>2014</v>
      </c>
      <c r="N86" s="14">
        <f>IF(K86="","",IF(O86="",IF(K86=0,"",IF(K86&lt;=[11]Разработчик!$D$7,[11]Разработчик!$C$8,IF(K86&lt;=[11]Разработчик!$G$7,[11]Разработчик!$F$8,IF(K86&lt;=[11]Разработчик!$J$7,[11]Разработчик!$I$8,IF(K86&lt;=[11]Разработчик!$M$7,[11]Разработчик!$L$8,IF(K86&lt;=[11]Разработчик!$P$7,[11]Разработчик!$O$8,IF(K86&lt;=[11]Разработчик!$S$7,[11]Разработчик!$R$8,IF(K86&lt;=425.9,3.5,IF(K86&gt;=[11]Разработчик!$V$7,[11]Разработчик!$U$8))))))))),"-"))</f>
        <v>1.5</v>
      </c>
      <c r="O86" s="15"/>
      <c r="P86" s="47">
        <v>2017</v>
      </c>
      <c r="Q86" s="47">
        <v>2023</v>
      </c>
      <c r="R86" s="71">
        <v>10</v>
      </c>
      <c r="S86" s="71" t="s">
        <v>340</v>
      </c>
      <c r="T86" s="17">
        <f t="shared" si="17"/>
        <v>2024</v>
      </c>
      <c r="U86" s="157"/>
      <c r="V86" s="157"/>
      <c r="W86" s="157"/>
      <c r="X86" s="157"/>
      <c r="Y86" s="157"/>
      <c r="Z86" s="157"/>
      <c r="AA86" s="327"/>
      <c r="AB86" s="328"/>
      <c r="AC86" s="196">
        <f t="shared" si="13"/>
        <v>0</v>
      </c>
      <c r="AD86" s="196">
        <f t="shared" si="14"/>
        <v>0</v>
      </c>
      <c r="AE86" s="196">
        <f t="shared" si="15"/>
        <v>0</v>
      </c>
    </row>
    <row r="87" spans="1:31" s="7" customFormat="1" x14ac:dyDescent="0.25">
      <c r="A87" s="321"/>
      <c r="B87" s="248">
        <v>5</v>
      </c>
      <c r="C87" s="321"/>
      <c r="D87" s="321"/>
      <c r="E87" s="321"/>
      <c r="F87" s="71" t="s">
        <v>63</v>
      </c>
      <c r="G87" s="321"/>
      <c r="H87" s="321"/>
      <c r="I87" s="321"/>
      <c r="J87" s="71">
        <v>3.5</v>
      </c>
      <c r="K87" s="71">
        <v>32</v>
      </c>
      <c r="L87" s="71">
        <v>5</v>
      </c>
      <c r="M87" s="71">
        <v>2014</v>
      </c>
      <c r="N87" s="14">
        <f>IF(K87="","",IF(O87="",IF(K87=0,"",IF(K87&lt;=[11]Разработчик!$D$7,[11]Разработчик!$C$8,IF(K87&lt;=[11]Разработчик!$G$7,[11]Разработчик!$F$8,IF(K87&lt;=[11]Разработчик!$J$7,[11]Разработчик!$I$8,IF(K87&lt;=[11]Разработчик!$M$7,[11]Разработчик!$L$8,IF(K87&lt;=[11]Разработчик!$P$7,[11]Разработчик!$O$8,IF(K87&lt;=[11]Разработчик!$S$7,[11]Разработчик!$R$8,IF(K87&lt;=425.9,3.5,IF(K87&gt;=[11]Разработчик!$V$7,[11]Разработчик!$U$8))))))))),"-"))</f>
        <v>1.5</v>
      </c>
      <c r="O87" s="15"/>
      <c r="P87" s="47">
        <v>2017</v>
      </c>
      <c r="Q87" s="47">
        <v>2023</v>
      </c>
      <c r="R87" s="71">
        <v>10</v>
      </c>
      <c r="S87" s="71" t="s">
        <v>340</v>
      </c>
      <c r="T87" s="17">
        <f t="shared" si="17"/>
        <v>2024</v>
      </c>
      <c r="U87" s="157"/>
      <c r="V87" s="157"/>
      <c r="W87" s="30">
        <v>12</v>
      </c>
      <c r="X87" s="157"/>
      <c r="Y87" s="157"/>
      <c r="Z87" s="157"/>
      <c r="AA87" s="327"/>
      <c r="AB87" s="328"/>
      <c r="AC87" s="196">
        <f t="shared" ref="AC87:AC93" si="18">SUM(U87+V87+X87+Y87+Z87)</f>
        <v>0</v>
      </c>
      <c r="AD87" s="196">
        <f t="shared" ref="AD87:AD93" si="19">SUM(U87*2)+(V87*3)+(W87*2)+(X87*2)+(Y87)+(Z87*3)</f>
        <v>24</v>
      </c>
      <c r="AE87" s="196">
        <f t="shared" ref="AE87:AE94" si="20">SUM(AC87+AD87)</f>
        <v>24</v>
      </c>
    </row>
    <row r="88" spans="1:31" s="7" customFormat="1" x14ac:dyDescent="0.25">
      <c r="A88" s="321"/>
      <c r="B88" s="248">
        <v>5</v>
      </c>
      <c r="C88" s="321"/>
      <c r="D88" s="321"/>
      <c r="E88" s="321"/>
      <c r="F88" s="71" t="s">
        <v>63</v>
      </c>
      <c r="G88" s="321"/>
      <c r="H88" s="321"/>
      <c r="I88" s="321"/>
      <c r="J88" s="71">
        <v>1.6</v>
      </c>
      <c r="K88" s="71">
        <v>18</v>
      </c>
      <c r="L88" s="71">
        <v>5</v>
      </c>
      <c r="M88" s="71">
        <v>2014</v>
      </c>
      <c r="N88" s="14">
        <f>IF(K88="","",IF(O88="",IF(K88=0,"",IF(K88&lt;=[11]Разработчик!$D$7,[11]Разработчик!$C$8,IF(K88&lt;=[11]Разработчик!$G$7,[11]Разработчик!$F$8,IF(K88&lt;=[11]Разработчик!$J$7,[11]Разработчик!$I$8,IF(K88&lt;=[11]Разработчик!$M$7,[11]Разработчик!$L$8,IF(K88&lt;=[11]Разработчик!$P$7,[11]Разработчик!$O$8,IF(K88&lt;=[11]Разработчик!$S$7,[11]Разработчик!$R$8,IF(K88&lt;=425.9,3.5,IF(K88&gt;=[11]Разработчик!$V$7,[11]Разработчик!$U$8))))))))),"-"))</f>
        <v>1</v>
      </c>
      <c r="O88" s="15"/>
      <c r="P88" s="47">
        <v>2017</v>
      </c>
      <c r="Q88" s="47">
        <v>2023</v>
      </c>
      <c r="R88" s="71">
        <v>10</v>
      </c>
      <c r="S88" s="71" t="s">
        <v>340</v>
      </c>
      <c r="T88" s="17">
        <f t="shared" si="17"/>
        <v>2024</v>
      </c>
      <c r="U88" s="157"/>
      <c r="V88" s="157"/>
      <c r="W88" s="30">
        <v>6</v>
      </c>
      <c r="X88" s="157"/>
      <c r="Y88" s="157"/>
      <c r="Z88" s="157"/>
      <c r="AA88" s="327"/>
      <c r="AB88" s="328"/>
      <c r="AC88" s="196">
        <f t="shared" si="18"/>
        <v>0</v>
      </c>
      <c r="AD88" s="196">
        <f t="shared" si="19"/>
        <v>12</v>
      </c>
      <c r="AE88" s="196">
        <f t="shared" si="20"/>
        <v>12</v>
      </c>
    </row>
    <row r="89" spans="1:31" s="7" customFormat="1" x14ac:dyDescent="0.25">
      <c r="A89" s="321"/>
      <c r="B89" s="248">
        <v>5</v>
      </c>
      <c r="C89" s="321"/>
      <c r="D89" s="321" t="s">
        <v>2390</v>
      </c>
      <c r="E89" s="321"/>
      <c r="F89" s="71" t="s">
        <v>63</v>
      </c>
      <c r="G89" s="321"/>
      <c r="H89" s="321"/>
      <c r="I89" s="321"/>
      <c r="J89" s="71">
        <v>83.6</v>
      </c>
      <c r="K89" s="71">
        <v>108</v>
      </c>
      <c r="L89" s="71">
        <v>5</v>
      </c>
      <c r="M89" s="71">
        <v>2016</v>
      </c>
      <c r="N89" s="14">
        <f>IF(K89="","",IF(O89="",IF(K89=0,"",IF(K89&lt;=[11]Разработчик!$D$7,[11]Разработчик!$C$8,IF(K89&lt;=[11]Разработчик!$G$7,[11]Разработчик!$F$8,IF(K89&lt;=[11]Разработчик!$J$7,[11]Разработчик!$I$8,IF(K89&lt;=[11]Разработчик!$M$7,[11]Разработчик!$L$8,IF(K89&lt;=[11]Разработчик!$P$7,[11]Разработчик!$O$8,IF(K89&lt;=[11]Разработчик!$S$7,[11]Разработчик!$R$8,IF(K89&lt;=425.9,3.5,IF(K89&gt;=[11]Разработчик!$V$7,[11]Разработчик!$U$8))))))))),"-"))</f>
        <v>2</v>
      </c>
      <c r="O89" s="15"/>
      <c r="P89" s="47">
        <v>2017</v>
      </c>
      <c r="Q89" s="47">
        <v>2023</v>
      </c>
      <c r="R89" s="71">
        <v>10</v>
      </c>
      <c r="S89" s="71" t="s">
        <v>340</v>
      </c>
      <c r="T89" s="17">
        <f t="shared" si="17"/>
        <v>2026</v>
      </c>
      <c r="U89" s="157"/>
      <c r="V89" s="157"/>
      <c r="W89" s="157"/>
      <c r="X89" s="157"/>
      <c r="Y89" s="157"/>
      <c r="Z89" s="157"/>
      <c r="AA89" s="327"/>
      <c r="AB89" s="328"/>
      <c r="AC89" s="196">
        <f t="shared" si="18"/>
        <v>0</v>
      </c>
      <c r="AD89" s="196">
        <f t="shared" si="19"/>
        <v>0</v>
      </c>
      <c r="AE89" s="196">
        <f t="shared" si="20"/>
        <v>0</v>
      </c>
    </row>
    <row r="90" spans="1:31" s="7" customFormat="1" x14ac:dyDescent="0.25">
      <c r="A90" s="321"/>
      <c r="B90" s="248">
        <v>5</v>
      </c>
      <c r="C90" s="321"/>
      <c r="D90" s="321"/>
      <c r="E90" s="321"/>
      <c r="F90" s="71" t="s">
        <v>63</v>
      </c>
      <c r="G90" s="321"/>
      <c r="H90" s="321"/>
      <c r="I90" s="321"/>
      <c r="J90" s="71">
        <v>130.30000000000001</v>
      </c>
      <c r="K90" s="71">
        <v>57</v>
      </c>
      <c r="L90" s="71">
        <v>5</v>
      </c>
      <c r="M90" s="71">
        <v>2016</v>
      </c>
      <c r="N90" s="14">
        <f>IF(K90="","",IF(O90="",IF(K90=0,"",IF(K90&lt;=[11]Разработчик!$D$7,[11]Разработчик!$C$8,IF(K90&lt;=[11]Разработчик!$G$7,[11]Разработчик!$F$8,IF(K90&lt;=[11]Разработчик!$J$7,[11]Разработчик!$I$8,IF(K90&lt;=[11]Разработчик!$M$7,[11]Разработчик!$L$8,IF(K90&lt;=[11]Разработчик!$P$7,[11]Разработчик!$O$8,IF(K90&lt;=[11]Разработчик!$S$7,[11]Разработчик!$R$8,IF(K90&lt;=425.9,3.5,IF(K90&gt;=[11]Разработчик!$V$7,[11]Разработчик!$U$8))))))))),"-"))</f>
        <v>1.5</v>
      </c>
      <c r="O90" s="15"/>
      <c r="P90" s="47">
        <v>2017</v>
      </c>
      <c r="Q90" s="47">
        <v>2023</v>
      </c>
      <c r="R90" s="71">
        <v>10</v>
      </c>
      <c r="S90" s="71" t="s">
        <v>340</v>
      </c>
      <c r="T90" s="17">
        <f t="shared" si="17"/>
        <v>2026</v>
      </c>
      <c r="U90" s="157"/>
      <c r="V90" s="157"/>
      <c r="W90" s="157"/>
      <c r="X90" s="157"/>
      <c r="Y90" s="157"/>
      <c r="Z90" s="157"/>
      <c r="AA90" s="327"/>
      <c r="AB90" s="328"/>
      <c r="AC90" s="196">
        <f t="shared" si="18"/>
        <v>0</v>
      </c>
      <c r="AD90" s="196">
        <f t="shared" si="19"/>
        <v>0</v>
      </c>
      <c r="AE90" s="196">
        <f t="shared" si="20"/>
        <v>0</v>
      </c>
    </row>
    <row r="91" spans="1:31" s="7" customFormat="1" x14ac:dyDescent="0.25">
      <c r="A91" s="321"/>
      <c r="B91" s="248">
        <v>5</v>
      </c>
      <c r="C91" s="321"/>
      <c r="D91" s="321"/>
      <c r="E91" s="321"/>
      <c r="F91" s="71" t="s">
        <v>63</v>
      </c>
      <c r="G91" s="321"/>
      <c r="H91" s="321"/>
      <c r="I91" s="321"/>
      <c r="J91" s="71">
        <v>9.8000000000000007</v>
      </c>
      <c r="K91" s="71">
        <v>38</v>
      </c>
      <c r="L91" s="71">
        <v>5</v>
      </c>
      <c r="M91" s="71">
        <v>2016</v>
      </c>
      <c r="N91" s="14">
        <f>IF(K91="","",IF(O91="",IF(K91=0,"",IF(K91&lt;=[11]Разработчик!$D$7,[11]Разработчик!$C$8,IF(K91&lt;=[11]Разработчик!$G$7,[11]Разработчик!$F$8,IF(K91&lt;=[11]Разработчик!$J$7,[11]Разработчик!$I$8,IF(K91&lt;=[11]Разработчик!$M$7,[11]Разработчик!$L$8,IF(K91&lt;=[11]Разработчик!$P$7,[11]Разработчик!$O$8,IF(K91&lt;=[11]Разработчик!$S$7,[11]Разработчик!$R$8,IF(K91&lt;=425.9,3.5,IF(K91&gt;=[11]Разработчик!$V$7,[11]Разработчик!$U$8))))))))),"-"))</f>
        <v>1.5</v>
      </c>
      <c r="O91" s="15"/>
      <c r="P91" s="47">
        <v>2017</v>
      </c>
      <c r="Q91" s="47">
        <v>2023</v>
      </c>
      <c r="R91" s="71">
        <v>10</v>
      </c>
      <c r="S91" s="71" t="s">
        <v>340</v>
      </c>
      <c r="T91" s="17">
        <f t="shared" si="17"/>
        <v>2026</v>
      </c>
      <c r="U91" s="157"/>
      <c r="V91" s="157"/>
      <c r="W91" s="157"/>
      <c r="X91" s="157"/>
      <c r="Y91" s="157"/>
      <c r="Z91" s="157"/>
      <c r="AA91" s="327"/>
      <c r="AB91" s="328"/>
      <c r="AC91" s="196">
        <f t="shared" si="18"/>
        <v>0</v>
      </c>
      <c r="AD91" s="196">
        <f t="shared" si="19"/>
        <v>0</v>
      </c>
      <c r="AE91" s="196">
        <f t="shared" si="20"/>
        <v>0</v>
      </c>
    </row>
    <row r="92" spans="1:31" s="7" customFormat="1" x14ac:dyDescent="0.25">
      <c r="A92" s="321"/>
      <c r="B92" s="248">
        <v>5</v>
      </c>
      <c r="C92" s="321"/>
      <c r="D92" s="321"/>
      <c r="E92" s="321"/>
      <c r="F92" s="71" t="s">
        <v>63</v>
      </c>
      <c r="G92" s="321"/>
      <c r="H92" s="321"/>
      <c r="I92" s="321"/>
      <c r="J92" s="71">
        <v>3.5</v>
      </c>
      <c r="K92" s="71">
        <v>32</v>
      </c>
      <c r="L92" s="71">
        <v>5</v>
      </c>
      <c r="M92" s="71">
        <v>2016</v>
      </c>
      <c r="N92" s="14">
        <f>IF(K92="","",IF(O92="",IF(K92=0,"",IF(K92&lt;=[11]Разработчик!$D$7,[11]Разработчик!$C$8,IF(K92&lt;=[11]Разработчик!$G$7,[11]Разработчик!$F$8,IF(K92&lt;=[11]Разработчик!$J$7,[11]Разработчик!$I$8,IF(K92&lt;=[11]Разработчик!$M$7,[11]Разработчик!$L$8,IF(K92&lt;=[11]Разработчик!$P$7,[11]Разработчик!$O$8,IF(K92&lt;=[11]Разработчик!$S$7,[11]Разработчик!$R$8,IF(K92&lt;=425.9,3.5,IF(K92&gt;=[11]Разработчик!$V$7,[11]Разработчик!$U$8))))))))),"-"))</f>
        <v>1.5</v>
      </c>
      <c r="O92" s="15"/>
      <c r="P92" s="47">
        <v>2017</v>
      </c>
      <c r="Q92" s="47">
        <v>2023</v>
      </c>
      <c r="R92" s="71">
        <v>10</v>
      </c>
      <c r="S92" s="71" t="s">
        <v>340</v>
      </c>
      <c r="T92" s="17">
        <f t="shared" si="17"/>
        <v>2026</v>
      </c>
      <c r="U92" s="157"/>
      <c r="V92" s="157"/>
      <c r="W92" s="157"/>
      <c r="X92" s="157"/>
      <c r="Y92" s="157"/>
      <c r="Z92" s="157"/>
      <c r="AA92" s="327"/>
      <c r="AB92" s="328"/>
      <c r="AC92" s="196">
        <f t="shared" si="18"/>
        <v>0</v>
      </c>
      <c r="AD92" s="196">
        <f t="shared" si="19"/>
        <v>0</v>
      </c>
      <c r="AE92" s="196">
        <f t="shared" si="20"/>
        <v>0</v>
      </c>
    </row>
    <row r="93" spans="1:31" s="7" customFormat="1" x14ac:dyDescent="0.25">
      <c r="A93" s="321"/>
      <c r="B93" s="248">
        <v>5</v>
      </c>
      <c r="C93" s="321"/>
      <c r="D93" s="321"/>
      <c r="E93" s="321"/>
      <c r="F93" s="71" t="s">
        <v>63</v>
      </c>
      <c r="G93" s="321"/>
      <c r="H93" s="321"/>
      <c r="I93" s="321"/>
      <c r="J93" s="71">
        <v>1.6</v>
      </c>
      <c r="K93" s="71">
        <v>18</v>
      </c>
      <c r="L93" s="71">
        <v>5</v>
      </c>
      <c r="M93" s="71">
        <v>2016</v>
      </c>
      <c r="N93" s="14">
        <f>IF(K93="","",IF(O93="",IF(K93=0,"",IF(K93&lt;=[11]Разработчик!$D$7,[11]Разработчик!$C$8,IF(K93&lt;=[11]Разработчик!$G$7,[11]Разработчик!$F$8,IF(K93&lt;=[11]Разработчик!$J$7,[11]Разработчик!$I$8,IF(K93&lt;=[11]Разработчик!$M$7,[11]Разработчик!$L$8,IF(K93&lt;=[11]Разработчик!$P$7,[11]Разработчик!$O$8,IF(K93&lt;=[11]Разработчик!$S$7,[11]Разработчик!$R$8,IF(K93&lt;=425.9,3.5,IF(K93&gt;=[11]Разработчик!$V$7,[11]Разработчик!$U$8))))))))),"-"))</f>
        <v>1</v>
      </c>
      <c r="O93" s="15"/>
      <c r="P93" s="47">
        <v>2017</v>
      </c>
      <c r="Q93" s="47">
        <v>2023</v>
      </c>
      <c r="R93" s="71">
        <v>10</v>
      </c>
      <c r="S93" s="71" t="s">
        <v>340</v>
      </c>
      <c r="T93" s="17">
        <f t="shared" si="17"/>
        <v>2026</v>
      </c>
      <c r="U93" s="157"/>
      <c r="V93" s="157"/>
      <c r="W93" s="157"/>
      <c r="X93" s="157"/>
      <c r="Y93" s="157"/>
      <c r="Z93" s="157"/>
      <c r="AA93" s="327"/>
      <c r="AB93" s="328"/>
      <c r="AC93" s="196">
        <f t="shared" si="18"/>
        <v>0</v>
      </c>
      <c r="AD93" s="196">
        <f t="shared" si="19"/>
        <v>0</v>
      </c>
      <c r="AE93" s="196">
        <f t="shared" si="20"/>
        <v>0</v>
      </c>
    </row>
    <row r="94" spans="1:31" s="7" customFormat="1" ht="15.75" x14ac:dyDescent="0.25">
      <c r="AC94" s="204">
        <f>SUM(AC7:AC93)</f>
        <v>661</v>
      </c>
      <c r="AD94" s="204">
        <f>SUM(AD7:AD93)</f>
        <v>1630</v>
      </c>
      <c r="AE94" s="204">
        <f t="shared" si="20"/>
        <v>2291</v>
      </c>
    </row>
    <row r="95" spans="1:31" s="7" customFormat="1" ht="15.75" x14ac:dyDescent="0.25">
      <c r="B95" s="8"/>
    </row>
    <row r="96" spans="1:31" s="7" customFormat="1" ht="15.75" x14ac:dyDescent="0.25">
      <c r="A96" s="8"/>
      <c r="AB96" s="445"/>
      <c r="AC96" s="446"/>
      <c r="AD96" s="446"/>
      <c r="AE96" s="446"/>
    </row>
    <row r="97" spans="2:31" s="7" customFormat="1" ht="15.75" x14ac:dyDescent="0.25">
      <c r="B97" s="5" t="s">
        <v>3193</v>
      </c>
      <c r="AB97" s="445"/>
      <c r="AC97" s="445"/>
      <c r="AD97" s="445"/>
      <c r="AE97" s="445"/>
    </row>
    <row r="98" spans="2:31" s="7" customFormat="1" x14ac:dyDescent="0.25"/>
    <row r="99" spans="2:31" s="7" customFormat="1" x14ac:dyDescent="0.25"/>
    <row r="100" spans="2:31" s="7" customFormat="1" x14ac:dyDescent="0.25"/>
    <row r="101" spans="2:31" s="7" customFormat="1" x14ac:dyDescent="0.25"/>
    <row r="102" spans="2:31" s="7" customFormat="1" x14ac:dyDescent="0.25"/>
    <row r="103" spans="2:31" s="7" customFormat="1" x14ac:dyDescent="0.25"/>
    <row r="104" spans="2:31" s="7" customFormat="1" x14ac:dyDescent="0.25"/>
    <row r="105" spans="2:31" s="7" customFormat="1" x14ac:dyDescent="0.25"/>
    <row r="106" spans="2:31" s="7" customFormat="1" x14ac:dyDescent="0.25"/>
    <row r="107" spans="2:31" s="7" customFormat="1" x14ac:dyDescent="0.25"/>
    <row r="108" spans="2:31" s="7" customFormat="1" x14ac:dyDescent="0.25"/>
    <row r="109" spans="2:31" s="7" customFormat="1" x14ac:dyDescent="0.25"/>
    <row r="110" spans="2:31" s="7" customFormat="1" x14ac:dyDescent="0.25"/>
    <row r="111" spans="2:31" s="7" customFormat="1" x14ac:dyDescent="0.25"/>
    <row r="112" spans="2:31" s="7" customFormat="1" x14ac:dyDescent="0.25"/>
    <row r="113" spans="21:28" s="7" customFormat="1" x14ac:dyDescent="0.25"/>
    <row r="114" spans="21:28" s="7" customFormat="1" x14ac:dyDescent="0.25"/>
    <row r="115" spans="21:28" s="7" customFormat="1" x14ac:dyDescent="0.25"/>
    <row r="116" spans="21:28" s="7" customFormat="1" x14ac:dyDescent="0.25"/>
    <row r="117" spans="21:28" x14ac:dyDescent="0.25">
      <c r="U117" s="7"/>
      <c r="V117" s="7"/>
      <c r="W117" s="7"/>
      <c r="X117" s="7"/>
      <c r="Y117" s="7"/>
      <c r="Z117" s="7"/>
      <c r="AA117" s="7"/>
      <c r="AB117" s="7"/>
    </row>
    <row r="118" spans="21:28" x14ac:dyDescent="0.25">
      <c r="U118" s="7"/>
      <c r="V118" s="7"/>
      <c r="W118" s="7"/>
      <c r="X118" s="7"/>
      <c r="Y118" s="7"/>
      <c r="Z118" s="7"/>
      <c r="AA118" s="7"/>
      <c r="AB118" s="7"/>
    </row>
    <row r="119" spans="21:28" x14ac:dyDescent="0.25">
      <c r="U119" s="7"/>
      <c r="V119" s="7"/>
      <c r="W119" s="7"/>
      <c r="X119" s="7"/>
      <c r="Y119" s="7"/>
      <c r="Z119" s="7"/>
      <c r="AA119" s="7"/>
      <c r="AB119" s="7"/>
    </row>
  </sheetData>
  <autoFilter ref="A6:AE95"/>
  <mergeCells count="169">
    <mergeCell ref="AC3:AC5"/>
    <mergeCell ref="AD3:AD5"/>
    <mergeCell ref="AE3:AE5"/>
    <mergeCell ref="A2:AE2"/>
    <mergeCell ref="A83:A93"/>
    <mergeCell ref="C83:C93"/>
    <mergeCell ref="D83:D84"/>
    <mergeCell ref="E83:E93"/>
    <mergeCell ref="G83:G93"/>
    <mergeCell ref="H83:H93"/>
    <mergeCell ref="I83:I93"/>
    <mergeCell ref="AA83:AA93"/>
    <mergeCell ref="AB83:AB93"/>
    <mergeCell ref="J84:J85"/>
    <mergeCell ref="D85:D88"/>
    <mergeCell ref="D89:D93"/>
    <mergeCell ref="D4:D5"/>
    <mergeCell ref="G4:G5"/>
    <mergeCell ref="H4:I4"/>
    <mergeCell ref="J4:L4"/>
    <mergeCell ref="N4:N5"/>
    <mergeCell ref="O4:O5"/>
    <mergeCell ref="P4:P5"/>
    <mergeCell ref="A1:AE1"/>
    <mergeCell ref="AB80:AB82"/>
    <mergeCell ref="P3:Q3"/>
    <mergeCell ref="A80:A82"/>
    <mergeCell ref="C80:C82"/>
    <mergeCell ref="D80:D82"/>
    <mergeCell ref="E80:E82"/>
    <mergeCell ref="G80:G82"/>
    <mergeCell ref="H80:H82"/>
    <mergeCell ref="I80:I82"/>
    <mergeCell ref="AA80:AA82"/>
    <mergeCell ref="R3:R5"/>
    <mergeCell ref="S3:S5"/>
    <mergeCell ref="T3:T5"/>
    <mergeCell ref="Q4:Q5"/>
    <mergeCell ref="A3:A5"/>
    <mergeCell ref="B3:B5"/>
    <mergeCell ref="C3:D3"/>
    <mergeCell ref="E3:E5"/>
    <mergeCell ref="F3:F5"/>
    <mergeCell ref="G3:L3"/>
    <mergeCell ref="C4:C5"/>
    <mergeCell ref="M3:M5"/>
    <mergeCell ref="H14:H18"/>
    <mergeCell ref="I14:I18"/>
    <mergeCell ref="D19:D23"/>
    <mergeCell ref="G19:G23"/>
    <mergeCell ref="H19:H23"/>
    <mergeCell ref="I19:I23"/>
    <mergeCell ref="D28:D29"/>
    <mergeCell ref="G28:G29"/>
    <mergeCell ref="H28:H29"/>
    <mergeCell ref="A7:A29"/>
    <mergeCell ref="C7:C29"/>
    <mergeCell ref="D7:D13"/>
    <mergeCell ref="E7:E29"/>
    <mergeCell ref="G7:G13"/>
    <mergeCell ref="H7:H13"/>
    <mergeCell ref="D14:D18"/>
    <mergeCell ref="G14:G18"/>
    <mergeCell ref="D24:D25"/>
    <mergeCell ref="G24:G25"/>
    <mergeCell ref="H24:H25"/>
    <mergeCell ref="D26:D27"/>
    <mergeCell ref="G26:G27"/>
    <mergeCell ref="H26:H27"/>
    <mergeCell ref="A30:A31"/>
    <mergeCell ref="C30:C31"/>
    <mergeCell ref="D30:D31"/>
    <mergeCell ref="E30:E31"/>
    <mergeCell ref="G30:G31"/>
    <mergeCell ref="H30:H31"/>
    <mergeCell ref="A32:A34"/>
    <mergeCell ref="C32:C34"/>
    <mergeCell ref="D32:D33"/>
    <mergeCell ref="E32:E33"/>
    <mergeCell ref="G32:G33"/>
    <mergeCell ref="H32:H33"/>
    <mergeCell ref="I32:I33"/>
    <mergeCell ref="A41:A42"/>
    <mergeCell ref="C41:C42"/>
    <mergeCell ref="D41:D42"/>
    <mergeCell ref="E41:E42"/>
    <mergeCell ref="A35:A40"/>
    <mergeCell ref="C35:C40"/>
    <mergeCell ref="E35:E40"/>
    <mergeCell ref="A44:A51"/>
    <mergeCell ref="C44:C51"/>
    <mergeCell ref="D44:D47"/>
    <mergeCell ref="E44:E51"/>
    <mergeCell ref="D49:D51"/>
    <mergeCell ref="D56:D61"/>
    <mergeCell ref="G56:G61"/>
    <mergeCell ref="H56:H61"/>
    <mergeCell ref="I56:I61"/>
    <mergeCell ref="A52:A61"/>
    <mergeCell ref="C52:C61"/>
    <mergeCell ref="D52:D55"/>
    <mergeCell ref="E52:E61"/>
    <mergeCell ref="G52:G55"/>
    <mergeCell ref="H52:H55"/>
    <mergeCell ref="A62:A66"/>
    <mergeCell ref="C62:C66"/>
    <mergeCell ref="D62:D65"/>
    <mergeCell ref="E62:E66"/>
    <mergeCell ref="G62:G65"/>
    <mergeCell ref="H62:H65"/>
    <mergeCell ref="I62:I65"/>
    <mergeCell ref="A67:A68"/>
    <mergeCell ref="C67:C68"/>
    <mergeCell ref="E67:E68"/>
    <mergeCell ref="F67:F68"/>
    <mergeCell ref="H67:H68"/>
    <mergeCell ref="I67:I68"/>
    <mergeCell ref="A69:A75"/>
    <mergeCell ref="C69:C75"/>
    <mergeCell ref="D69:D71"/>
    <mergeCell ref="E69:E75"/>
    <mergeCell ref="F69:F75"/>
    <mergeCell ref="H69:H75"/>
    <mergeCell ref="I69:I75"/>
    <mergeCell ref="D72:D75"/>
    <mergeCell ref="A76:A79"/>
    <mergeCell ref="C76:C79"/>
    <mergeCell ref="D76:D79"/>
    <mergeCell ref="E76:E79"/>
    <mergeCell ref="F76:F79"/>
    <mergeCell ref="H76:H79"/>
    <mergeCell ref="U3:U5"/>
    <mergeCell ref="V3:V5"/>
    <mergeCell ref="W3:W5"/>
    <mergeCell ref="X3:X5"/>
    <mergeCell ref="Y3:Y5"/>
    <mergeCell ref="Z3:Z5"/>
    <mergeCell ref="AA3:AA5"/>
    <mergeCell ref="AB3:AB5"/>
    <mergeCell ref="I76:I79"/>
    <mergeCell ref="I52:I55"/>
    <mergeCell ref="I30:I31"/>
    <mergeCell ref="I7:I13"/>
    <mergeCell ref="I28:I29"/>
    <mergeCell ref="I24:I25"/>
    <mergeCell ref="I26:I27"/>
    <mergeCell ref="N3:O3"/>
    <mergeCell ref="AA7:AA29"/>
    <mergeCell ref="AB7:AB29"/>
    <mergeCell ref="AA30:AA31"/>
    <mergeCell ref="AB30:AB31"/>
    <mergeCell ref="AA32:AA34"/>
    <mergeCell ref="AB32:AB34"/>
    <mergeCell ref="AA35:AA40"/>
    <mergeCell ref="AB35:AB40"/>
    <mergeCell ref="AA41:AA42"/>
    <mergeCell ref="AB41:AB42"/>
    <mergeCell ref="AA44:AA51"/>
    <mergeCell ref="AB44:AB51"/>
    <mergeCell ref="AA52:AA61"/>
    <mergeCell ref="AB52:AB61"/>
    <mergeCell ref="AA62:AA66"/>
    <mergeCell ref="AB62:AB66"/>
    <mergeCell ref="AA69:AA75"/>
    <mergeCell ref="AB69:AB75"/>
    <mergeCell ref="AA76:AA79"/>
    <mergeCell ref="AB76:AB79"/>
    <mergeCell ref="AA67:AA68"/>
    <mergeCell ref="AB67:AB68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="Указать категорию согласно Приложения №22 к Руководству по безопасности №784 от 27 декабря 2012г.">
          <x14:formula1>
            <xm:f>[11]Разработчик!#REF!</xm:f>
          </x14:formula1>
          <xm:sqref>F67 F69 F76 F7:F66</xm:sqref>
        </x14:dataValidation>
        <x14:dataValidation type="list" allowBlank="1" showInputMessage="1" showErrorMessage="1" error="Указать категорию согласно Приложения №22 к Руководству по безопасности №784 от 27 декабря 2012г.">
          <x14:formula1>
            <xm:f>[11]Разработчик!#REF!</xm:f>
          </x14:formula1>
          <xm:sqref>F80:F93</xm:sqref>
        </x14:dataValidation>
        <x14:dataValidation type="list" errorStyle="warning" allowBlank="1" showInputMessage="1" showErrorMessage="1" errorTitle="Объект" error="Подразделение АО &quot;Антипинский НПЗ&quot;">
          <x14:formula1>
            <xm:f>[10]Разработчик!#REF!</xm:f>
          </x14:formula1>
          <xm:sqref>A1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E74"/>
  <sheetViews>
    <sheetView workbookViewId="0">
      <selection activeCell="J7" sqref="J7:J70"/>
    </sheetView>
  </sheetViews>
  <sheetFormatPr defaultRowHeight="15" x14ac:dyDescent="0.25"/>
  <cols>
    <col min="3" max="3" width="18.140625" customWidth="1"/>
    <col min="4" max="4" width="16" customWidth="1"/>
    <col min="17" max="17" width="15.42578125" customWidth="1"/>
    <col min="19" max="19" width="12.140625" customWidth="1"/>
    <col min="21" max="21" width="10" customWidth="1"/>
    <col min="22" max="22" width="10.7109375" customWidth="1"/>
    <col min="23" max="23" width="10.140625" customWidth="1"/>
    <col min="24" max="25" width="10.85546875" customWidth="1"/>
    <col min="28" max="28" width="10.85546875" customWidth="1"/>
    <col min="29" max="29" width="11.7109375" customWidth="1"/>
    <col min="30" max="30" width="11.28515625" customWidth="1"/>
    <col min="31" max="31" width="13.42578125" customWidth="1"/>
  </cols>
  <sheetData>
    <row r="1" spans="1:31" s="7" customFormat="1" ht="15.75" x14ac:dyDescent="0.25">
      <c r="A1" s="347" t="s">
        <v>2466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347"/>
      <c r="O1" s="347"/>
      <c r="P1" s="347"/>
      <c r="Q1" s="347"/>
      <c r="R1" s="347"/>
      <c r="S1" s="347"/>
      <c r="T1" s="347"/>
      <c r="U1" s="347"/>
      <c r="V1" s="347"/>
      <c r="W1" s="347"/>
      <c r="X1" s="347"/>
      <c r="Y1" s="347"/>
      <c r="Z1" s="347"/>
      <c r="AA1" s="347"/>
      <c r="AB1" s="347"/>
      <c r="AC1" s="347"/>
      <c r="AD1" s="347"/>
      <c r="AE1" s="347"/>
    </row>
    <row r="2" spans="1:31" s="7" customFormat="1" ht="15.75" x14ac:dyDescent="0.25">
      <c r="A2" s="373"/>
      <c r="B2" s="373"/>
      <c r="C2" s="373"/>
      <c r="D2" s="373"/>
      <c r="E2" s="373"/>
      <c r="F2" s="373"/>
      <c r="G2" s="373"/>
      <c r="H2" s="373"/>
      <c r="I2" s="373"/>
      <c r="J2" s="373"/>
      <c r="K2" s="373"/>
      <c r="L2" s="373"/>
      <c r="M2" s="373"/>
      <c r="N2" s="373"/>
      <c r="O2" s="373"/>
      <c r="P2" s="373"/>
      <c r="Q2" s="373"/>
      <c r="R2" s="373"/>
      <c r="S2" s="373"/>
      <c r="T2" s="373"/>
      <c r="U2" s="373"/>
      <c r="V2" s="373"/>
      <c r="W2" s="373"/>
      <c r="X2" s="373"/>
      <c r="Y2" s="373"/>
      <c r="Z2" s="373"/>
      <c r="AA2" s="373"/>
      <c r="AB2" s="373"/>
      <c r="AC2" s="373"/>
      <c r="AD2" s="373"/>
      <c r="AE2" s="373"/>
    </row>
    <row r="3" spans="1:31" s="7" customFormat="1" ht="57.75" customHeight="1" x14ac:dyDescent="0.25">
      <c r="A3" s="304" t="s">
        <v>0</v>
      </c>
      <c r="B3" s="304" t="s">
        <v>1</v>
      </c>
      <c r="C3" s="298" t="s">
        <v>2</v>
      </c>
      <c r="D3" s="298"/>
      <c r="E3" s="298" t="s">
        <v>3</v>
      </c>
      <c r="F3" s="305" t="s">
        <v>4</v>
      </c>
      <c r="G3" s="307" t="s">
        <v>5</v>
      </c>
      <c r="H3" s="307"/>
      <c r="I3" s="307"/>
      <c r="J3" s="307"/>
      <c r="K3" s="307"/>
      <c r="L3" s="307"/>
      <c r="M3" s="304" t="s">
        <v>6</v>
      </c>
      <c r="N3" s="298" t="s">
        <v>3107</v>
      </c>
      <c r="O3" s="298"/>
      <c r="P3" s="285" t="s">
        <v>8</v>
      </c>
      <c r="Q3" s="285"/>
      <c r="R3" s="304" t="s">
        <v>9</v>
      </c>
      <c r="S3" s="304" t="s">
        <v>10</v>
      </c>
      <c r="T3" s="304" t="s">
        <v>11</v>
      </c>
      <c r="U3" s="431" t="s">
        <v>2512</v>
      </c>
      <c r="V3" s="431" t="s">
        <v>2513</v>
      </c>
      <c r="W3" s="431" t="s">
        <v>2514</v>
      </c>
      <c r="X3" s="431" t="s">
        <v>2515</v>
      </c>
      <c r="Y3" s="431" t="s">
        <v>2516</v>
      </c>
      <c r="Z3" s="431" t="s">
        <v>2517</v>
      </c>
      <c r="AA3" s="306" t="s">
        <v>2518</v>
      </c>
      <c r="AB3" s="306" t="s">
        <v>2519</v>
      </c>
      <c r="AC3" s="303" t="s">
        <v>3187</v>
      </c>
      <c r="AD3" s="303" t="s">
        <v>3185</v>
      </c>
      <c r="AE3" s="302" t="s">
        <v>3186</v>
      </c>
    </row>
    <row r="4" spans="1:31" s="7" customFormat="1" ht="45" customHeight="1" x14ac:dyDescent="0.25">
      <c r="A4" s="304"/>
      <c r="B4" s="304"/>
      <c r="C4" s="298" t="s">
        <v>12</v>
      </c>
      <c r="D4" s="298" t="s">
        <v>13</v>
      </c>
      <c r="E4" s="298"/>
      <c r="F4" s="305"/>
      <c r="G4" s="304" t="s">
        <v>14</v>
      </c>
      <c r="H4" s="298" t="s">
        <v>15</v>
      </c>
      <c r="I4" s="298"/>
      <c r="J4" s="298" t="s">
        <v>16</v>
      </c>
      <c r="K4" s="298"/>
      <c r="L4" s="298"/>
      <c r="M4" s="304"/>
      <c r="N4" s="304" t="s">
        <v>17</v>
      </c>
      <c r="O4" s="304" t="s">
        <v>18</v>
      </c>
      <c r="P4" s="306" t="s">
        <v>19</v>
      </c>
      <c r="Q4" s="306" t="s">
        <v>20</v>
      </c>
      <c r="R4" s="304"/>
      <c r="S4" s="304"/>
      <c r="T4" s="305"/>
      <c r="U4" s="431"/>
      <c r="V4" s="431"/>
      <c r="W4" s="431"/>
      <c r="X4" s="431"/>
      <c r="Y4" s="431"/>
      <c r="Z4" s="431"/>
      <c r="AA4" s="306"/>
      <c r="AB4" s="306"/>
      <c r="AC4" s="303"/>
      <c r="AD4" s="303"/>
      <c r="AE4" s="302"/>
    </row>
    <row r="5" spans="1:31" s="7" customFormat="1" ht="79.5" x14ac:dyDescent="0.25">
      <c r="A5" s="304"/>
      <c r="B5" s="304"/>
      <c r="C5" s="298"/>
      <c r="D5" s="298"/>
      <c r="E5" s="298"/>
      <c r="F5" s="305"/>
      <c r="G5" s="305"/>
      <c r="H5" s="51" t="s">
        <v>21</v>
      </c>
      <c r="I5" s="51" t="s">
        <v>22</v>
      </c>
      <c r="J5" s="108" t="s">
        <v>23</v>
      </c>
      <c r="K5" s="108" t="s">
        <v>24</v>
      </c>
      <c r="L5" s="108" t="s">
        <v>25</v>
      </c>
      <c r="M5" s="304"/>
      <c r="N5" s="304"/>
      <c r="O5" s="304"/>
      <c r="P5" s="306"/>
      <c r="Q5" s="306"/>
      <c r="R5" s="304"/>
      <c r="S5" s="304"/>
      <c r="T5" s="305"/>
      <c r="U5" s="431"/>
      <c r="V5" s="431"/>
      <c r="W5" s="431"/>
      <c r="X5" s="431"/>
      <c r="Y5" s="431"/>
      <c r="Z5" s="431"/>
      <c r="AA5" s="306"/>
      <c r="AB5" s="306"/>
      <c r="AC5" s="303"/>
      <c r="AD5" s="303"/>
      <c r="AE5" s="302"/>
    </row>
    <row r="6" spans="1:31" s="7" customFormat="1" x14ac:dyDescent="0.25">
      <c r="A6" s="212"/>
      <c r="B6" s="224"/>
      <c r="C6" s="213"/>
      <c r="D6" s="213"/>
      <c r="E6" s="213"/>
      <c r="F6" s="224"/>
      <c r="G6" s="214"/>
      <c r="H6" s="51"/>
      <c r="I6" s="51"/>
      <c r="J6" s="224"/>
      <c r="K6" s="224"/>
      <c r="L6" s="224"/>
      <c r="M6" s="163"/>
      <c r="N6" s="78"/>
      <c r="O6" s="79"/>
      <c r="P6" s="219"/>
      <c r="Q6" s="219"/>
      <c r="R6" s="164"/>
      <c r="S6" s="164"/>
      <c r="T6" s="80"/>
      <c r="U6" s="165"/>
      <c r="V6" s="165"/>
      <c r="W6" s="165"/>
      <c r="X6" s="165"/>
      <c r="Y6" s="165"/>
      <c r="Z6" s="165"/>
      <c r="AA6" s="166"/>
      <c r="AB6" s="165"/>
      <c r="AC6" s="216"/>
      <c r="AD6" s="216"/>
      <c r="AE6" s="216"/>
    </row>
    <row r="7" spans="1:31" s="7" customFormat="1" x14ac:dyDescent="0.25">
      <c r="A7" s="457" t="s">
        <v>2391</v>
      </c>
      <c r="B7" s="162">
        <v>2</v>
      </c>
      <c r="C7" s="430" t="s">
        <v>2392</v>
      </c>
      <c r="D7" s="430" t="s">
        <v>233</v>
      </c>
      <c r="E7" s="430" t="s">
        <v>2393</v>
      </c>
      <c r="F7" s="162" t="s">
        <v>44</v>
      </c>
      <c r="G7" s="430">
        <v>1.6</v>
      </c>
      <c r="H7" s="430" t="s">
        <v>2394</v>
      </c>
      <c r="I7" s="430" t="s">
        <v>2395</v>
      </c>
      <c r="J7" s="162">
        <v>223</v>
      </c>
      <c r="K7" s="162">
        <v>273</v>
      </c>
      <c r="L7" s="162">
        <v>8</v>
      </c>
      <c r="M7" s="163">
        <v>2014</v>
      </c>
      <c r="N7" s="78">
        <f>IF(K7="","",IF(O7="",IF(K7=0,"",IF(K7&lt;=[12]Разработчик!$D$7,[12]Разработчик!$C$8,IF(K7&lt;=[12]Разработчик!$G$7,[12]Разработчик!$F$8,IF(K7&lt;=[12]Разработчик!$J$7,[12]Разработчик!$I$8,IF(K7&lt;=[12]Разработчик!$M$7,[12]Разработчик!$L$8,IF(K7&lt;=[12]Разработчик!$P$7,[12]Разработчик!$O$8,IF(K7&lt;=[12]Разработчик!$S$7,[12]Разработчик!$R$8,IF(K7&lt;=425.9,3.5,IF(K7&gt;=[12]Разработчик!$V$7,[12]Разработчик!$U$8))))))))),"-"))</f>
        <v>3</v>
      </c>
      <c r="O7" s="79"/>
      <c r="P7" s="109">
        <v>2020</v>
      </c>
      <c r="Q7" s="109">
        <v>2023</v>
      </c>
      <c r="R7" s="164" t="s">
        <v>235</v>
      </c>
      <c r="S7" s="164" t="s">
        <v>340</v>
      </c>
      <c r="T7" s="80">
        <f t="shared" ref="T7:T70" si="0">IF(M7="","",M7+R7)</f>
        <v>2024</v>
      </c>
      <c r="U7" s="165">
        <v>9</v>
      </c>
      <c r="V7" s="165">
        <v>1</v>
      </c>
      <c r="W7" s="165">
        <v>2</v>
      </c>
      <c r="X7" s="165">
        <v>0</v>
      </c>
      <c r="Y7" s="165">
        <v>0</v>
      </c>
      <c r="Z7" s="165">
        <v>2</v>
      </c>
      <c r="AA7" s="166" t="s">
        <v>2542</v>
      </c>
      <c r="AB7" s="165" t="s">
        <v>2521</v>
      </c>
      <c r="AC7" s="196">
        <f>SUM(U7+V7+X7+Y7+Z7)</f>
        <v>12</v>
      </c>
      <c r="AD7" s="196">
        <f>SUM(U7*2)+(V7*3)+(W7*2)+(X7*2)+(Y7)+(Z7*3)</f>
        <v>31</v>
      </c>
      <c r="AE7" s="196">
        <f>SUM(AC7+AD7)</f>
        <v>43</v>
      </c>
    </row>
    <row r="8" spans="1:31" s="7" customFormat="1" ht="33.75" customHeight="1" x14ac:dyDescent="0.25">
      <c r="A8" s="457"/>
      <c r="B8" s="162">
        <v>2</v>
      </c>
      <c r="C8" s="430"/>
      <c r="D8" s="430"/>
      <c r="E8" s="430"/>
      <c r="F8" s="162" t="s">
        <v>44</v>
      </c>
      <c r="G8" s="430"/>
      <c r="H8" s="430"/>
      <c r="I8" s="430"/>
      <c r="J8" s="162">
        <v>0.2</v>
      </c>
      <c r="K8" s="162">
        <v>32</v>
      </c>
      <c r="L8" s="162">
        <v>5</v>
      </c>
      <c r="M8" s="163">
        <v>2014</v>
      </c>
      <c r="N8" s="78">
        <f>IF(K8="","",IF(O8="",IF(K8=0,"",IF(K8&lt;=[12]Разработчик!$D$7,[12]Разработчик!$C$8,IF(K8&lt;=[12]Разработчик!$G$7,[12]Разработчик!$F$8,IF(K8&lt;=[12]Разработчик!$J$7,[12]Разработчик!$I$8,IF(K8&lt;=[12]Разработчик!$M$7,[12]Разработчик!$L$8,IF(K8&lt;=[12]Разработчик!$P$7,[12]Разработчик!$O$8,IF(K8&lt;=[12]Разработчик!$S$7,[12]Разработчик!$R$8,IF(K8&lt;=425.9,3.5,IF(K8&gt;=[12]Разработчик!$V$7,[12]Разработчик!$U$8))))))))),"-"))</f>
        <v>1.5</v>
      </c>
      <c r="O8" s="79"/>
      <c r="P8" s="109">
        <v>2020</v>
      </c>
      <c r="Q8" s="109">
        <v>2023</v>
      </c>
      <c r="R8" s="164" t="s">
        <v>235</v>
      </c>
      <c r="S8" s="164" t="s">
        <v>340</v>
      </c>
      <c r="T8" s="80">
        <f t="shared" si="0"/>
        <v>2024</v>
      </c>
      <c r="U8" s="165">
        <v>0</v>
      </c>
      <c r="V8" s="165">
        <v>0</v>
      </c>
      <c r="W8" s="165">
        <v>1</v>
      </c>
      <c r="X8" s="165">
        <v>0</v>
      </c>
      <c r="Y8" s="165">
        <v>1</v>
      </c>
      <c r="Z8" s="165">
        <v>0</v>
      </c>
      <c r="AA8" s="166" t="s">
        <v>2542</v>
      </c>
      <c r="AB8" s="165" t="s">
        <v>2521</v>
      </c>
      <c r="AC8" s="196">
        <f t="shared" ref="AC8:AC70" si="1">SUM(U8+V8+X8+Y8+Z8)</f>
        <v>1</v>
      </c>
      <c r="AD8" s="196">
        <f t="shared" ref="AD8:AD70" si="2">SUM(U8*2)+(V8*3)+(W8*2)+(X8*2)+(Y8)+(Z8*3)</f>
        <v>3</v>
      </c>
      <c r="AE8" s="196">
        <f t="shared" ref="AE8:AE71" si="3">SUM(AC8+AD8)</f>
        <v>4</v>
      </c>
    </row>
    <row r="9" spans="1:31" s="7" customFormat="1" x14ac:dyDescent="0.25">
      <c r="A9" s="457" t="s">
        <v>2396</v>
      </c>
      <c r="B9" s="162">
        <v>4</v>
      </c>
      <c r="C9" s="430" t="s">
        <v>2397</v>
      </c>
      <c r="D9" s="430" t="s">
        <v>253</v>
      </c>
      <c r="E9" s="430" t="s">
        <v>2308</v>
      </c>
      <c r="F9" s="162" t="s">
        <v>44</v>
      </c>
      <c r="G9" s="430">
        <v>1.6</v>
      </c>
      <c r="H9" s="430">
        <v>1.4</v>
      </c>
      <c r="I9" s="430">
        <v>35</v>
      </c>
      <c r="J9" s="162">
        <v>314</v>
      </c>
      <c r="K9" s="162">
        <v>219</v>
      </c>
      <c r="L9" s="162">
        <v>8</v>
      </c>
      <c r="M9" s="163">
        <v>2014</v>
      </c>
      <c r="N9" s="78">
        <f>IF(K9="","",IF(O9="",IF(K9=0,"",IF(K9&lt;=[12]Разработчик!$D$7,[12]Разработчик!$C$8,IF(K9&lt;=[12]Разработчик!$G$7,[12]Разработчик!$F$8,IF(K9&lt;=[12]Разработчик!$J$7,[12]Разработчик!$I$8,IF(K9&lt;=[12]Разработчик!$M$7,[12]Разработчик!$L$8,IF(K9&lt;=[12]Разработчик!$P$7,[12]Разработчик!$O$8,IF(K9&lt;=[12]Разработчик!$S$7,[12]Разработчик!$R$8,IF(K9&lt;=425.9,3.5,IF(K9&gt;=[12]Разработчик!$V$7,[12]Разработчик!$U$8))))))))),"-"))</f>
        <v>2.5</v>
      </c>
      <c r="O9" s="79"/>
      <c r="P9" s="106">
        <v>2020</v>
      </c>
      <c r="Q9" s="106">
        <v>2023</v>
      </c>
      <c r="R9" s="164" t="s">
        <v>235</v>
      </c>
      <c r="S9" s="164" t="s">
        <v>340</v>
      </c>
      <c r="T9" s="80">
        <f t="shared" si="0"/>
        <v>2024</v>
      </c>
      <c r="U9" s="165">
        <v>23</v>
      </c>
      <c r="V9" s="165">
        <v>2</v>
      </c>
      <c r="W9" s="165">
        <v>3</v>
      </c>
      <c r="X9" s="165">
        <v>1</v>
      </c>
      <c r="Y9" s="165">
        <v>0</v>
      </c>
      <c r="Z9" s="165">
        <v>5</v>
      </c>
      <c r="AA9" s="166" t="s">
        <v>2542</v>
      </c>
      <c r="AB9" s="165" t="s">
        <v>2521</v>
      </c>
      <c r="AC9" s="196">
        <f t="shared" si="1"/>
        <v>31</v>
      </c>
      <c r="AD9" s="196">
        <f t="shared" si="2"/>
        <v>75</v>
      </c>
      <c r="AE9" s="196">
        <f t="shared" si="3"/>
        <v>106</v>
      </c>
    </row>
    <row r="10" spans="1:31" s="7" customFormat="1" x14ac:dyDescent="0.25">
      <c r="A10" s="457"/>
      <c r="B10" s="162">
        <v>4</v>
      </c>
      <c r="C10" s="430"/>
      <c r="D10" s="430"/>
      <c r="E10" s="430"/>
      <c r="F10" s="162" t="s">
        <v>44</v>
      </c>
      <c r="G10" s="430"/>
      <c r="H10" s="430"/>
      <c r="I10" s="430"/>
      <c r="J10" s="162">
        <v>6</v>
      </c>
      <c r="K10" s="162">
        <v>159</v>
      </c>
      <c r="L10" s="162">
        <v>6</v>
      </c>
      <c r="M10" s="163">
        <v>2014</v>
      </c>
      <c r="N10" s="78">
        <f>IF(K10="","",IF(O10="",IF(K10=0,"",IF(K10&lt;=[12]Разработчик!$D$7,[12]Разработчик!$C$8,IF(K10&lt;=[12]Разработчик!$G$7,[12]Разработчик!$F$8,IF(K10&lt;=[12]Разработчик!$J$7,[12]Разработчик!$I$8,IF(K10&lt;=[12]Разработчик!$M$7,[12]Разработчик!$L$8,IF(K10&lt;=[12]Разработчик!$P$7,[12]Разработчик!$O$8,IF(K10&lt;=[12]Разработчик!$S$7,[12]Разработчик!$R$8,IF(K10&lt;=425.9,3.5,IF(K10&gt;=[12]Разработчик!$V$7,[12]Разработчик!$U$8))))))))),"-"))</f>
        <v>2.5</v>
      </c>
      <c r="O10" s="79"/>
      <c r="P10" s="106">
        <v>2020</v>
      </c>
      <c r="Q10" s="106">
        <v>2023</v>
      </c>
      <c r="R10" s="164" t="s">
        <v>235</v>
      </c>
      <c r="S10" s="164" t="s">
        <v>340</v>
      </c>
      <c r="T10" s="80">
        <f t="shared" si="0"/>
        <v>2024</v>
      </c>
      <c r="U10" s="165">
        <v>2</v>
      </c>
      <c r="V10" s="165">
        <v>0</v>
      </c>
      <c r="W10" s="165">
        <v>0</v>
      </c>
      <c r="X10" s="165">
        <v>0</v>
      </c>
      <c r="Y10" s="165">
        <v>0</v>
      </c>
      <c r="Z10" s="165">
        <v>0</v>
      </c>
      <c r="AA10" s="166" t="s">
        <v>2542</v>
      </c>
      <c r="AB10" s="165" t="s">
        <v>2521</v>
      </c>
      <c r="AC10" s="196">
        <f t="shared" si="1"/>
        <v>2</v>
      </c>
      <c r="AD10" s="196">
        <f t="shared" si="2"/>
        <v>4</v>
      </c>
      <c r="AE10" s="196">
        <f t="shared" si="3"/>
        <v>6</v>
      </c>
    </row>
    <row r="11" spans="1:31" s="7" customFormat="1" ht="57.75" customHeight="1" x14ac:dyDescent="0.25">
      <c r="A11" s="457"/>
      <c r="B11" s="162">
        <v>4</v>
      </c>
      <c r="C11" s="430"/>
      <c r="D11" s="430"/>
      <c r="E11" s="430"/>
      <c r="F11" s="162" t="s">
        <v>44</v>
      </c>
      <c r="G11" s="430"/>
      <c r="H11" s="430"/>
      <c r="I11" s="430"/>
      <c r="J11" s="162">
        <v>2.5</v>
      </c>
      <c r="K11" s="162">
        <v>32</v>
      </c>
      <c r="L11" s="162">
        <v>5</v>
      </c>
      <c r="M11" s="163">
        <v>2014</v>
      </c>
      <c r="N11" s="78">
        <f>IF(K11="","",IF(O11="",IF(K11=0,"",IF(K11&lt;=[12]Разработчик!$D$7,[12]Разработчик!$C$8,IF(K11&lt;=[12]Разработчик!$G$7,[12]Разработчик!$F$8,IF(K11&lt;=[12]Разработчик!$J$7,[12]Разработчик!$I$8,IF(K11&lt;=[12]Разработчик!$M$7,[12]Разработчик!$L$8,IF(K11&lt;=[12]Разработчик!$P$7,[12]Разработчик!$O$8,IF(K11&lt;=[12]Разработчик!$S$7,[12]Разработчик!$R$8,IF(K11&lt;=425.9,3.5,IF(K11&gt;=[12]Разработчик!$V$7,[12]Разработчик!$U$8))))))))),"-"))</f>
        <v>1.5</v>
      </c>
      <c r="O11" s="79"/>
      <c r="P11" s="106">
        <v>2020</v>
      </c>
      <c r="Q11" s="106">
        <v>2023</v>
      </c>
      <c r="R11" s="164" t="s">
        <v>235</v>
      </c>
      <c r="S11" s="164" t="s">
        <v>340</v>
      </c>
      <c r="T11" s="80">
        <f t="shared" si="0"/>
        <v>2024</v>
      </c>
      <c r="U11" s="165">
        <v>0</v>
      </c>
      <c r="V11" s="165">
        <v>0</v>
      </c>
      <c r="W11" s="165">
        <v>2</v>
      </c>
      <c r="X11" s="165">
        <v>0</v>
      </c>
      <c r="Y11" s="165">
        <v>2</v>
      </c>
      <c r="Z11" s="165">
        <v>0</v>
      </c>
      <c r="AA11" s="166" t="s">
        <v>2542</v>
      </c>
      <c r="AB11" s="165" t="s">
        <v>2521</v>
      </c>
      <c r="AC11" s="196">
        <f t="shared" si="1"/>
        <v>2</v>
      </c>
      <c r="AD11" s="196">
        <f t="shared" si="2"/>
        <v>6</v>
      </c>
      <c r="AE11" s="196">
        <f t="shared" si="3"/>
        <v>8</v>
      </c>
    </row>
    <row r="12" spans="1:31" s="7" customFormat="1" ht="45" customHeight="1" x14ac:dyDescent="0.25">
      <c r="A12" s="457"/>
      <c r="B12" s="162">
        <v>4</v>
      </c>
      <c r="C12" s="430"/>
      <c r="D12" s="430"/>
      <c r="E12" s="430"/>
      <c r="F12" s="162" t="s">
        <v>44</v>
      </c>
      <c r="G12" s="430"/>
      <c r="H12" s="430"/>
      <c r="I12" s="430"/>
      <c r="J12" s="162">
        <v>0.5</v>
      </c>
      <c r="K12" s="162">
        <v>25</v>
      </c>
      <c r="L12" s="162">
        <v>5</v>
      </c>
      <c r="M12" s="163">
        <v>2014</v>
      </c>
      <c r="N12" s="78">
        <f>IF(K12="","",IF(O12="",IF(K12=0,"",IF(K12&lt;=[12]Разработчик!$D$7,[12]Разработчик!$C$8,IF(K12&lt;=[12]Разработчик!$G$7,[12]Разработчик!$F$8,IF(K12&lt;=[12]Разработчик!$J$7,[12]Разработчик!$I$8,IF(K12&lt;=[12]Разработчик!$M$7,[12]Разработчик!$L$8,IF(K12&lt;=[12]Разработчик!$P$7,[12]Разработчик!$O$8,IF(K12&lt;=[12]Разработчик!$S$7,[12]Разработчик!$R$8,IF(K12&lt;=425.9,3.5,IF(K12&gt;=[12]Разработчик!$V$7,[12]Разработчик!$U$8))))))))),"-"))</f>
        <v>1</v>
      </c>
      <c r="O12" s="79"/>
      <c r="P12" s="106">
        <v>2020</v>
      </c>
      <c r="Q12" s="106">
        <v>2023</v>
      </c>
      <c r="R12" s="164" t="s">
        <v>235</v>
      </c>
      <c r="S12" s="164" t="s">
        <v>340</v>
      </c>
      <c r="T12" s="80">
        <f t="shared" si="0"/>
        <v>2024</v>
      </c>
      <c r="U12" s="165">
        <v>0</v>
      </c>
      <c r="V12" s="165">
        <v>0</v>
      </c>
      <c r="W12" s="165">
        <v>3</v>
      </c>
      <c r="X12" s="165">
        <v>0</v>
      </c>
      <c r="Y12" s="165">
        <v>3</v>
      </c>
      <c r="Z12" s="165">
        <v>0</v>
      </c>
      <c r="AA12" s="166" t="s">
        <v>2542</v>
      </c>
      <c r="AB12" s="165" t="s">
        <v>2521</v>
      </c>
      <c r="AC12" s="196">
        <f t="shared" si="1"/>
        <v>3</v>
      </c>
      <c r="AD12" s="196">
        <f t="shared" si="2"/>
        <v>9</v>
      </c>
      <c r="AE12" s="196">
        <f t="shared" si="3"/>
        <v>12</v>
      </c>
    </row>
    <row r="13" spans="1:31" s="7" customFormat="1" ht="79.5" customHeight="1" x14ac:dyDescent="0.25">
      <c r="A13" s="390" t="s">
        <v>2398</v>
      </c>
      <c r="B13" s="118">
        <v>5</v>
      </c>
      <c r="C13" s="408" t="s">
        <v>2399</v>
      </c>
      <c r="D13" s="408" t="s">
        <v>238</v>
      </c>
      <c r="E13" s="408" t="s">
        <v>82</v>
      </c>
      <c r="F13" s="118" t="s">
        <v>44</v>
      </c>
      <c r="G13" s="408">
        <v>1.9</v>
      </c>
      <c r="H13" s="408" t="s">
        <v>2298</v>
      </c>
      <c r="I13" s="408" t="s">
        <v>2400</v>
      </c>
      <c r="J13" s="118">
        <v>444</v>
      </c>
      <c r="K13" s="118">
        <v>219</v>
      </c>
      <c r="L13" s="118">
        <v>8</v>
      </c>
      <c r="M13" s="167">
        <v>2014</v>
      </c>
      <c r="N13" s="58">
        <f>IF(K13="","",IF(O13="",IF(K13=0,"",IF(K13&lt;=[12]Разработчик!$D$7,[12]Разработчик!$C$8,IF(K13&lt;=[12]Разработчик!$G$7,[12]Разработчик!$F$8,IF(K13&lt;=[12]Разработчик!$J$7,[12]Разработчик!$I$8,IF(K13&lt;=[12]Разработчик!$M$7,[12]Разработчик!$L$8,IF(K13&lt;=[12]Разработчик!$P$7,[12]Разработчик!$O$8,IF(K13&lt;=[12]Разработчик!$S$7,[12]Разработчик!$R$8,IF(K13&lt;=425.9,3.5,IF(K13&gt;=[12]Разработчик!$V$7,[12]Разработчик!$U$8))))))))),"-"))</f>
        <v>2.5</v>
      </c>
      <c r="O13" s="59"/>
      <c r="P13" s="106">
        <v>2020</v>
      </c>
      <c r="Q13" s="106">
        <v>2023</v>
      </c>
      <c r="R13" s="168" t="s">
        <v>235</v>
      </c>
      <c r="S13" s="168" t="s">
        <v>54</v>
      </c>
      <c r="T13" s="62">
        <f t="shared" si="0"/>
        <v>2024</v>
      </c>
      <c r="U13" s="165">
        <v>16</v>
      </c>
      <c r="V13" s="165">
        <v>1</v>
      </c>
      <c r="W13" s="165">
        <v>0</v>
      </c>
      <c r="X13" s="165">
        <v>1</v>
      </c>
      <c r="Y13" s="165">
        <v>0</v>
      </c>
      <c r="Z13" s="165">
        <v>7</v>
      </c>
      <c r="AA13" s="166" t="s">
        <v>2542</v>
      </c>
      <c r="AB13" s="165" t="s">
        <v>2520</v>
      </c>
      <c r="AC13" s="196">
        <f t="shared" si="1"/>
        <v>25</v>
      </c>
      <c r="AD13" s="196">
        <f t="shared" si="2"/>
        <v>58</v>
      </c>
      <c r="AE13" s="196">
        <f t="shared" si="3"/>
        <v>83</v>
      </c>
    </row>
    <row r="14" spans="1:31" s="7" customFormat="1" x14ac:dyDescent="0.25">
      <c r="A14" s="390"/>
      <c r="B14" s="118">
        <v>5</v>
      </c>
      <c r="C14" s="408"/>
      <c r="D14" s="408"/>
      <c r="E14" s="408"/>
      <c r="F14" s="118" t="s">
        <v>44</v>
      </c>
      <c r="G14" s="408"/>
      <c r="H14" s="408"/>
      <c r="I14" s="408"/>
      <c r="J14" s="118">
        <v>8</v>
      </c>
      <c r="K14" s="118">
        <v>159</v>
      </c>
      <c r="L14" s="118">
        <v>6</v>
      </c>
      <c r="M14" s="167">
        <v>2014</v>
      </c>
      <c r="N14" s="58">
        <f>IF(K14="","",IF(O14="",IF(K14=0,"",IF(K14&lt;=[12]Разработчик!$D$7,[12]Разработчик!$C$8,IF(K14&lt;=[12]Разработчик!$G$7,[12]Разработчик!$F$8,IF(K14&lt;=[12]Разработчик!$J$7,[12]Разработчик!$I$8,IF(K14&lt;=[12]Разработчик!$M$7,[12]Разработчик!$L$8,IF(K14&lt;=[12]Разработчик!$P$7,[12]Разработчик!$O$8,IF(K14&lt;=[12]Разработчик!$S$7,[12]Разработчик!$R$8,IF(K14&lt;=425.9,3.5,IF(K14&gt;=[12]Разработчик!$V$7,[12]Разработчик!$U$8))))))))),"-"))</f>
        <v>2.5</v>
      </c>
      <c r="O14" s="59"/>
      <c r="P14" s="106">
        <v>2020</v>
      </c>
      <c r="Q14" s="106">
        <v>2023</v>
      </c>
      <c r="R14" s="168" t="s">
        <v>235</v>
      </c>
      <c r="S14" s="168" t="s">
        <v>54</v>
      </c>
      <c r="T14" s="62">
        <f t="shared" si="0"/>
        <v>2024</v>
      </c>
      <c r="U14" s="165">
        <v>6</v>
      </c>
      <c r="V14" s="165">
        <v>0</v>
      </c>
      <c r="W14" s="165">
        <v>0</v>
      </c>
      <c r="X14" s="165">
        <v>0</v>
      </c>
      <c r="Y14" s="165">
        <v>0</v>
      </c>
      <c r="Z14" s="165">
        <v>0</v>
      </c>
      <c r="AA14" s="166" t="s">
        <v>2542</v>
      </c>
      <c r="AB14" s="165" t="s">
        <v>2520</v>
      </c>
      <c r="AC14" s="196">
        <f t="shared" si="1"/>
        <v>6</v>
      </c>
      <c r="AD14" s="196">
        <f t="shared" si="2"/>
        <v>12</v>
      </c>
      <c r="AE14" s="196">
        <f t="shared" si="3"/>
        <v>18</v>
      </c>
    </row>
    <row r="15" spans="1:31" s="7" customFormat="1" x14ac:dyDescent="0.25">
      <c r="A15" s="390"/>
      <c r="B15" s="118">
        <v>5</v>
      </c>
      <c r="C15" s="408"/>
      <c r="D15" s="408"/>
      <c r="E15" s="408"/>
      <c r="F15" s="118" t="s">
        <v>44</v>
      </c>
      <c r="G15" s="408"/>
      <c r="H15" s="408"/>
      <c r="I15" s="408"/>
      <c r="J15" s="118">
        <v>0.1</v>
      </c>
      <c r="K15" s="118">
        <v>57</v>
      </c>
      <c r="L15" s="118">
        <v>5</v>
      </c>
      <c r="M15" s="167">
        <v>2014</v>
      </c>
      <c r="N15" s="58">
        <f>IF(K15="","",IF(O15="",IF(K15=0,"",IF(K15&lt;=[12]Разработчик!$D$7,[12]Разработчик!$C$8,IF(K15&lt;=[12]Разработчик!$G$7,[12]Разработчик!$F$8,IF(K15&lt;=[12]Разработчик!$J$7,[12]Разработчик!$I$8,IF(K15&lt;=[12]Разработчик!$M$7,[12]Разработчик!$L$8,IF(K15&lt;=[12]Разработчик!$P$7,[12]Разработчик!$O$8,IF(K15&lt;=[12]Разработчик!$S$7,[12]Разработчик!$R$8,IF(K15&lt;=425.9,3.5,IF(K15&gt;=[12]Разработчик!$V$7,[12]Разработчик!$U$8))))))))),"-"))</f>
        <v>1.5</v>
      </c>
      <c r="O15" s="59"/>
      <c r="P15" s="106">
        <v>2020</v>
      </c>
      <c r="Q15" s="106">
        <v>2023</v>
      </c>
      <c r="R15" s="168" t="s">
        <v>235</v>
      </c>
      <c r="S15" s="168" t="s">
        <v>336</v>
      </c>
      <c r="T15" s="62">
        <f t="shared" si="0"/>
        <v>2024</v>
      </c>
      <c r="U15" s="165">
        <v>0</v>
      </c>
      <c r="V15" s="165">
        <v>0</v>
      </c>
      <c r="W15" s="165">
        <v>1</v>
      </c>
      <c r="X15" s="165">
        <v>0</v>
      </c>
      <c r="Y15" s="165">
        <v>1</v>
      </c>
      <c r="Z15" s="165">
        <v>0</v>
      </c>
      <c r="AA15" s="166" t="s">
        <v>2542</v>
      </c>
      <c r="AB15" s="165" t="s">
        <v>2520</v>
      </c>
      <c r="AC15" s="196">
        <f t="shared" si="1"/>
        <v>1</v>
      </c>
      <c r="AD15" s="196">
        <f t="shared" si="2"/>
        <v>3</v>
      </c>
      <c r="AE15" s="196">
        <f t="shared" si="3"/>
        <v>4</v>
      </c>
    </row>
    <row r="16" spans="1:31" s="7" customFormat="1" x14ac:dyDescent="0.25">
      <c r="A16" s="390"/>
      <c r="B16" s="118">
        <v>5</v>
      </c>
      <c r="C16" s="408"/>
      <c r="D16" s="408"/>
      <c r="E16" s="408"/>
      <c r="F16" s="118" t="s">
        <v>44</v>
      </c>
      <c r="G16" s="408"/>
      <c r="H16" s="408"/>
      <c r="I16" s="408"/>
      <c r="J16" s="118">
        <v>1</v>
      </c>
      <c r="K16" s="118">
        <v>32</v>
      </c>
      <c r="L16" s="118">
        <v>5</v>
      </c>
      <c r="M16" s="167">
        <v>2014</v>
      </c>
      <c r="N16" s="58">
        <f>IF(K16="","",IF(O16="",IF(K16=0,"",IF(K16&lt;=[12]Разработчик!$D$7,[12]Разработчик!$C$8,IF(K16&lt;=[12]Разработчик!$G$7,[12]Разработчик!$F$8,IF(K16&lt;=[12]Разработчик!$J$7,[12]Разработчик!$I$8,IF(K16&lt;=[12]Разработчик!$M$7,[12]Разработчик!$L$8,IF(K16&lt;=[12]Разработчик!$P$7,[12]Разработчик!$O$8,IF(K16&lt;=[12]Разработчик!$S$7,[12]Разработчик!$R$8,IF(K16&lt;=425.9,3.5,IF(K16&gt;=[12]Разработчик!$V$7,[12]Разработчик!$U$8))))))))),"-"))</f>
        <v>1.5</v>
      </c>
      <c r="O16" s="59"/>
      <c r="P16" s="106">
        <v>2020</v>
      </c>
      <c r="Q16" s="106">
        <v>2023</v>
      </c>
      <c r="R16" s="168" t="s">
        <v>235</v>
      </c>
      <c r="S16" s="168" t="s">
        <v>54</v>
      </c>
      <c r="T16" s="62">
        <f t="shared" si="0"/>
        <v>2024</v>
      </c>
      <c r="U16" s="165">
        <v>0</v>
      </c>
      <c r="V16" s="165">
        <v>0</v>
      </c>
      <c r="W16" s="165">
        <v>1</v>
      </c>
      <c r="X16" s="165">
        <v>0</v>
      </c>
      <c r="Y16" s="165">
        <v>1</v>
      </c>
      <c r="Z16" s="165">
        <v>0</v>
      </c>
      <c r="AA16" s="166" t="s">
        <v>2542</v>
      </c>
      <c r="AB16" s="165" t="s">
        <v>2520</v>
      </c>
      <c r="AC16" s="196">
        <f t="shared" si="1"/>
        <v>1</v>
      </c>
      <c r="AD16" s="196">
        <f t="shared" si="2"/>
        <v>3</v>
      </c>
      <c r="AE16" s="196">
        <f t="shared" si="3"/>
        <v>4</v>
      </c>
    </row>
    <row r="17" spans="1:31" s="7" customFormat="1" x14ac:dyDescent="0.25">
      <c r="A17" s="390"/>
      <c r="B17" s="118">
        <v>5</v>
      </c>
      <c r="C17" s="408"/>
      <c r="D17" s="408"/>
      <c r="E17" s="408"/>
      <c r="F17" s="118" t="s">
        <v>44</v>
      </c>
      <c r="G17" s="408"/>
      <c r="H17" s="408"/>
      <c r="I17" s="408"/>
      <c r="J17" s="118">
        <v>0.1</v>
      </c>
      <c r="K17" s="118">
        <v>25</v>
      </c>
      <c r="L17" s="118">
        <v>5</v>
      </c>
      <c r="M17" s="167">
        <v>2014</v>
      </c>
      <c r="N17" s="58">
        <f>IF(K17="","",IF(O17="",IF(K17=0,"",IF(K17&lt;=[12]Разработчик!$D$7,[12]Разработчик!$C$8,IF(K17&lt;=[12]Разработчик!$G$7,[12]Разработчик!$F$8,IF(K17&lt;=[12]Разработчик!$J$7,[12]Разработчик!$I$8,IF(K17&lt;=[12]Разработчик!$M$7,[12]Разработчик!$L$8,IF(K17&lt;=[12]Разработчик!$P$7,[12]Разработчик!$O$8,IF(K17&lt;=[12]Разработчик!$S$7,[12]Разработчик!$R$8,IF(K17&lt;=425.9,3.5,IF(K17&gt;=[12]Разработчик!$V$7,[12]Разработчик!$U$8))))))))),"-"))</f>
        <v>1</v>
      </c>
      <c r="O17" s="59"/>
      <c r="P17" s="106">
        <v>2020</v>
      </c>
      <c r="Q17" s="106">
        <v>2023</v>
      </c>
      <c r="R17" s="168" t="s">
        <v>235</v>
      </c>
      <c r="S17" s="168" t="s">
        <v>336</v>
      </c>
      <c r="T17" s="62">
        <f t="shared" si="0"/>
        <v>2024</v>
      </c>
      <c r="U17" s="165">
        <v>0</v>
      </c>
      <c r="V17" s="165">
        <v>0</v>
      </c>
      <c r="W17" s="165">
        <v>2</v>
      </c>
      <c r="X17" s="165">
        <v>0</v>
      </c>
      <c r="Y17" s="165">
        <v>2</v>
      </c>
      <c r="Z17" s="165">
        <v>0</v>
      </c>
      <c r="AA17" s="166" t="s">
        <v>2542</v>
      </c>
      <c r="AB17" s="165" t="s">
        <v>2520</v>
      </c>
      <c r="AC17" s="196">
        <f t="shared" si="1"/>
        <v>2</v>
      </c>
      <c r="AD17" s="196">
        <f t="shared" si="2"/>
        <v>6</v>
      </c>
      <c r="AE17" s="196">
        <f t="shared" si="3"/>
        <v>8</v>
      </c>
    </row>
    <row r="18" spans="1:31" s="7" customFormat="1" x14ac:dyDescent="0.25">
      <c r="A18" s="390" t="s">
        <v>2401</v>
      </c>
      <c r="B18" s="118">
        <v>10</v>
      </c>
      <c r="C18" s="408" t="s">
        <v>2402</v>
      </c>
      <c r="D18" s="408" t="s">
        <v>2403</v>
      </c>
      <c r="E18" s="408" t="s">
        <v>2404</v>
      </c>
      <c r="F18" s="118" t="s">
        <v>30</v>
      </c>
      <c r="G18" s="408">
        <v>0.375</v>
      </c>
      <c r="H18" s="408">
        <v>0.3</v>
      </c>
      <c r="I18" s="408">
        <v>40</v>
      </c>
      <c r="J18" s="118">
        <v>804</v>
      </c>
      <c r="K18" s="118">
        <v>89</v>
      </c>
      <c r="L18" s="118">
        <v>5</v>
      </c>
      <c r="M18" s="167">
        <v>2014</v>
      </c>
      <c r="N18" s="58">
        <f>IF(K18="","",IF(O18="",IF(K18=0,"",IF(K18&lt;=[12]Разработчик!$D$7,[12]Разработчик!$C$8,IF(K18&lt;=[12]Разработчик!$G$7,[12]Разработчик!$F$8,IF(K18&lt;=[12]Разработчик!$J$7,[12]Разработчик!$I$8,IF(K18&lt;=[12]Разработчик!$M$7,[12]Разработчик!$L$8,IF(K18&lt;=[12]Разработчик!$P$7,[12]Разработчик!$O$8,IF(K18&lt;=[12]Разработчик!$S$7,[12]Разработчик!$R$8,IF(K18&lt;=425.9,3.5,IF(K18&gt;=[12]Разработчик!$V$7,[12]Разработчик!$U$8))))))))),"-"))</f>
        <v>2</v>
      </c>
      <c r="O18" s="59"/>
      <c r="P18" s="106">
        <v>2019</v>
      </c>
      <c r="Q18" s="106">
        <v>2023</v>
      </c>
      <c r="R18" s="118">
        <v>10</v>
      </c>
      <c r="S18" s="168" t="s">
        <v>340</v>
      </c>
      <c r="T18" s="62">
        <f t="shared" si="0"/>
        <v>2024</v>
      </c>
      <c r="U18" s="165">
        <v>25</v>
      </c>
      <c r="V18" s="165">
        <v>0</v>
      </c>
      <c r="W18" s="165">
        <v>1</v>
      </c>
      <c r="X18" s="165">
        <v>0</v>
      </c>
      <c r="Y18" s="165">
        <v>0</v>
      </c>
      <c r="Z18" s="165">
        <v>7</v>
      </c>
      <c r="AA18" s="166" t="s">
        <v>2543</v>
      </c>
      <c r="AB18" s="165" t="s">
        <v>2521</v>
      </c>
      <c r="AC18" s="196">
        <f t="shared" si="1"/>
        <v>32</v>
      </c>
      <c r="AD18" s="196">
        <f t="shared" si="2"/>
        <v>73</v>
      </c>
      <c r="AE18" s="196">
        <f t="shared" si="3"/>
        <v>105</v>
      </c>
    </row>
    <row r="19" spans="1:31" s="7" customFormat="1" x14ac:dyDescent="0.25">
      <c r="A19" s="390"/>
      <c r="B19" s="118">
        <v>10</v>
      </c>
      <c r="C19" s="408"/>
      <c r="D19" s="408"/>
      <c r="E19" s="408"/>
      <c r="F19" s="118" t="s">
        <v>30</v>
      </c>
      <c r="G19" s="408"/>
      <c r="H19" s="408"/>
      <c r="I19" s="408"/>
      <c r="J19" s="118">
        <v>1</v>
      </c>
      <c r="K19" s="118">
        <v>25</v>
      </c>
      <c r="L19" s="118">
        <v>5</v>
      </c>
      <c r="M19" s="167">
        <v>2014</v>
      </c>
      <c r="N19" s="58">
        <f>IF(K19="","",IF(O19="",IF(K19=0,"",IF(K19&lt;=[12]Разработчик!$D$7,[12]Разработчик!$C$8,IF(K19&lt;=[12]Разработчик!$G$7,[12]Разработчик!$F$8,IF(K19&lt;=[12]Разработчик!$J$7,[12]Разработчик!$I$8,IF(K19&lt;=[12]Разработчик!$M$7,[12]Разработчик!$L$8,IF(K19&lt;=[12]Разработчик!$P$7,[12]Разработчик!$O$8,IF(K19&lt;=[12]Разработчик!$S$7,[12]Разработчик!$R$8,IF(K19&lt;=425.9,3.5,IF(K19&gt;=[12]Разработчик!$V$7,[12]Разработчик!$U$8))))))))),"-"))</f>
        <v>1</v>
      </c>
      <c r="O19" s="59"/>
      <c r="P19" s="106">
        <v>2019</v>
      </c>
      <c r="Q19" s="106">
        <v>2023</v>
      </c>
      <c r="R19" s="118">
        <v>10</v>
      </c>
      <c r="S19" s="168" t="s">
        <v>340</v>
      </c>
      <c r="T19" s="62">
        <f t="shared" si="0"/>
        <v>2024</v>
      </c>
      <c r="U19" s="165">
        <v>0</v>
      </c>
      <c r="V19" s="165">
        <v>0</v>
      </c>
      <c r="W19" s="165">
        <v>2</v>
      </c>
      <c r="X19" s="165">
        <v>0</v>
      </c>
      <c r="Y19" s="165">
        <v>0</v>
      </c>
      <c r="Z19" s="165">
        <v>0</v>
      </c>
      <c r="AA19" s="166" t="s">
        <v>2543</v>
      </c>
      <c r="AB19" s="165" t="s">
        <v>2521</v>
      </c>
      <c r="AC19" s="196">
        <f t="shared" si="1"/>
        <v>0</v>
      </c>
      <c r="AD19" s="196">
        <f t="shared" si="2"/>
        <v>4</v>
      </c>
      <c r="AE19" s="196">
        <f t="shared" si="3"/>
        <v>4</v>
      </c>
    </row>
    <row r="20" spans="1:31" s="7" customFormat="1" ht="19.5" customHeight="1" x14ac:dyDescent="0.25">
      <c r="A20" s="390"/>
      <c r="B20" s="118">
        <v>10</v>
      </c>
      <c r="C20" s="408"/>
      <c r="D20" s="408"/>
      <c r="E20" s="408"/>
      <c r="F20" s="118" t="s">
        <v>30</v>
      </c>
      <c r="G20" s="408"/>
      <c r="H20" s="408"/>
      <c r="I20" s="408"/>
      <c r="J20" s="118">
        <v>2</v>
      </c>
      <c r="K20" s="118">
        <v>18</v>
      </c>
      <c r="L20" s="118">
        <v>5</v>
      </c>
      <c r="M20" s="167">
        <v>2014</v>
      </c>
      <c r="N20" s="58">
        <f>IF(K20="","",IF(O20="",IF(K20=0,"",IF(K20&lt;=[12]Разработчик!$D$7,[12]Разработчик!$C$8,IF(K20&lt;=[12]Разработчик!$G$7,[12]Разработчик!$F$8,IF(K20&lt;=[12]Разработчик!$J$7,[12]Разработчик!$I$8,IF(K20&lt;=[12]Разработчик!$M$7,[12]Разработчик!$L$8,IF(K20&lt;=[12]Разработчик!$P$7,[12]Разработчик!$O$8,IF(K20&lt;=[12]Разработчик!$S$7,[12]Разработчик!$R$8,IF(K20&lt;=425.9,3.5,IF(K20&gt;=[12]Разработчик!$V$7,[12]Разработчик!$U$8))))))))),"-"))</f>
        <v>1</v>
      </c>
      <c r="O20" s="59"/>
      <c r="P20" s="106">
        <v>2019</v>
      </c>
      <c r="Q20" s="106">
        <v>2023</v>
      </c>
      <c r="R20" s="118">
        <v>10</v>
      </c>
      <c r="S20" s="168" t="s">
        <v>340</v>
      </c>
      <c r="T20" s="62">
        <f t="shared" si="0"/>
        <v>2024</v>
      </c>
      <c r="U20" s="165">
        <v>0</v>
      </c>
      <c r="V20" s="165">
        <v>0</v>
      </c>
      <c r="W20" s="165">
        <v>5</v>
      </c>
      <c r="X20" s="165">
        <v>0</v>
      </c>
      <c r="Y20" s="165">
        <v>0</v>
      </c>
      <c r="Z20" s="165">
        <v>0</v>
      </c>
      <c r="AA20" s="166" t="s">
        <v>2543</v>
      </c>
      <c r="AB20" s="165" t="s">
        <v>2521</v>
      </c>
      <c r="AC20" s="196">
        <f t="shared" si="1"/>
        <v>0</v>
      </c>
      <c r="AD20" s="196">
        <f t="shared" si="2"/>
        <v>10</v>
      </c>
      <c r="AE20" s="196">
        <f t="shared" si="3"/>
        <v>10</v>
      </c>
    </row>
    <row r="21" spans="1:31" s="7" customFormat="1" x14ac:dyDescent="0.25">
      <c r="A21" s="390" t="s">
        <v>2405</v>
      </c>
      <c r="B21" s="118">
        <v>11</v>
      </c>
      <c r="C21" s="408" t="s">
        <v>2406</v>
      </c>
      <c r="D21" s="408" t="s">
        <v>209</v>
      </c>
      <c r="E21" s="408" t="s">
        <v>2319</v>
      </c>
      <c r="F21" s="118" t="s">
        <v>44</v>
      </c>
      <c r="G21" s="408">
        <v>1.6</v>
      </c>
      <c r="H21" s="408" t="s">
        <v>2407</v>
      </c>
      <c r="I21" s="408" t="s">
        <v>2300</v>
      </c>
      <c r="J21" s="118">
        <v>764</v>
      </c>
      <c r="K21" s="118">
        <v>89</v>
      </c>
      <c r="L21" s="118">
        <v>5</v>
      </c>
      <c r="M21" s="167">
        <v>2014</v>
      </c>
      <c r="N21" s="58">
        <f>IF(K21="","",IF(O21="",IF(K21=0,"",IF(K21&lt;=[12]Разработчик!$D$7,[12]Разработчик!$C$8,IF(K21&lt;=[12]Разработчик!$G$7,[12]Разработчик!$F$8,IF(K21&lt;=[12]Разработчик!$J$7,[12]Разработчик!$I$8,IF(K21&lt;=[12]Разработчик!$M$7,[12]Разработчик!$L$8,IF(K21&lt;=[12]Разработчик!$P$7,[12]Разработчик!$O$8,IF(K21&lt;=[12]Разработчик!$S$7,[12]Разработчик!$R$8,IF(K21&lt;=425.9,3.5,IF(K21&gt;=[12]Разработчик!$V$7,[12]Разработчик!$U$8))))))))),"-"))</f>
        <v>2</v>
      </c>
      <c r="O21" s="59"/>
      <c r="P21" s="106">
        <v>2020</v>
      </c>
      <c r="Q21" s="106">
        <v>2023</v>
      </c>
      <c r="R21" s="118">
        <v>10</v>
      </c>
      <c r="S21" s="168" t="s">
        <v>340</v>
      </c>
      <c r="T21" s="62">
        <f t="shared" si="0"/>
        <v>2024</v>
      </c>
      <c r="U21" s="165">
        <v>17</v>
      </c>
      <c r="V21" s="165">
        <v>0</v>
      </c>
      <c r="W21" s="165">
        <v>2</v>
      </c>
      <c r="X21" s="165">
        <v>1</v>
      </c>
      <c r="Y21" s="165">
        <v>0</v>
      </c>
      <c r="Z21" s="165">
        <v>6</v>
      </c>
      <c r="AA21" s="166" t="s">
        <v>2544</v>
      </c>
      <c r="AB21" s="165" t="s">
        <v>2521</v>
      </c>
      <c r="AC21" s="196">
        <f t="shared" si="1"/>
        <v>24</v>
      </c>
      <c r="AD21" s="196">
        <f t="shared" si="2"/>
        <v>58</v>
      </c>
      <c r="AE21" s="196">
        <f t="shared" si="3"/>
        <v>82</v>
      </c>
    </row>
    <row r="22" spans="1:31" s="7" customFormat="1" x14ac:dyDescent="0.25">
      <c r="A22" s="390"/>
      <c r="B22" s="118">
        <v>11</v>
      </c>
      <c r="C22" s="408"/>
      <c r="D22" s="408"/>
      <c r="E22" s="408"/>
      <c r="F22" s="118" t="s">
        <v>44</v>
      </c>
      <c r="G22" s="408"/>
      <c r="H22" s="408"/>
      <c r="I22" s="408"/>
      <c r="J22" s="118">
        <v>2</v>
      </c>
      <c r="K22" s="118">
        <v>25</v>
      </c>
      <c r="L22" s="118">
        <v>5</v>
      </c>
      <c r="M22" s="167">
        <v>2014</v>
      </c>
      <c r="N22" s="58">
        <f>IF(K22="","",IF(O22="",IF(K22=0,"",IF(K22&lt;=[12]Разработчик!$D$7,[12]Разработчик!$C$8,IF(K22&lt;=[12]Разработчик!$G$7,[12]Разработчик!$F$8,IF(K22&lt;=[12]Разработчик!$J$7,[12]Разработчик!$I$8,IF(K22&lt;=[12]Разработчик!$M$7,[12]Разработчик!$L$8,IF(K22&lt;=[12]Разработчик!$P$7,[12]Разработчик!$O$8,IF(K22&lt;=[12]Разработчик!$S$7,[12]Разработчик!$R$8,IF(K22&lt;=425.9,3.5,IF(K22&gt;=[12]Разработчик!$V$7,[12]Разработчик!$U$8))))))))),"-"))</f>
        <v>1</v>
      </c>
      <c r="O22" s="59"/>
      <c r="P22" s="106">
        <v>2020</v>
      </c>
      <c r="Q22" s="106">
        <v>2023</v>
      </c>
      <c r="R22" s="118">
        <v>10</v>
      </c>
      <c r="S22" s="168" t="s">
        <v>340</v>
      </c>
      <c r="T22" s="62">
        <f t="shared" si="0"/>
        <v>2024</v>
      </c>
      <c r="U22" s="165">
        <v>0</v>
      </c>
      <c r="V22" s="165">
        <v>0</v>
      </c>
      <c r="W22" s="165">
        <v>6</v>
      </c>
      <c r="X22" s="165">
        <v>0</v>
      </c>
      <c r="Y22" s="165">
        <v>6</v>
      </c>
      <c r="Z22" s="165">
        <v>0</v>
      </c>
      <c r="AA22" s="166" t="s">
        <v>2544</v>
      </c>
      <c r="AB22" s="165" t="s">
        <v>2521</v>
      </c>
      <c r="AC22" s="196">
        <f t="shared" si="1"/>
        <v>6</v>
      </c>
      <c r="AD22" s="196">
        <f t="shared" si="2"/>
        <v>18</v>
      </c>
      <c r="AE22" s="196">
        <f t="shared" si="3"/>
        <v>24</v>
      </c>
    </row>
    <row r="23" spans="1:31" s="7" customFormat="1" x14ac:dyDescent="0.25">
      <c r="A23" s="390"/>
      <c r="B23" s="118">
        <v>11</v>
      </c>
      <c r="C23" s="408"/>
      <c r="D23" s="408"/>
      <c r="E23" s="408"/>
      <c r="F23" s="118" t="s">
        <v>44</v>
      </c>
      <c r="G23" s="408"/>
      <c r="H23" s="408"/>
      <c r="I23" s="408"/>
      <c r="J23" s="118">
        <v>0.5</v>
      </c>
      <c r="K23" s="118">
        <v>18</v>
      </c>
      <c r="L23" s="118">
        <v>5</v>
      </c>
      <c r="M23" s="167">
        <v>2014</v>
      </c>
      <c r="N23" s="58">
        <f>IF(K23="","",IF(O23="",IF(K23=0,"",IF(K23&lt;=[12]Разработчик!$D$7,[12]Разработчик!$C$8,IF(K23&lt;=[12]Разработчик!$G$7,[12]Разработчик!$F$8,IF(K23&lt;=[12]Разработчик!$J$7,[12]Разработчик!$I$8,IF(K23&lt;=[12]Разработчик!$M$7,[12]Разработчик!$L$8,IF(K23&lt;=[12]Разработчик!$P$7,[12]Разработчик!$O$8,IF(K23&lt;=[12]Разработчик!$S$7,[12]Разработчик!$R$8,IF(K23&lt;=425.9,3.5,IF(K23&gt;=[12]Разработчик!$V$7,[12]Разработчик!$U$8))))))))),"-"))</f>
        <v>1</v>
      </c>
      <c r="O23" s="59"/>
      <c r="P23" s="106">
        <v>2020</v>
      </c>
      <c r="Q23" s="106">
        <v>2023</v>
      </c>
      <c r="R23" s="118">
        <v>10</v>
      </c>
      <c r="S23" s="168" t="s">
        <v>340</v>
      </c>
      <c r="T23" s="62">
        <f t="shared" si="0"/>
        <v>2024</v>
      </c>
      <c r="U23" s="165">
        <v>0</v>
      </c>
      <c r="V23" s="165">
        <v>0</v>
      </c>
      <c r="W23" s="165">
        <v>1</v>
      </c>
      <c r="X23" s="165">
        <v>0</v>
      </c>
      <c r="Y23" s="165">
        <v>1</v>
      </c>
      <c r="Z23" s="165">
        <v>0</v>
      </c>
      <c r="AA23" s="166" t="s">
        <v>2544</v>
      </c>
      <c r="AB23" s="165" t="s">
        <v>2521</v>
      </c>
      <c r="AC23" s="196">
        <f t="shared" si="1"/>
        <v>1</v>
      </c>
      <c r="AD23" s="196">
        <f t="shared" si="2"/>
        <v>3</v>
      </c>
      <c r="AE23" s="196">
        <f t="shared" si="3"/>
        <v>4</v>
      </c>
    </row>
    <row r="24" spans="1:31" s="7" customFormat="1" x14ac:dyDescent="0.25">
      <c r="A24" s="390"/>
      <c r="B24" s="118">
        <v>11</v>
      </c>
      <c r="C24" s="408"/>
      <c r="D24" s="408" t="s">
        <v>2408</v>
      </c>
      <c r="E24" s="408"/>
      <c r="F24" s="118" t="s">
        <v>44</v>
      </c>
      <c r="G24" s="408"/>
      <c r="H24" s="408"/>
      <c r="I24" s="408"/>
      <c r="J24" s="118">
        <v>208.5</v>
      </c>
      <c r="K24" s="118">
        <v>273</v>
      </c>
      <c r="L24" s="118">
        <v>8</v>
      </c>
      <c r="M24" s="167">
        <v>2014</v>
      </c>
      <c r="N24" s="58">
        <f>IF(K24="","",IF(O24="",IF(K24=0,"",IF(K24&lt;=[12]Разработчик!$D$7,[12]Разработчик!$C$8,IF(K24&lt;=[12]Разработчик!$G$7,[12]Разработчик!$F$8,IF(K24&lt;=[12]Разработчик!$J$7,[12]Разработчик!$I$8,IF(K24&lt;=[12]Разработчик!$M$7,[12]Разработчик!$L$8,IF(K24&lt;=[12]Разработчик!$P$7,[12]Разработчик!$O$8,IF(K24&lt;=[12]Разработчик!$S$7,[12]Разработчик!$R$8,IF(K24&lt;=425.9,3.5,IF(K24&gt;=[12]Разработчик!$V$7,[12]Разработчик!$U$8))))))))),"-"))</f>
        <v>3</v>
      </c>
      <c r="O24" s="59"/>
      <c r="P24" s="106">
        <v>2020</v>
      </c>
      <c r="Q24" s="106">
        <v>2023</v>
      </c>
      <c r="R24" s="118">
        <v>10</v>
      </c>
      <c r="S24" s="168" t="s">
        <v>340</v>
      </c>
      <c r="T24" s="62">
        <f t="shared" si="0"/>
        <v>2024</v>
      </c>
      <c r="U24" s="118">
        <v>7</v>
      </c>
      <c r="V24" s="165">
        <v>0</v>
      </c>
      <c r="W24" s="165">
        <v>0</v>
      </c>
      <c r="X24" s="165">
        <v>2</v>
      </c>
      <c r="Y24" s="165">
        <v>0</v>
      </c>
      <c r="Z24" s="165">
        <v>2</v>
      </c>
      <c r="AA24" s="166" t="s">
        <v>2544</v>
      </c>
      <c r="AB24" s="165" t="s">
        <v>2521</v>
      </c>
      <c r="AC24" s="196">
        <f t="shared" si="1"/>
        <v>11</v>
      </c>
      <c r="AD24" s="196">
        <f t="shared" si="2"/>
        <v>24</v>
      </c>
      <c r="AE24" s="196">
        <f t="shared" si="3"/>
        <v>35</v>
      </c>
    </row>
    <row r="25" spans="1:31" s="7" customFormat="1" x14ac:dyDescent="0.25">
      <c r="A25" s="390"/>
      <c r="B25" s="118">
        <v>11</v>
      </c>
      <c r="C25" s="408"/>
      <c r="D25" s="408"/>
      <c r="E25" s="408"/>
      <c r="F25" s="118" t="s">
        <v>44</v>
      </c>
      <c r="G25" s="408"/>
      <c r="H25" s="408"/>
      <c r="I25" s="408"/>
      <c r="J25" s="118">
        <v>24</v>
      </c>
      <c r="K25" s="118">
        <v>219</v>
      </c>
      <c r="L25" s="118">
        <v>8</v>
      </c>
      <c r="M25" s="167">
        <v>2014</v>
      </c>
      <c r="N25" s="58">
        <f>IF(K25="","",IF(O25="",IF(K25=0,"",IF(K25&lt;=[12]Разработчик!$D$7,[12]Разработчик!$C$8,IF(K25&lt;=[12]Разработчик!$G$7,[12]Разработчик!$F$8,IF(K25&lt;=[12]Разработчик!$J$7,[12]Разработчик!$I$8,IF(K25&lt;=[12]Разработчик!$M$7,[12]Разработчик!$L$8,IF(K25&lt;=[12]Разработчик!$P$7,[12]Разработчик!$O$8,IF(K25&lt;=[12]Разработчик!$S$7,[12]Разработчик!$R$8,IF(K25&lt;=425.9,3.5,IF(K25&gt;=[12]Разработчик!$V$7,[12]Разработчик!$U$8))))))))),"-"))</f>
        <v>2.5</v>
      </c>
      <c r="O25" s="59"/>
      <c r="P25" s="106">
        <v>2020</v>
      </c>
      <c r="Q25" s="106">
        <v>2023</v>
      </c>
      <c r="R25" s="118">
        <v>10</v>
      </c>
      <c r="S25" s="168" t="s">
        <v>340</v>
      </c>
      <c r="T25" s="62">
        <f t="shared" si="0"/>
        <v>2024</v>
      </c>
      <c r="U25" s="118">
        <v>2</v>
      </c>
      <c r="V25" s="165">
        <v>0</v>
      </c>
      <c r="W25" s="165">
        <v>0</v>
      </c>
      <c r="X25" s="165">
        <v>0</v>
      </c>
      <c r="Y25" s="165">
        <v>0</v>
      </c>
      <c r="Z25" s="165">
        <v>0</v>
      </c>
      <c r="AA25" s="166" t="s">
        <v>2544</v>
      </c>
      <c r="AB25" s="165" t="s">
        <v>2521</v>
      </c>
      <c r="AC25" s="196">
        <f t="shared" si="1"/>
        <v>2</v>
      </c>
      <c r="AD25" s="196">
        <f t="shared" si="2"/>
        <v>4</v>
      </c>
      <c r="AE25" s="196">
        <f t="shared" si="3"/>
        <v>6</v>
      </c>
    </row>
    <row r="26" spans="1:31" s="7" customFormat="1" x14ac:dyDescent="0.25">
      <c r="A26" s="390"/>
      <c r="B26" s="118">
        <v>11</v>
      </c>
      <c r="C26" s="408"/>
      <c r="D26" s="408"/>
      <c r="E26" s="408"/>
      <c r="F26" s="118" t="s">
        <v>44</v>
      </c>
      <c r="G26" s="408"/>
      <c r="H26" s="408"/>
      <c r="I26" s="408"/>
      <c r="J26" s="118">
        <v>0.5</v>
      </c>
      <c r="K26" s="118">
        <v>32</v>
      </c>
      <c r="L26" s="118">
        <v>5</v>
      </c>
      <c r="M26" s="167">
        <v>2014</v>
      </c>
      <c r="N26" s="58">
        <f>IF(K26="","",IF(O26="",IF(K26=0,"",IF(K26&lt;=[12]Разработчик!$D$7,[12]Разработчик!$C$8,IF(K26&lt;=[12]Разработчик!$G$7,[12]Разработчик!$F$8,IF(K26&lt;=[12]Разработчик!$J$7,[12]Разработчик!$I$8,IF(K26&lt;=[12]Разработчик!$M$7,[12]Разработчик!$L$8,IF(K26&lt;=[12]Разработчик!$P$7,[12]Разработчик!$O$8,IF(K26&lt;=[12]Разработчик!$S$7,[12]Разработчик!$R$8,IF(K26&lt;=425.9,3.5,IF(K26&gt;=[12]Разработчик!$V$7,[12]Разработчик!$U$8))))))))),"-"))</f>
        <v>1.5</v>
      </c>
      <c r="O26" s="59"/>
      <c r="P26" s="106">
        <v>2020</v>
      </c>
      <c r="Q26" s="106">
        <v>2023</v>
      </c>
      <c r="R26" s="118">
        <v>10</v>
      </c>
      <c r="S26" s="168" t="s">
        <v>340</v>
      </c>
      <c r="T26" s="62">
        <f t="shared" si="0"/>
        <v>2024</v>
      </c>
      <c r="U26" s="165">
        <v>0</v>
      </c>
      <c r="V26" s="165">
        <v>0</v>
      </c>
      <c r="W26" s="165">
        <v>1</v>
      </c>
      <c r="X26" s="165">
        <v>0</v>
      </c>
      <c r="Y26" s="165">
        <v>1</v>
      </c>
      <c r="Z26" s="165">
        <v>0</v>
      </c>
      <c r="AA26" s="166" t="s">
        <v>2544</v>
      </c>
      <c r="AB26" s="165" t="s">
        <v>2521</v>
      </c>
      <c r="AC26" s="196">
        <f t="shared" si="1"/>
        <v>1</v>
      </c>
      <c r="AD26" s="196">
        <f t="shared" si="2"/>
        <v>3</v>
      </c>
      <c r="AE26" s="196">
        <f t="shared" si="3"/>
        <v>4</v>
      </c>
    </row>
    <row r="27" spans="1:31" s="7" customFormat="1" x14ac:dyDescent="0.25">
      <c r="A27" s="390"/>
      <c r="B27" s="118">
        <v>11</v>
      </c>
      <c r="C27" s="408"/>
      <c r="D27" s="408"/>
      <c r="E27" s="408"/>
      <c r="F27" s="118" t="s">
        <v>44</v>
      </c>
      <c r="G27" s="408"/>
      <c r="H27" s="408"/>
      <c r="I27" s="408"/>
      <c r="J27" s="118">
        <v>1</v>
      </c>
      <c r="K27" s="118">
        <v>25</v>
      </c>
      <c r="L27" s="118">
        <v>5</v>
      </c>
      <c r="M27" s="167">
        <v>2014</v>
      </c>
      <c r="N27" s="58">
        <f>IF(K27="","",IF(O27="",IF(K27=0,"",IF(K27&lt;=[12]Разработчик!$D$7,[12]Разработчик!$C$8,IF(K27&lt;=[12]Разработчик!$G$7,[12]Разработчик!$F$8,IF(K27&lt;=[12]Разработчик!$J$7,[12]Разработчик!$I$8,IF(K27&lt;=[12]Разработчик!$M$7,[12]Разработчик!$L$8,IF(K27&lt;=[12]Разработчик!$P$7,[12]Разработчик!$O$8,IF(K27&lt;=[12]Разработчик!$S$7,[12]Разработчик!$R$8,IF(K27&lt;=425.9,3.5,IF(K27&gt;=[12]Разработчик!$V$7,[12]Разработчик!$U$8))))))))),"-"))</f>
        <v>1</v>
      </c>
      <c r="O27" s="59"/>
      <c r="P27" s="106">
        <v>2020</v>
      </c>
      <c r="Q27" s="106">
        <v>2023</v>
      </c>
      <c r="R27" s="118">
        <v>10</v>
      </c>
      <c r="S27" s="168" t="s">
        <v>340</v>
      </c>
      <c r="T27" s="62">
        <f t="shared" si="0"/>
        <v>2024</v>
      </c>
      <c r="U27" s="165">
        <v>0</v>
      </c>
      <c r="V27" s="165">
        <v>0</v>
      </c>
      <c r="W27" s="165">
        <v>0</v>
      </c>
      <c r="X27" s="165">
        <v>0</v>
      </c>
      <c r="Y27" s="165">
        <v>0</v>
      </c>
      <c r="Z27" s="165">
        <v>0</v>
      </c>
      <c r="AA27" s="166" t="s">
        <v>2544</v>
      </c>
      <c r="AB27" s="165" t="s">
        <v>2521</v>
      </c>
      <c r="AC27" s="196">
        <f t="shared" si="1"/>
        <v>0</v>
      </c>
      <c r="AD27" s="196">
        <f t="shared" si="2"/>
        <v>0</v>
      </c>
      <c r="AE27" s="196">
        <f t="shared" si="3"/>
        <v>0</v>
      </c>
    </row>
    <row r="28" spans="1:31" s="7" customFormat="1" x14ac:dyDescent="0.25">
      <c r="A28" s="390" t="s">
        <v>2409</v>
      </c>
      <c r="B28" s="118">
        <v>21</v>
      </c>
      <c r="C28" s="408" t="s">
        <v>2410</v>
      </c>
      <c r="D28" s="408" t="s">
        <v>206</v>
      </c>
      <c r="E28" s="408" t="s">
        <v>2319</v>
      </c>
      <c r="F28" s="118" t="s">
        <v>44</v>
      </c>
      <c r="G28" s="408">
        <v>1.6</v>
      </c>
      <c r="H28" s="408">
        <v>1.25</v>
      </c>
      <c r="I28" s="408" t="s">
        <v>2411</v>
      </c>
      <c r="J28" s="118">
        <v>265.87</v>
      </c>
      <c r="K28" s="118">
        <v>273</v>
      </c>
      <c r="L28" s="118">
        <v>8</v>
      </c>
      <c r="M28" s="118">
        <v>2015</v>
      </c>
      <c r="N28" s="58">
        <f>IF(K28="","",IF(O28="",IF(K28=0,"",IF(K28&lt;=[12]Разработчик!$D$7,[12]Разработчик!$C$8,IF(K28&lt;=[12]Разработчик!$G$7,[12]Разработчик!$F$8,IF(K28&lt;=[12]Разработчик!$J$7,[12]Разработчик!$I$8,IF(K28&lt;=[12]Разработчик!$M$7,[12]Разработчик!$L$8,IF(K28&lt;=[12]Разработчик!$P$7,[12]Разработчик!$O$8,IF(K28&lt;=[12]Разработчик!$S$7,[12]Разработчик!$R$8,IF(K28&lt;=425.9,3.5,IF(K28&gt;=[12]Разработчик!$V$7,[12]Разработчик!$U$8))))))))),"-"))</f>
        <v>3</v>
      </c>
      <c r="O28" s="59"/>
      <c r="P28" s="106">
        <v>2020</v>
      </c>
      <c r="Q28" s="106">
        <v>2023</v>
      </c>
      <c r="R28" s="167">
        <v>10</v>
      </c>
      <c r="S28" s="168" t="s">
        <v>340</v>
      </c>
      <c r="T28" s="62">
        <f t="shared" si="0"/>
        <v>2025</v>
      </c>
      <c r="U28" s="165">
        <v>22</v>
      </c>
      <c r="V28" s="165">
        <v>0</v>
      </c>
      <c r="W28" s="165">
        <v>0</v>
      </c>
      <c r="X28" s="165">
        <v>1</v>
      </c>
      <c r="Y28" s="165">
        <v>0</v>
      </c>
      <c r="Z28" s="165">
        <v>3</v>
      </c>
      <c r="AA28" s="166" t="s">
        <v>2545</v>
      </c>
      <c r="AB28" s="165" t="s">
        <v>2521</v>
      </c>
      <c r="AC28" s="196">
        <f t="shared" si="1"/>
        <v>26</v>
      </c>
      <c r="AD28" s="196">
        <f t="shared" si="2"/>
        <v>55</v>
      </c>
      <c r="AE28" s="196">
        <f t="shared" si="3"/>
        <v>81</v>
      </c>
    </row>
    <row r="29" spans="1:31" s="7" customFormat="1" ht="48.75" customHeight="1" x14ac:dyDescent="0.25">
      <c r="A29" s="390"/>
      <c r="B29" s="118">
        <v>21</v>
      </c>
      <c r="C29" s="408"/>
      <c r="D29" s="408"/>
      <c r="E29" s="408"/>
      <c r="F29" s="118" t="s">
        <v>44</v>
      </c>
      <c r="G29" s="408"/>
      <c r="H29" s="408"/>
      <c r="I29" s="408"/>
      <c r="J29" s="118">
        <v>17.2</v>
      </c>
      <c r="K29" s="118">
        <v>219</v>
      </c>
      <c r="L29" s="118">
        <v>8</v>
      </c>
      <c r="M29" s="118">
        <v>2015</v>
      </c>
      <c r="N29" s="58">
        <f>IF(K29="","",IF(O29="",IF(K29=0,"",IF(K29&lt;=[12]Разработчик!$D$7,[12]Разработчик!$C$8,IF(K29&lt;=[12]Разработчик!$G$7,[12]Разработчик!$F$8,IF(K29&lt;=[12]Разработчик!$J$7,[12]Разработчик!$I$8,IF(K29&lt;=[12]Разработчик!$M$7,[12]Разработчик!$L$8,IF(K29&lt;=[12]Разработчик!$P$7,[12]Разработчик!$O$8,IF(K29&lt;=[12]Разработчик!$S$7,[12]Разработчик!$R$8,IF(K29&lt;=425.9,3.5,IF(K29&gt;=[12]Разработчик!$V$7,[12]Разработчик!$U$8))))))))),"-"))</f>
        <v>2.5</v>
      </c>
      <c r="O29" s="59"/>
      <c r="P29" s="106">
        <v>2020</v>
      </c>
      <c r="Q29" s="106">
        <v>2023</v>
      </c>
      <c r="R29" s="167">
        <v>10</v>
      </c>
      <c r="S29" s="168" t="s">
        <v>340</v>
      </c>
      <c r="T29" s="62">
        <f t="shared" si="0"/>
        <v>2025</v>
      </c>
      <c r="U29" s="165">
        <v>11</v>
      </c>
      <c r="V29" s="165">
        <v>0</v>
      </c>
      <c r="W29" s="165">
        <v>0</v>
      </c>
      <c r="X29" s="165">
        <v>0</v>
      </c>
      <c r="Y29" s="165">
        <v>0</v>
      </c>
      <c r="Z29" s="165">
        <v>5</v>
      </c>
      <c r="AA29" s="166" t="s">
        <v>2545</v>
      </c>
      <c r="AB29" s="165" t="s">
        <v>2521</v>
      </c>
      <c r="AC29" s="196">
        <f t="shared" si="1"/>
        <v>16</v>
      </c>
      <c r="AD29" s="196">
        <f t="shared" si="2"/>
        <v>37</v>
      </c>
      <c r="AE29" s="196">
        <f t="shared" si="3"/>
        <v>53</v>
      </c>
    </row>
    <row r="30" spans="1:31" s="7" customFormat="1" x14ac:dyDescent="0.25">
      <c r="A30" s="390" t="s">
        <v>2412</v>
      </c>
      <c r="B30" s="118">
        <v>22</v>
      </c>
      <c r="C30" s="408" t="s">
        <v>2413</v>
      </c>
      <c r="D30" s="408" t="s">
        <v>2414</v>
      </c>
      <c r="E30" s="408" t="s">
        <v>2415</v>
      </c>
      <c r="F30" s="118" t="s">
        <v>44</v>
      </c>
      <c r="G30" s="408">
        <v>1.9</v>
      </c>
      <c r="H30" s="408">
        <v>1.4</v>
      </c>
      <c r="I30" s="408" t="s">
        <v>2300</v>
      </c>
      <c r="J30" s="118">
        <v>75.81</v>
      </c>
      <c r="K30" s="118">
        <v>325</v>
      </c>
      <c r="L30" s="118">
        <v>8</v>
      </c>
      <c r="M30" s="118">
        <v>2015</v>
      </c>
      <c r="N30" s="58">
        <f>IF(K30="","",IF(O30="",IF(K30=0,"",IF(K30&lt;=[12]Разработчик!$D$7,[12]Разработчик!$C$8,IF(K30&lt;=[12]Разработчик!$G$7,[12]Разработчик!$F$8,IF(K30&lt;=[12]Разработчик!$J$7,[12]Разработчик!$I$8,IF(K30&lt;=[12]Разработчик!$M$7,[12]Разработчик!$L$8,IF(K30&lt;=[12]Разработчик!$P$7,[12]Разработчик!$O$8,IF(K30&lt;=[12]Разработчик!$S$7,[12]Разработчик!$R$8,IF(K30&lt;=425.9,3.5,IF(K30&gt;=[12]Разработчик!$V$7,[12]Разработчик!$U$8))))))))),"-"))</f>
        <v>3</v>
      </c>
      <c r="O30" s="59"/>
      <c r="P30" s="106">
        <v>2020</v>
      </c>
      <c r="Q30" s="106">
        <v>2023</v>
      </c>
      <c r="R30" s="167">
        <v>10</v>
      </c>
      <c r="S30" s="168" t="s">
        <v>340</v>
      </c>
      <c r="T30" s="62">
        <f t="shared" si="0"/>
        <v>2025</v>
      </c>
      <c r="U30" s="165">
        <v>4</v>
      </c>
      <c r="V30" s="165">
        <v>0</v>
      </c>
      <c r="W30" s="165">
        <v>0</v>
      </c>
      <c r="X30" s="165">
        <v>1</v>
      </c>
      <c r="Y30" s="165">
        <v>0</v>
      </c>
      <c r="Z30" s="165">
        <v>1</v>
      </c>
      <c r="AA30" s="166" t="s">
        <v>2546</v>
      </c>
      <c r="AB30" s="165" t="s">
        <v>2521</v>
      </c>
      <c r="AC30" s="196">
        <f t="shared" si="1"/>
        <v>6</v>
      </c>
      <c r="AD30" s="196">
        <f t="shared" si="2"/>
        <v>13</v>
      </c>
      <c r="AE30" s="196">
        <f t="shared" si="3"/>
        <v>19</v>
      </c>
    </row>
    <row r="31" spans="1:31" s="7" customFormat="1" x14ac:dyDescent="0.25">
      <c r="A31" s="390"/>
      <c r="B31" s="118">
        <v>22</v>
      </c>
      <c r="C31" s="408"/>
      <c r="D31" s="408"/>
      <c r="E31" s="408"/>
      <c r="F31" s="118" t="s">
        <v>44</v>
      </c>
      <c r="G31" s="408"/>
      <c r="H31" s="408"/>
      <c r="I31" s="408"/>
      <c r="J31" s="118">
        <v>0.25</v>
      </c>
      <c r="K31" s="118">
        <v>273</v>
      </c>
      <c r="L31" s="118">
        <v>8</v>
      </c>
      <c r="M31" s="118">
        <v>2015</v>
      </c>
      <c r="N31" s="58">
        <f>IF(K31="","",IF(O31="",IF(K31=0,"",IF(K31&lt;=[12]Разработчик!$D$7,[12]Разработчик!$C$8,IF(K31&lt;=[12]Разработчик!$G$7,[12]Разработчик!$F$8,IF(K31&lt;=[12]Разработчик!$J$7,[12]Разработчик!$I$8,IF(K31&lt;=[12]Разработчик!$M$7,[12]Разработчик!$L$8,IF(K31&lt;=[12]Разработчик!$P$7,[12]Разработчик!$O$8,IF(K31&lt;=[12]Разработчик!$S$7,[12]Разработчик!$R$8,IF(K31&lt;=425.9,3.5,IF(K31&gt;=[12]Разработчик!$V$7,[12]Разработчик!$U$8))))))))),"-"))</f>
        <v>3</v>
      </c>
      <c r="O31" s="59"/>
      <c r="P31" s="106">
        <v>2020</v>
      </c>
      <c r="Q31" s="106">
        <v>2023</v>
      </c>
      <c r="R31" s="167">
        <v>10</v>
      </c>
      <c r="S31" s="168" t="s">
        <v>340</v>
      </c>
      <c r="T31" s="62">
        <f t="shared" si="0"/>
        <v>2025</v>
      </c>
      <c r="U31" s="165">
        <v>3</v>
      </c>
      <c r="V31" s="165">
        <v>0</v>
      </c>
      <c r="W31" s="165">
        <v>0</v>
      </c>
      <c r="X31" s="165">
        <v>0</v>
      </c>
      <c r="Y31" s="165">
        <v>0</v>
      </c>
      <c r="Z31" s="165">
        <v>1</v>
      </c>
      <c r="AA31" s="166" t="s">
        <v>2546</v>
      </c>
      <c r="AB31" s="165" t="s">
        <v>2521</v>
      </c>
      <c r="AC31" s="196">
        <f t="shared" si="1"/>
        <v>4</v>
      </c>
      <c r="AD31" s="196">
        <f t="shared" si="2"/>
        <v>9</v>
      </c>
      <c r="AE31" s="196">
        <f t="shared" si="3"/>
        <v>13</v>
      </c>
    </row>
    <row r="32" spans="1:31" s="7" customFormat="1" x14ac:dyDescent="0.25">
      <c r="A32" s="390"/>
      <c r="B32" s="118">
        <v>22</v>
      </c>
      <c r="C32" s="408"/>
      <c r="D32" s="408" t="s">
        <v>2416</v>
      </c>
      <c r="E32" s="408"/>
      <c r="F32" s="118" t="s">
        <v>44</v>
      </c>
      <c r="G32" s="408"/>
      <c r="H32" s="408"/>
      <c r="I32" s="408"/>
      <c r="J32" s="118">
        <v>33</v>
      </c>
      <c r="K32" s="118">
        <v>273</v>
      </c>
      <c r="L32" s="118">
        <v>8</v>
      </c>
      <c r="M32" s="118">
        <v>2015</v>
      </c>
      <c r="N32" s="58">
        <f>IF(K32="","",IF(O32="",IF(K32=0,"",IF(K32&lt;=[12]Разработчик!$D$7,[12]Разработчик!$C$8,IF(K32&lt;=[12]Разработчик!$G$7,[12]Разработчик!$F$8,IF(K32&lt;=[12]Разработчик!$J$7,[12]Разработчик!$I$8,IF(K32&lt;=[12]Разработчик!$M$7,[12]Разработчик!$L$8,IF(K32&lt;=[12]Разработчик!$P$7,[12]Разработчик!$O$8,IF(K32&lt;=[12]Разработчик!$S$7,[12]Разработчик!$R$8,IF(K32&lt;=425.9,3.5,IF(K32&gt;=[12]Разработчик!$V$7,[12]Разработчик!$U$8))))))))),"-"))</f>
        <v>3</v>
      </c>
      <c r="O32" s="59"/>
      <c r="P32" s="106">
        <v>2020</v>
      </c>
      <c r="Q32" s="106">
        <v>2023</v>
      </c>
      <c r="R32" s="167">
        <v>10</v>
      </c>
      <c r="S32" s="168" t="s">
        <v>340</v>
      </c>
      <c r="T32" s="62">
        <f t="shared" si="0"/>
        <v>2025</v>
      </c>
      <c r="U32" s="165">
        <v>2</v>
      </c>
      <c r="V32" s="165">
        <v>0</v>
      </c>
      <c r="W32" s="165">
        <v>0</v>
      </c>
      <c r="X32" s="165">
        <v>1</v>
      </c>
      <c r="Y32" s="165">
        <v>0</v>
      </c>
      <c r="Z32" s="165">
        <v>0</v>
      </c>
      <c r="AA32" s="166" t="s">
        <v>2546</v>
      </c>
      <c r="AB32" s="165" t="s">
        <v>2521</v>
      </c>
      <c r="AC32" s="196">
        <f t="shared" si="1"/>
        <v>3</v>
      </c>
      <c r="AD32" s="196">
        <f t="shared" si="2"/>
        <v>6</v>
      </c>
      <c r="AE32" s="196">
        <f t="shared" si="3"/>
        <v>9</v>
      </c>
    </row>
    <row r="33" spans="1:31" s="7" customFormat="1" x14ac:dyDescent="0.25">
      <c r="A33" s="390"/>
      <c r="B33" s="118">
        <v>22</v>
      </c>
      <c r="C33" s="408"/>
      <c r="D33" s="408"/>
      <c r="E33" s="408"/>
      <c r="F33" s="118" t="s">
        <v>44</v>
      </c>
      <c r="G33" s="408"/>
      <c r="H33" s="408"/>
      <c r="I33" s="408"/>
      <c r="J33" s="118">
        <v>1</v>
      </c>
      <c r="K33" s="118">
        <v>219</v>
      </c>
      <c r="L33" s="118">
        <v>8</v>
      </c>
      <c r="M33" s="118">
        <v>2015</v>
      </c>
      <c r="N33" s="58">
        <f>IF(K33="","",IF(O33="",IF(K33=0,"",IF(K33&lt;=[12]Разработчик!$D$7,[12]Разработчик!$C$8,IF(K33&lt;=[12]Разработчик!$G$7,[12]Разработчик!$F$8,IF(K33&lt;=[12]Разработчик!$J$7,[12]Разработчик!$I$8,IF(K33&lt;=[12]Разработчик!$M$7,[12]Разработчик!$L$8,IF(K33&lt;=[12]Разработчик!$P$7,[12]Разработчик!$O$8,IF(K33&lt;=[12]Разработчик!$S$7,[12]Разработчик!$R$8,IF(K33&lt;=425.9,3.5,IF(K33&gt;=[12]Разработчик!$V$7,[12]Разработчик!$U$8))))))))),"-"))</f>
        <v>2.5</v>
      </c>
      <c r="O33" s="59"/>
      <c r="P33" s="106">
        <v>2020</v>
      </c>
      <c r="Q33" s="106">
        <v>2023</v>
      </c>
      <c r="R33" s="167">
        <v>10</v>
      </c>
      <c r="S33" s="168" t="s">
        <v>340</v>
      </c>
      <c r="T33" s="62">
        <f t="shared" si="0"/>
        <v>2025</v>
      </c>
      <c r="U33" s="165">
        <v>0</v>
      </c>
      <c r="V33" s="165">
        <v>0</v>
      </c>
      <c r="W33" s="165">
        <v>1</v>
      </c>
      <c r="X33" s="165">
        <v>0</v>
      </c>
      <c r="Y33" s="165">
        <v>1</v>
      </c>
      <c r="Z33" s="165">
        <v>0</v>
      </c>
      <c r="AA33" s="166" t="s">
        <v>2546</v>
      </c>
      <c r="AB33" s="165" t="s">
        <v>2521</v>
      </c>
      <c r="AC33" s="196">
        <f t="shared" si="1"/>
        <v>1</v>
      </c>
      <c r="AD33" s="196">
        <f t="shared" si="2"/>
        <v>3</v>
      </c>
      <c r="AE33" s="196">
        <f t="shared" si="3"/>
        <v>4</v>
      </c>
    </row>
    <row r="34" spans="1:31" s="7" customFormat="1" x14ac:dyDescent="0.25">
      <c r="A34" s="390"/>
      <c r="B34" s="118">
        <v>22</v>
      </c>
      <c r="C34" s="408"/>
      <c r="D34" s="408"/>
      <c r="E34" s="408"/>
      <c r="F34" s="118" t="s">
        <v>44</v>
      </c>
      <c r="G34" s="408"/>
      <c r="H34" s="408"/>
      <c r="I34" s="408"/>
      <c r="J34" s="118">
        <v>2</v>
      </c>
      <c r="K34" s="118">
        <v>159</v>
      </c>
      <c r="L34" s="118">
        <v>6</v>
      </c>
      <c r="M34" s="118">
        <v>2015</v>
      </c>
      <c r="N34" s="58">
        <f>IF(K34="","",IF(O34="",IF(K34=0,"",IF(K34&lt;=[12]Разработчик!$D$7,[12]Разработчик!$C$8,IF(K34&lt;=[12]Разработчик!$G$7,[12]Разработчик!$F$8,IF(K34&lt;=[12]Разработчик!$J$7,[12]Разработчик!$I$8,IF(K34&lt;=[12]Разработчик!$M$7,[12]Разработчик!$L$8,IF(K34&lt;=[12]Разработчик!$P$7,[12]Разработчик!$O$8,IF(K34&lt;=[12]Разработчик!$S$7,[12]Разработчик!$R$8,IF(K34&lt;=425.9,3.5,IF(K34&gt;=[12]Разработчик!$V$7,[12]Разработчик!$U$8))))))))),"-"))</f>
        <v>2.5</v>
      </c>
      <c r="O34" s="59"/>
      <c r="P34" s="106">
        <v>2020</v>
      </c>
      <c r="Q34" s="106">
        <v>2023</v>
      </c>
      <c r="R34" s="167">
        <v>10</v>
      </c>
      <c r="S34" s="168" t="s">
        <v>340</v>
      </c>
      <c r="T34" s="62">
        <f t="shared" si="0"/>
        <v>2025</v>
      </c>
      <c r="U34" s="165">
        <v>1</v>
      </c>
      <c r="V34" s="165">
        <v>0</v>
      </c>
      <c r="W34" s="165">
        <v>0</v>
      </c>
      <c r="X34" s="165">
        <v>0</v>
      </c>
      <c r="Y34" s="165">
        <v>0</v>
      </c>
      <c r="Z34" s="165">
        <v>0</v>
      </c>
      <c r="AA34" s="166" t="s">
        <v>2546</v>
      </c>
      <c r="AB34" s="165" t="s">
        <v>2521</v>
      </c>
      <c r="AC34" s="196">
        <f t="shared" si="1"/>
        <v>1</v>
      </c>
      <c r="AD34" s="196">
        <f t="shared" si="2"/>
        <v>2</v>
      </c>
      <c r="AE34" s="196">
        <f t="shared" si="3"/>
        <v>3</v>
      </c>
    </row>
    <row r="35" spans="1:31" s="7" customFormat="1" x14ac:dyDescent="0.25">
      <c r="A35" s="390"/>
      <c r="B35" s="118">
        <v>22</v>
      </c>
      <c r="C35" s="408"/>
      <c r="D35" s="408"/>
      <c r="E35" s="408"/>
      <c r="F35" s="118" t="s">
        <v>44</v>
      </c>
      <c r="G35" s="408"/>
      <c r="H35" s="408"/>
      <c r="I35" s="408"/>
      <c r="J35" s="118">
        <v>1.5</v>
      </c>
      <c r="K35" s="118">
        <v>57</v>
      </c>
      <c r="L35" s="118">
        <v>5</v>
      </c>
      <c r="M35" s="118">
        <v>2015</v>
      </c>
      <c r="N35" s="58">
        <f>IF(K35="","",IF(O35="",IF(K35=0,"",IF(K35&lt;=[12]Разработчик!$D$7,[12]Разработчик!$C$8,IF(K35&lt;=[12]Разработчик!$G$7,[12]Разработчик!$F$8,IF(K35&lt;=[12]Разработчик!$J$7,[12]Разработчик!$I$8,IF(K35&lt;=[12]Разработчик!$M$7,[12]Разработчик!$L$8,IF(K35&lt;=[12]Разработчик!$P$7,[12]Разработчик!$O$8,IF(K35&lt;=[12]Разработчик!$S$7,[12]Разработчик!$R$8,IF(K35&lt;=425.9,3.5,IF(K35&gt;=[12]Разработчик!$V$7,[12]Разработчик!$U$8))))))))),"-"))</f>
        <v>1.5</v>
      </c>
      <c r="O35" s="59"/>
      <c r="P35" s="106">
        <v>2020</v>
      </c>
      <c r="Q35" s="106">
        <v>2023</v>
      </c>
      <c r="R35" s="167">
        <v>10</v>
      </c>
      <c r="S35" s="168" t="s">
        <v>340</v>
      </c>
      <c r="T35" s="62">
        <f t="shared" si="0"/>
        <v>2025</v>
      </c>
      <c r="U35" s="165">
        <v>1</v>
      </c>
      <c r="V35" s="165">
        <v>0</v>
      </c>
      <c r="W35" s="165">
        <v>1</v>
      </c>
      <c r="X35" s="165">
        <v>0</v>
      </c>
      <c r="Y35" s="165">
        <v>0</v>
      </c>
      <c r="Z35" s="165">
        <v>0</v>
      </c>
      <c r="AA35" s="166" t="s">
        <v>2546</v>
      </c>
      <c r="AB35" s="165" t="s">
        <v>2521</v>
      </c>
      <c r="AC35" s="196">
        <f t="shared" si="1"/>
        <v>1</v>
      </c>
      <c r="AD35" s="196">
        <f t="shared" si="2"/>
        <v>4</v>
      </c>
      <c r="AE35" s="196">
        <f t="shared" si="3"/>
        <v>5</v>
      </c>
    </row>
    <row r="36" spans="1:31" s="7" customFormat="1" x14ac:dyDescent="0.25">
      <c r="A36" s="390" t="s">
        <v>2417</v>
      </c>
      <c r="B36" s="118">
        <v>23</v>
      </c>
      <c r="C36" s="408" t="s">
        <v>2418</v>
      </c>
      <c r="D36" s="118" t="s">
        <v>2419</v>
      </c>
      <c r="E36" s="408" t="s">
        <v>83</v>
      </c>
      <c r="F36" s="118" t="s">
        <v>44</v>
      </c>
      <c r="G36" s="408">
        <v>1.6</v>
      </c>
      <c r="H36" s="408">
        <v>1.4</v>
      </c>
      <c r="I36" s="408" t="s">
        <v>2420</v>
      </c>
      <c r="J36" s="118">
        <v>49.5</v>
      </c>
      <c r="K36" s="118">
        <v>273</v>
      </c>
      <c r="L36" s="118">
        <v>8</v>
      </c>
      <c r="M36" s="118">
        <v>2015</v>
      </c>
      <c r="N36" s="58">
        <f>IF(K36="","",IF(O36="",IF(K36=0,"",IF(K36&lt;=[12]Разработчик!$D$7,[12]Разработчик!$C$8,IF(K36&lt;=[12]Разработчик!$G$7,[12]Разработчик!$F$8,IF(K36&lt;=[12]Разработчик!$J$7,[12]Разработчик!$I$8,IF(K36&lt;=[12]Разработчик!$M$7,[12]Разработчик!$L$8,IF(K36&lt;=[12]Разработчик!$P$7,[12]Разработчик!$O$8,IF(K36&lt;=[12]Разработчик!$S$7,[12]Разработчик!$R$8,IF(K36&lt;=425.9,3.5,IF(K36&gt;=[12]Разработчик!$V$7,[12]Разработчик!$U$8))))))))),"-"))</f>
        <v>3</v>
      </c>
      <c r="O36" s="59"/>
      <c r="P36" s="106">
        <v>2020</v>
      </c>
      <c r="Q36" s="106">
        <v>2023</v>
      </c>
      <c r="R36" s="167">
        <v>10</v>
      </c>
      <c r="S36" s="168" t="s">
        <v>340</v>
      </c>
      <c r="T36" s="62">
        <f t="shared" si="0"/>
        <v>2025</v>
      </c>
      <c r="U36" s="167">
        <v>10</v>
      </c>
      <c r="V36" s="165">
        <v>0</v>
      </c>
      <c r="W36" s="165">
        <v>2</v>
      </c>
      <c r="X36" s="165">
        <v>0</v>
      </c>
      <c r="Y36" s="165">
        <v>0</v>
      </c>
      <c r="Z36" s="165">
        <v>4</v>
      </c>
      <c r="AA36" s="166" t="s">
        <v>2534</v>
      </c>
      <c r="AB36" s="165" t="s">
        <v>2521</v>
      </c>
      <c r="AC36" s="196">
        <f t="shared" si="1"/>
        <v>14</v>
      </c>
      <c r="AD36" s="196">
        <f t="shared" si="2"/>
        <v>36</v>
      </c>
      <c r="AE36" s="196">
        <f t="shared" si="3"/>
        <v>50</v>
      </c>
    </row>
    <row r="37" spans="1:31" s="7" customFormat="1" x14ac:dyDescent="0.25">
      <c r="A37" s="390"/>
      <c r="B37" s="118">
        <v>23</v>
      </c>
      <c r="C37" s="408"/>
      <c r="D37" s="118" t="s">
        <v>2421</v>
      </c>
      <c r="E37" s="408"/>
      <c r="F37" s="118" t="s">
        <v>44</v>
      </c>
      <c r="G37" s="408"/>
      <c r="H37" s="408"/>
      <c r="I37" s="408"/>
      <c r="J37" s="118">
        <v>58.3</v>
      </c>
      <c r="K37" s="118">
        <v>273</v>
      </c>
      <c r="L37" s="118">
        <v>8</v>
      </c>
      <c r="M37" s="118">
        <v>2015</v>
      </c>
      <c r="N37" s="58">
        <f>IF(K37="","",IF(O37="",IF(K37=0,"",IF(K37&lt;=[12]Разработчик!$D$7,[12]Разработчик!$C$8,IF(K37&lt;=[12]Разработчик!$G$7,[12]Разработчик!$F$8,IF(K37&lt;=[12]Разработчик!$J$7,[12]Разработчик!$I$8,IF(K37&lt;=[12]Разработчик!$M$7,[12]Разработчик!$L$8,IF(K37&lt;=[12]Разработчик!$P$7,[12]Разработчик!$O$8,IF(K37&lt;=[12]Разработчик!$S$7,[12]Разработчик!$R$8,IF(K37&lt;=425.9,3.5,IF(K37&gt;=[12]Разработчик!$V$7,[12]Разработчик!$U$8))))))))),"-"))</f>
        <v>3</v>
      </c>
      <c r="O37" s="59"/>
      <c r="P37" s="106">
        <v>2020</v>
      </c>
      <c r="Q37" s="106">
        <v>2023</v>
      </c>
      <c r="R37" s="167">
        <v>10</v>
      </c>
      <c r="S37" s="168" t="s">
        <v>340</v>
      </c>
      <c r="T37" s="62">
        <f t="shared" si="0"/>
        <v>2025</v>
      </c>
      <c r="U37" s="167">
        <v>4</v>
      </c>
      <c r="V37" s="165">
        <v>0</v>
      </c>
      <c r="W37" s="165">
        <v>1</v>
      </c>
      <c r="X37" s="165">
        <v>0</v>
      </c>
      <c r="Y37" s="165">
        <v>0</v>
      </c>
      <c r="Z37" s="165">
        <v>3</v>
      </c>
      <c r="AA37" s="166" t="s">
        <v>2534</v>
      </c>
      <c r="AB37" s="165" t="s">
        <v>2521</v>
      </c>
      <c r="AC37" s="196">
        <f t="shared" si="1"/>
        <v>7</v>
      </c>
      <c r="AD37" s="196">
        <f t="shared" si="2"/>
        <v>19</v>
      </c>
      <c r="AE37" s="196">
        <f t="shared" si="3"/>
        <v>26</v>
      </c>
    </row>
    <row r="38" spans="1:31" s="7" customFormat="1" x14ac:dyDescent="0.25">
      <c r="A38" s="390"/>
      <c r="B38" s="118">
        <v>23</v>
      </c>
      <c r="C38" s="408"/>
      <c r="D38" s="408" t="s">
        <v>2422</v>
      </c>
      <c r="E38" s="408"/>
      <c r="F38" s="118" t="s">
        <v>44</v>
      </c>
      <c r="G38" s="408"/>
      <c r="H38" s="408"/>
      <c r="I38" s="408"/>
      <c r="J38" s="118">
        <v>48.9</v>
      </c>
      <c r="K38" s="118">
        <v>273</v>
      </c>
      <c r="L38" s="118">
        <v>8</v>
      </c>
      <c r="M38" s="118">
        <v>2015</v>
      </c>
      <c r="N38" s="58">
        <f>IF(K38="","",IF(O38="",IF(K38=0,"",IF(K38&lt;=[12]Разработчик!$D$7,[12]Разработчик!$C$8,IF(K38&lt;=[12]Разработчик!$G$7,[12]Разработчик!$F$8,IF(K38&lt;=[12]Разработчик!$J$7,[12]Разработчик!$I$8,IF(K38&lt;=[12]Разработчик!$M$7,[12]Разработчик!$L$8,IF(K38&lt;=[12]Разработчик!$P$7,[12]Разработчик!$O$8,IF(K38&lt;=[12]Разработчик!$S$7,[12]Разработчик!$R$8,IF(K38&lt;=425.9,3.5,IF(K38&gt;=[12]Разработчик!$V$7,[12]Разработчик!$U$8))))))))),"-"))</f>
        <v>3</v>
      </c>
      <c r="O38" s="59"/>
      <c r="P38" s="106">
        <v>2020</v>
      </c>
      <c r="Q38" s="106">
        <v>2023</v>
      </c>
      <c r="R38" s="167">
        <v>10</v>
      </c>
      <c r="S38" s="168" t="s">
        <v>340</v>
      </c>
      <c r="T38" s="62">
        <f t="shared" si="0"/>
        <v>2025</v>
      </c>
      <c r="U38" s="167">
        <v>3</v>
      </c>
      <c r="V38" s="165">
        <v>0</v>
      </c>
      <c r="W38" s="165">
        <v>1</v>
      </c>
      <c r="X38" s="165">
        <v>0</v>
      </c>
      <c r="Y38" s="165">
        <v>1</v>
      </c>
      <c r="Z38" s="165">
        <v>1</v>
      </c>
      <c r="AA38" s="166" t="s">
        <v>2534</v>
      </c>
      <c r="AB38" s="165" t="s">
        <v>2521</v>
      </c>
      <c r="AC38" s="196">
        <f t="shared" si="1"/>
        <v>5</v>
      </c>
      <c r="AD38" s="196">
        <f t="shared" si="2"/>
        <v>12</v>
      </c>
      <c r="AE38" s="196">
        <f t="shared" si="3"/>
        <v>17</v>
      </c>
    </row>
    <row r="39" spans="1:31" s="7" customFormat="1" x14ac:dyDescent="0.25">
      <c r="A39" s="390"/>
      <c r="B39" s="118">
        <v>23</v>
      </c>
      <c r="C39" s="408"/>
      <c r="D39" s="408"/>
      <c r="E39" s="408"/>
      <c r="F39" s="118" t="s">
        <v>44</v>
      </c>
      <c r="G39" s="408"/>
      <c r="H39" s="408"/>
      <c r="I39" s="408"/>
      <c r="J39" s="118">
        <v>7.8</v>
      </c>
      <c r="K39" s="118">
        <v>159</v>
      </c>
      <c r="L39" s="118">
        <v>6</v>
      </c>
      <c r="M39" s="118">
        <v>2015</v>
      </c>
      <c r="N39" s="58">
        <f>IF(K39="","",IF(O39="",IF(K39=0,"",IF(K39&lt;=[12]Разработчик!$D$7,[12]Разработчик!$C$8,IF(K39&lt;=[12]Разработчик!$G$7,[12]Разработчик!$F$8,IF(K39&lt;=[12]Разработчик!$J$7,[12]Разработчик!$I$8,IF(K39&lt;=[12]Разработчик!$M$7,[12]Разработчик!$L$8,IF(K39&lt;=[12]Разработчик!$P$7,[12]Разработчик!$O$8,IF(K39&lt;=[12]Разработчик!$S$7,[12]Разработчик!$R$8,IF(K39&lt;=425.9,3.5,IF(K39&gt;=[12]Разработчик!$V$7,[12]Разработчик!$U$8))))))))),"-"))</f>
        <v>2.5</v>
      </c>
      <c r="O39" s="59"/>
      <c r="P39" s="106">
        <v>2020</v>
      </c>
      <c r="Q39" s="106">
        <v>2023</v>
      </c>
      <c r="R39" s="167">
        <v>10</v>
      </c>
      <c r="S39" s="168" t="s">
        <v>340</v>
      </c>
      <c r="T39" s="62">
        <f t="shared" si="0"/>
        <v>2025</v>
      </c>
      <c r="U39" s="167">
        <v>3</v>
      </c>
      <c r="V39" s="165">
        <v>0</v>
      </c>
      <c r="W39" s="165">
        <v>0</v>
      </c>
      <c r="X39" s="165">
        <v>0</v>
      </c>
      <c r="Y39" s="165">
        <v>0</v>
      </c>
      <c r="Z39" s="165">
        <v>0</v>
      </c>
      <c r="AA39" s="166" t="s">
        <v>2534</v>
      </c>
      <c r="AB39" s="165" t="s">
        <v>2521</v>
      </c>
      <c r="AC39" s="196">
        <f t="shared" si="1"/>
        <v>3</v>
      </c>
      <c r="AD39" s="196">
        <f t="shared" si="2"/>
        <v>6</v>
      </c>
      <c r="AE39" s="196">
        <f t="shared" si="3"/>
        <v>9</v>
      </c>
    </row>
    <row r="40" spans="1:31" s="7" customFormat="1" x14ac:dyDescent="0.25">
      <c r="A40" s="390"/>
      <c r="B40" s="118">
        <v>23</v>
      </c>
      <c r="C40" s="408"/>
      <c r="D40" s="408"/>
      <c r="E40" s="408"/>
      <c r="F40" s="118" t="s">
        <v>44</v>
      </c>
      <c r="G40" s="408"/>
      <c r="H40" s="408"/>
      <c r="I40" s="408"/>
      <c r="J40" s="118">
        <v>1.5</v>
      </c>
      <c r="K40" s="118">
        <v>57</v>
      </c>
      <c r="L40" s="118">
        <v>5</v>
      </c>
      <c r="M40" s="118">
        <v>2015</v>
      </c>
      <c r="N40" s="58">
        <f>IF(K40="","",IF(O40="",IF(K40=0,"",IF(K40&lt;=[12]Разработчик!$D$7,[12]Разработчик!$C$8,IF(K40&lt;=[12]Разработчик!$G$7,[12]Разработчик!$F$8,IF(K40&lt;=[12]Разработчик!$J$7,[12]Разработчик!$I$8,IF(K40&lt;=[12]Разработчик!$M$7,[12]Разработчик!$L$8,IF(K40&lt;=[12]Разработчик!$P$7,[12]Разработчик!$O$8,IF(K40&lt;=[12]Разработчик!$S$7,[12]Разработчик!$R$8,IF(K40&lt;=425.9,3.5,IF(K40&gt;=[12]Разработчик!$V$7,[12]Разработчик!$U$8))))))))),"-"))</f>
        <v>1.5</v>
      </c>
      <c r="O40" s="59"/>
      <c r="P40" s="106">
        <v>2020</v>
      </c>
      <c r="Q40" s="106">
        <v>2023</v>
      </c>
      <c r="R40" s="167">
        <v>10</v>
      </c>
      <c r="S40" s="168" t="s">
        <v>340</v>
      </c>
      <c r="T40" s="62">
        <f t="shared" si="0"/>
        <v>2025</v>
      </c>
      <c r="U40" s="167">
        <v>1</v>
      </c>
      <c r="V40" s="165">
        <v>0</v>
      </c>
      <c r="W40" s="165">
        <v>1</v>
      </c>
      <c r="X40" s="165">
        <v>0</v>
      </c>
      <c r="Y40" s="165">
        <v>1</v>
      </c>
      <c r="Z40" s="165">
        <v>0</v>
      </c>
      <c r="AA40" s="166" t="s">
        <v>2534</v>
      </c>
      <c r="AB40" s="165" t="s">
        <v>2521</v>
      </c>
      <c r="AC40" s="196">
        <f t="shared" si="1"/>
        <v>2</v>
      </c>
      <c r="AD40" s="196">
        <f t="shared" si="2"/>
        <v>5</v>
      </c>
      <c r="AE40" s="196">
        <f t="shared" si="3"/>
        <v>7</v>
      </c>
    </row>
    <row r="41" spans="1:31" s="7" customFormat="1" x14ac:dyDescent="0.25">
      <c r="A41" s="390" t="s">
        <v>2423</v>
      </c>
      <c r="B41" s="118">
        <v>24</v>
      </c>
      <c r="C41" s="408" t="s">
        <v>2424</v>
      </c>
      <c r="D41" s="408" t="s">
        <v>254</v>
      </c>
      <c r="E41" s="408" t="s">
        <v>2319</v>
      </c>
      <c r="F41" s="118" t="s">
        <v>44</v>
      </c>
      <c r="G41" s="408">
        <v>1.6</v>
      </c>
      <c r="H41" s="408">
        <v>1.4</v>
      </c>
      <c r="I41" s="408" t="s">
        <v>2420</v>
      </c>
      <c r="J41" s="118">
        <v>654.11</v>
      </c>
      <c r="K41" s="118">
        <v>89</v>
      </c>
      <c r="L41" s="118">
        <v>5</v>
      </c>
      <c r="M41" s="118">
        <v>2015</v>
      </c>
      <c r="N41" s="58">
        <f>IF(K41="","",IF(O41="",IF(K41=0,"",IF(K41&lt;=[12]Разработчик!$D$7,[12]Разработчик!$C$8,IF(K41&lt;=[12]Разработчик!$G$7,[12]Разработчик!$F$8,IF(K41&lt;=[12]Разработчик!$J$7,[12]Разработчик!$I$8,IF(K41&lt;=[12]Разработчик!$M$7,[12]Разработчик!$L$8,IF(K41&lt;=[12]Разработчик!$P$7,[12]Разработчик!$O$8,IF(K41&lt;=[12]Разработчик!$S$7,[12]Разработчик!$R$8,IF(K41&lt;=425.9,3.5,IF(K41&gt;=[12]Разработчик!$V$7,[12]Разработчик!$U$8))))))))),"-"))</f>
        <v>2</v>
      </c>
      <c r="O41" s="59"/>
      <c r="P41" s="106">
        <v>2020</v>
      </c>
      <c r="Q41" s="106">
        <v>2023</v>
      </c>
      <c r="R41" s="167">
        <v>10</v>
      </c>
      <c r="S41" s="168" t="s">
        <v>340</v>
      </c>
      <c r="T41" s="62">
        <f t="shared" si="0"/>
        <v>2025</v>
      </c>
      <c r="U41" s="165">
        <v>63</v>
      </c>
      <c r="V41" s="165">
        <v>0</v>
      </c>
      <c r="W41" s="165">
        <v>0</v>
      </c>
      <c r="X41" s="165">
        <v>1</v>
      </c>
      <c r="Y41" s="165">
        <v>0</v>
      </c>
      <c r="Z41" s="165">
        <v>0</v>
      </c>
      <c r="AA41" s="166" t="s">
        <v>2547</v>
      </c>
      <c r="AB41" s="165" t="s">
        <v>2539</v>
      </c>
      <c r="AC41" s="196">
        <f t="shared" si="1"/>
        <v>64</v>
      </c>
      <c r="AD41" s="196">
        <f t="shared" si="2"/>
        <v>128</v>
      </c>
      <c r="AE41" s="196">
        <f t="shared" si="3"/>
        <v>192</v>
      </c>
    </row>
    <row r="42" spans="1:31" s="7" customFormat="1" ht="49.5" customHeight="1" x14ac:dyDescent="0.25">
      <c r="A42" s="390"/>
      <c r="B42" s="118">
        <v>24</v>
      </c>
      <c r="C42" s="408"/>
      <c r="D42" s="408"/>
      <c r="E42" s="408"/>
      <c r="F42" s="118" t="s">
        <v>44</v>
      </c>
      <c r="G42" s="408"/>
      <c r="H42" s="408"/>
      <c r="I42" s="408"/>
      <c r="J42" s="118">
        <v>0.48</v>
      </c>
      <c r="K42" s="118">
        <v>57</v>
      </c>
      <c r="L42" s="118">
        <v>5</v>
      </c>
      <c r="M42" s="118">
        <v>2015</v>
      </c>
      <c r="N42" s="58">
        <f>IF(K42="","",IF(O42="",IF(K42=0,"",IF(K42&lt;=[12]Разработчик!$D$7,[12]Разработчик!$C$8,IF(K42&lt;=[12]Разработчик!$G$7,[12]Разработчик!$F$8,IF(K42&lt;=[12]Разработчик!$J$7,[12]Разработчик!$I$8,IF(K42&lt;=[12]Разработчик!$M$7,[12]Разработчик!$L$8,IF(K42&lt;=[12]Разработчик!$P$7,[12]Разработчик!$O$8,IF(K42&lt;=[12]Разработчик!$S$7,[12]Разработчик!$R$8,IF(K42&lt;=425.9,3.5,IF(K42&gt;=[12]Разработчик!$V$7,[12]Разработчик!$U$8))))))))),"-"))</f>
        <v>1.5</v>
      </c>
      <c r="O42" s="59"/>
      <c r="P42" s="106">
        <v>2020</v>
      </c>
      <c r="Q42" s="106">
        <v>2023</v>
      </c>
      <c r="R42" s="167">
        <v>10</v>
      </c>
      <c r="S42" s="168" t="s">
        <v>340</v>
      </c>
      <c r="T42" s="62">
        <f t="shared" si="0"/>
        <v>2025</v>
      </c>
      <c r="U42" s="165">
        <v>1</v>
      </c>
      <c r="V42" s="165">
        <v>0</v>
      </c>
      <c r="W42" s="165">
        <v>0</v>
      </c>
      <c r="X42" s="165">
        <v>0</v>
      </c>
      <c r="Y42" s="165">
        <v>0</v>
      </c>
      <c r="Z42" s="165">
        <v>0</v>
      </c>
      <c r="AA42" s="166" t="s">
        <v>2547</v>
      </c>
      <c r="AB42" s="165" t="s">
        <v>2521</v>
      </c>
      <c r="AC42" s="196">
        <f t="shared" si="1"/>
        <v>1</v>
      </c>
      <c r="AD42" s="196">
        <f t="shared" si="2"/>
        <v>2</v>
      </c>
      <c r="AE42" s="196">
        <f t="shared" si="3"/>
        <v>3</v>
      </c>
    </row>
    <row r="43" spans="1:31" s="7" customFormat="1" x14ac:dyDescent="0.25">
      <c r="A43" s="458" t="s">
        <v>2426</v>
      </c>
      <c r="B43" s="118">
        <v>34</v>
      </c>
      <c r="C43" s="408" t="s">
        <v>2427</v>
      </c>
      <c r="D43" s="429" t="s">
        <v>2428</v>
      </c>
      <c r="E43" s="408" t="s">
        <v>2425</v>
      </c>
      <c r="F43" s="118" t="s">
        <v>44</v>
      </c>
      <c r="G43" s="408">
        <v>0.5</v>
      </c>
      <c r="H43" s="408">
        <v>0.4</v>
      </c>
      <c r="I43" s="408">
        <v>10</v>
      </c>
      <c r="J43" s="408">
        <v>11.25</v>
      </c>
      <c r="K43" s="118">
        <v>219</v>
      </c>
      <c r="L43" s="118">
        <v>8</v>
      </c>
      <c r="M43" s="118">
        <v>2010</v>
      </c>
      <c r="N43" s="58">
        <f>IF(K43="","",IF(O43="",IF(K43=0,"",IF(K43&lt;=[12]Разработчик!$D$7,[12]Разработчик!$C$8,IF(K43&lt;=[12]Разработчик!$G$7,[12]Разработчик!$F$8,IF(K43&lt;=[12]Разработчик!$J$7,[12]Разработчик!$I$8,IF(K43&lt;=[12]Разработчик!$M$7,[12]Разработчик!$L$8,IF(K43&lt;=[12]Разработчик!$P$7,[12]Разработчик!$O$8,IF(K43&lt;=[12]Разработчик!$S$7,[12]Разработчик!$R$8,IF(K43&lt;=425.9,3.5,IF(K43&gt;=[12]Разработчик!$V$7,[12]Разработчик!$U$8))))))))),"-"))</f>
        <v>2.5</v>
      </c>
      <c r="O43" s="59"/>
      <c r="P43" s="106">
        <v>2020</v>
      </c>
      <c r="Q43" s="106">
        <v>2023</v>
      </c>
      <c r="R43" s="167">
        <v>25</v>
      </c>
      <c r="S43" s="168" t="s">
        <v>340</v>
      </c>
      <c r="T43" s="62">
        <f t="shared" si="0"/>
        <v>2035</v>
      </c>
      <c r="U43" s="165">
        <v>4</v>
      </c>
      <c r="V43" s="165">
        <v>1</v>
      </c>
      <c r="W43" s="165">
        <v>1</v>
      </c>
      <c r="X43" s="165">
        <v>0</v>
      </c>
      <c r="Y43" s="165">
        <v>0</v>
      </c>
      <c r="Z43" s="165">
        <v>0</v>
      </c>
      <c r="AA43" s="166" t="s">
        <v>2536</v>
      </c>
      <c r="AB43" s="165" t="s">
        <v>2521</v>
      </c>
      <c r="AC43" s="196">
        <f t="shared" si="1"/>
        <v>5</v>
      </c>
      <c r="AD43" s="196">
        <f t="shared" si="2"/>
        <v>13</v>
      </c>
      <c r="AE43" s="196">
        <f t="shared" si="3"/>
        <v>18</v>
      </c>
    </row>
    <row r="44" spans="1:31" s="7" customFormat="1" ht="48.75" customHeight="1" x14ac:dyDescent="0.25">
      <c r="A44" s="390"/>
      <c r="B44" s="118">
        <v>34</v>
      </c>
      <c r="C44" s="408"/>
      <c r="D44" s="408"/>
      <c r="E44" s="408"/>
      <c r="F44" s="118" t="s">
        <v>44</v>
      </c>
      <c r="G44" s="408"/>
      <c r="H44" s="408"/>
      <c r="I44" s="408"/>
      <c r="J44" s="408"/>
      <c r="K44" s="118">
        <v>57</v>
      </c>
      <c r="L44" s="118">
        <v>3.5</v>
      </c>
      <c r="M44" s="118">
        <v>2010</v>
      </c>
      <c r="N44" s="58">
        <f>IF(K44="","",IF(O44="",IF(K44=0,"",IF(K44&lt;=[12]Разработчик!$D$7,[12]Разработчик!$C$8,IF(K44&lt;=[12]Разработчик!$G$7,[12]Разработчик!$F$8,IF(K44&lt;=[12]Разработчик!$J$7,[12]Разработчик!$I$8,IF(K44&lt;=[12]Разработчик!$M$7,[12]Разработчик!$L$8,IF(K44&lt;=[12]Разработчик!$P$7,[12]Разработчик!$O$8,IF(K44&lt;=[12]Разработчик!$S$7,[12]Разработчик!$R$8,IF(K44&lt;=425.9,3.5,IF(K44&gt;=[12]Разработчик!$V$7,[12]Разработчик!$U$8))))))))),"-"))</f>
        <v>1.5</v>
      </c>
      <c r="O44" s="59"/>
      <c r="P44" s="106">
        <v>2020</v>
      </c>
      <c r="Q44" s="106">
        <v>2023</v>
      </c>
      <c r="R44" s="167">
        <v>25</v>
      </c>
      <c r="S44" s="168" t="s">
        <v>340</v>
      </c>
      <c r="T44" s="62">
        <f t="shared" si="0"/>
        <v>2035</v>
      </c>
      <c r="U44" s="165">
        <v>0</v>
      </c>
      <c r="V44" s="165">
        <v>0</v>
      </c>
      <c r="W44" s="165">
        <v>1</v>
      </c>
      <c r="X44" s="165">
        <v>0</v>
      </c>
      <c r="Y44" s="165">
        <v>0</v>
      </c>
      <c r="Z44" s="165">
        <v>0</v>
      </c>
      <c r="AA44" s="166" t="s">
        <v>2536</v>
      </c>
      <c r="AB44" s="165" t="s">
        <v>2521</v>
      </c>
      <c r="AC44" s="196">
        <f t="shared" si="1"/>
        <v>0</v>
      </c>
      <c r="AD44" s="196">
        <f t="shared" si="2"/>
        <v>2</v>
      </c>
      <c r="AE44" s="196">
        <f t="shared" si="3"/>
        <v>2</v>
      </c>
    </row>
    <row r="45" spans="1:31" s="7" customFormat="1" x14ac:dyDescent="0.25">
      <c r="A45" s="390" t="s">
        <v>2429</v>
      </c>
      <c r="B45" s="118">
        <v>36</v>
      </c>
      <c r="C45" s="408" t="s">
        <v>2430</v>
      </c>
      <c r="D45" s="118" t="s">
        <v>2431</v>
      </c>
      <c r="E45" s="408" t="s">
        <v>2319</v>
      </c>
      <c r="F45" s="118" t="s">
        <v>41</v>
      </c>
      <c r="G45" s="118" t="s">
        <v>2432</v>
      </c>
      <c r="H45" s="118">
        <v>0.8</v>
      </c>
      <c r="I45" s="118">
        <v>40</v>
      </c>
      <c r="J45" s="118">
        <v>204.3</v>
      </c>
      <c r="K45" s="118">
        <v>159</v>
      </c>
      <c r="L45" s="118">
        <v>6</v>
      </c>
      <c r="M45" s="118">
        <v>2010</v>
      </c>
      <c r="N45" s="58">
        <f>IF(K45="","",IF(O45="",IF(K45=0,"",IF(K45&lt;=[12]Разработчик!$D$7,[12]Разработчик!$C$8,IF(K45&lt;=[12]Разработчик!$G$7,[12]Разработчик!$F$8,IF(K45&lt;=[12]Разработчик!$J$7,[12]Разработчик!$I$8,IF(K45&lt;=[12]Разработчик!$M$7,[12]Разработчик!$L$8,IF(K45&lt;=[12]Разработчик!$P$7,[12]Разработчик!$O$8,IF(K45&lt;=[12]Разработчик!$S$7,[12]Разработчик!$R$8,IF(K45&lt;=425.9,3.5,IF(K45&gt;=[12]Разработчик!$V$7,[12]Разработчик!$U$8))))))))),"-"))</f>
        <v>2.5</v>
      </c>
      <c r="O45" s="59"/>
      <c r="P45" s="106">
        <v>2021</v>
      </c>
      <c r="Q45" s="106">
        <v>2023</v>
      </c>
      <c r="R45" s="167">
        <v>20</v>
      </c>
      <c r="S45" s="168" t="s">
        <v>336</v>
      </c>
      <c r="T45" s="62">
        <f t="shared" si="0"/>
        <v>2030</v>
      </c>
      <c r="U45" s="165">
        <v>22</v>
      </c>
      <c r="V45" s="165">
        <v>4</v>
      </c>
      <c r="W45" s="165">
        <v>0</v>
      </c>
      <c r="X45" s="165">
        <v>1</v>
      </c>
      <c r="Y45" s="165">
        <v>0</v>
      </c>
      <c r="Z45" s="165">
        <v>1</v>
      </c>
      <c r="AA45" s="166" t="s">
        <v>2542</v>
      </c>
      <c r="AB45" s="165" t="s">
        <v>2521</v>
      </c>
      <c r="AC45" s="196">
        <f t="shared" si="1"/>
        <v>28</v>
      </c>
      <c r="AD45" s="196">
        <f t="shared" si="2"/>
        <v>61</v>
      </c>
      <c r="AE45" s="196">
        <f t="shared" si="3"/>
        <v>89</v>
      </c>
    </row>
    <row r="46" spans="1:31" s="7" customFormat="1" ht="33" customHeight="1" x14ac:dyDescent="0.25">
      <c r="A46" s="390"/>
      <c r="B46" s="118">
        <f>B45</f>
        <v>36</v>
      </c>
      <c r="C46" s="408"/>
      <c r="D46" s="118" t="s">
        <v>2431</v>
      </c>
      <c r="E46" s="408"/>
      <c r="F46" s="118" t="s">
        <v>41</v>
      </c>
      <c r="G46" s="118" t="s">
        <v>2432</v>
      </c>
      <c r="H46" s="118">
        <v>0.8</v>
      </c>
      <c r="I46" s="118">
        <v>40</v>
      </c>
      <c r="J46" s="118">
        <v>7.9</v>
      </c>
      <c r="K46" s="118">
        <v>108</v>
      </c>
      <c r="L46" s="118">
        <v>4</v>
      </c>
      <c r="M46" s="118">
        <v>2010</v>
      </c>
      <c r="N46" s="58">
        <f>IF(K46="","",IF(O46="",IF(K46=0,"",IF(K46&lt;=[12]Разработчик!$D$7,[12]Разработчик!$C$8,IF(K46&lt;=[12]Разработчик!$G$7,[12]Разработчик!$F$8,IF(K46&lt;=[12]Разработчик!$J$7,[12]Разработчик!$I$8,IF(K46&lt;=[12]Разработчик!$M$7,[12]Разработчик!$L$8,IF(K46&lt;=[12]Разработчик!$P$7,[12]Разработчик!$O$8,IF(K46&lt;=[12]Разработчик!$S$7,[12]Разработчик!$R$8,IF(K46&lt;=425.9,3.5,IF(K46&gt;=[12]Разработчик!$V$7,[12]Разработчик!$U$8))))))))),"-"))</f>
        <v>2</v>
      </c>
      <c r="O46" s="59"/>
      <c r="P46" s="106">
        <v>2021</v>
      </c>
      <c r="Q46" s="106">
        <v>2023</v>
      </c>
      <c r="R46" s="167">
        <v>20</v>
      </c>
      <c r="S46" s="168" t="s">
        <v>336</v>
      </c>
      <c r="T46" s="62">
        <f t="shared" si="0"/>
        <v>2030</v>
      </c>
      <c r="U46" s="165">
        <v>6</v>
      </c>
      <c r="V46" s="165">
        <v>1</v>
      </c>
      <c r="W46" s="165">
        <v>0</v>
      </c>
      <c r="X46" s="165">
        <v>0</v>
      </c>
      <c r="Y46" s="165">
        <v>0</v>
      </c>
      <c r="Z46" s="165">
        <v>0</v>
      </c>
      <c r="AA46" s="166" t="s">
        <v>2542</v>
      </c>
      <c r="AB46" s="165" t="s">
        <v>2521</v>
      </c>
      <c r="AC46" s="196">
        <f t="shared" si="1"/>
        <v>7</v>
      </c>
      <c r="AD46" s="196">
        <f t="shared" si="2"/>
        <v>15</v>
      </c>
      <c r="AE46" s="196">
        <f t="shared" si="3"/>
        <v>22</v>
      </c>
    </row>
    <row r="47" spans="1:31" s="7" customFormat="1" x14ac:dyDescent="0.25">
      <c r="A47" s="390" t="s">
        <v>2433</v>
      </c>
      <c r="B47" s="118">
        <v>38</v>
      </c>
      <c r="C47" s="408" t="s">
        <v>2434</v>
      </c>
      <c r="D47" s="118" t="s">
        <v>2435</v>
      </c>
      <c r="E47" s="408" t="s">
        <v>40</v>
      </c>
      <c r="F47" s="118" t="s">
        <v>44</v>
      </c>
      <c r="G47" s="118" t="s">
        <v>2436</v>
      </c>
      <c r="H47" s="118">
        <v>0.6</v>
      </c>
      <c r="I47" s="118">
        <v>35</v>
      </c>
      <c r="J47" s="118">
        <v>663</v>
      </c>
      <c r="K47" s="118">
        <v>159</v>
      </c>
      <c r="L47" s="118">
        <v>6</v>
      </c>
      <c r="M47" s="118">
        <v>2018</v>
      </c>
      <c r="N47" s="58">
        <f>IF(K47="","",IF(O47="",IF(K47=0,"",IF(K47&lt;=[12]Разработчик!$D$7,[12]Разработчик!$C$8,IF(K47&lt;=[12]Разработчик!$G$7,[12]Разработчик!$F$8,IF(K47&lt;=[12]Разработчик!$J$7,[12]Разработчик!$I$8,IF(K47&lt;=[12]Разработчик!$M$7,[12]Разработчик!$L$8,IF(K47&lt;=[12]Разработчик!$P$7,[12]Разработчик!$O$8,IF(K47&lt;=[12]Разработчик!$S$7,[12]Разработчик!$R$8,IF(K47&lt;=425.9,3.5,IF(K47&gt;=[12]Разработчик!$V$7,[12]Разработчик!$U$8))))))))),"-"))</f>
        <v>2.5</v>
      </c>
      <c r="O47" s="59"/>
      <c r="P47" s="106">
        <v>2020</v>
      </c>
      <c r="Q47" s="106">
        <v>2023</v>
      </c>
      <c r="R47" s="167">
        <v>10</v>
      </c>
      <c r="S47" s="168" t="s">
        <v>54</v>
      </c>
      <c r="T47" s="62">
        <f t="shared" si="0"/>
        <v>2028</v>
      </c>
      <c r="U47" s="165">
        <v>37</v>
      </c>
      <c r="V47" s="165">
        <v>0</v>
      </c>
      <c r="W47" s="165">
        <v>0</v>
      </c>
      <c r="X47" s="165">
        <v>1</v>
      </c>
      <c r="Y47" s="165">
        <v>0</v>
      </c>
      <c r="Z47" s="165">
        <v>2</v>
      </c>
      <c r="AA47" s="166" t="s">
        <v>2548</v>
      </c>
      <c r="AB47" s="165" t="s">
        <v>2520</v>
      </c>
      <c r="AC47" s="196">
        <f t="shared" si="1"/>
        <v>40</v>
      </c>
      <c r="AD47" s="196">
        <f t="shared" si="2"/>
        <v>82</v>
      </c>
      <c r="AE47" s="196">
        <f t="shared" si="3"/>
        <v>122</v>
      </c>
    </row>
    <row r="48" spans="1:31" s="7" customFormat="1" x14ac:dyDescent="0.25">
      <c r="A48" s="390"/>
      <c r="B48" s="118">
        <f>B47</f>
        <v>38</v>
      </c>
      <c r="C48" s="408"/>
      <c r="D48" s="118" t="s">
        <v>2435</v>
      </c>
      <c r="E48" s="408"/>
      <c r="F48" s="118" t="s">
        <v>44</v>
      </c>
      <c r="G48" s="118" t="s">
        <v>2436</v>
      </c>
      <c r="H48" s="118">
        <v>0.6</v>
      </c>
      <c r="I48" s="118">
        <v>35</v>
      </c>
      <c r="J48" s="118">
        <v>0.2</v>
      </c>
      <c r="K48" s="118">
        <v>32</v>
      </c>
      <c r="L48" s="118">
        <v>4</v>
      </c>
      <c r="M48" s="118">
        <v>2018</v>
      </c>
      <c r="N48" s="58">
        <f>IF(K48="","",IF(O48="",IF(K48=0,"",IF(K48&lt;=[12]Разработчик!$D$7,[12]Разработчик!$C$8,IF(K48&lt;=[12]Разработчик!$G$7,[12]Разработчик!$F$8,IF(K48&lt;=[12]Разработчик!$J$7,[12]Разработчик!$I$8,IF(K48&lt;=[12]Разработчик!$M$7,[12]Разработчик!$L$8,IF(K48&lt;=[12]Разработчик!$P$7,[12]Разработчик!$O$8,IF(K48&lt;=[12]Разработчик!$S$7,[12]Разработчик!$R$8,IF(K48&lt;=425.9,3.5,IF(K48&gt;=[12]Разработчик!$V$7,[12]Разработчик!$U$8))))))))),"-"))</f>
        <v>1.5</v>
      </c>
      <c r="O48" s="59"/>
      <c r="P48" s="106">
        <v>2020</v>
      </c>
      <c r="Q48" s="106">
        <v>2023</v>
      </c>
      <c r="R48" s="167">
        <v>10</v>
      </c>
      <c r="S48" s="168" t="s">
        <v>54</v>
      </c>
      <c r="T48" s="62">
        <f t="shared" si="0"/>
        <v>2028</v>
      </c>
      <c r="U48" s="165">
        <v>0</v>
      </c>
      <c r="V48" s="165">
        <v>0</v>
      </c>
      <c r="W48" s="165">
        <v>2</v>
      </c>
      <c r="X48" s="165">
        <v>0</v>
      </c>
      <c r="Y48" s="165">
        <v>0</v>
      </c>
      <c r="Z48" s="165">
        <v>0</v>
      </c>
      <c r="AA48" s="166" t="s">
        <v>2548</v>
      </c>
      <c r="AB48" s="165" t="s">
        <v>2520</v>
      </c>
      <c r="AC48" s="196">
        <f t="shared" si="1"/>
        <v>0</v>
      </c>
      <c r="AD48" s="196">
        <f t="shared" si="2"/>
        <v>4</v>
      </c>
      <c r="AE48" s="196">
        <f t="shared" si="3"/>
        <v>4</v>
      </c>
    </row>
    <row r="49" spans="1:31" s="7" customFormat="1" ht="72" x14ac:dyDescent="0.25">
      <c r="A49" s="257" t="s">
        <v>2437</v>
      </c>
      <c r="B49" s="118">
        <v>41</v>
      </c>
      <c r="C49" s="118" t="s">
        <v>2438</v>
      </c>
      <c r="D49" s="118" t="s">
        <v>2439</v>
      </c>
      <c r="E49" s="118" t="s">
        <v>40</v>
      </c>
      <c r="F49" s="118" t="s">
        <v>44</v>
      </c>
      <c r="G49" s="118">
        <v>0.625</v>
      </c>
      <c r="H49" s="118">
        <v>0.6</v>
      </c>
      <c r="I49" s="118">
        <v>20</v>
      </c>
      <c r="J49" s="118">
        <v>354.6</v>
      </c>
      <c r="K49" s="118">
        <v>159</v>
      </c>
      <c r="L49" s="118">
        <v>4.5</v>
      </c>
      <c r="M49" s="118">
        <v>2008</v>
      </c>
      <c r="N49" s="58">
        <f>IF(K49="","",IF(O49="",IF(K49=0,"",IF(K49&lt;=[12]Разработчик!$D$7,[12]Разработчик!$C$8,IF(K49&lt;=[12]Разработчик!$G$7,[12]Разработчик!$F$8,IF(K49&lt;=[12]Разработчик!$J$7,[12]Разработчик!$I$8,IF(K49&lt;=[12]Разработчик!$M$7,[12]Разработчик!$L$8,IF(K49&lt;=[12]Разработчик!$P$7,[12]Разработчик!$O$8,IF(K49&lt;=[12]Разработчик!$S$7,[12]Разработчик!$R$8,IF(K49&lt;=425.9,3.5,IF(K49&gt;=[12]Разработчик!$V$7,[12]Разработчик!$U$8))))))))),"-"))</f>
        <v>2.5</v>
      </c>
      <c r="O49" s="59"/>
      <c r="P49" s="106">
        <v>2019</v>
      </c>
      <c r="Q49" s="106">
        <v>2023</v>
      </c>
      <c r="R49" s="118">
        <v>20</v>
      </c>
      <c r="S49" s="107" t="s">
        <v>54</v>
      </c>
      <c r="T49" s="62">
        <f t="shared" si="0"/>
        <v>2028</v>
      </c>
      <c r="U49" s="165">
        <v>1</v>
      </c>
      <c r="V49" s="165">
        <v>0</v>
      </c>
      <c r="W49" s="165">
        <v>0</v>
      </c>
      <c r="X49" s="165">
        <v>1</v>
      </c>
      <c r="Y49" s="165">
        <v>0</v>
      </c>
      <c r="Z49" s="165">
        <v>0</v>
      </c>
      <c r="AA49" s="166" t="s">
        <v>2549</v>
      </c>
      <c r="AB49" s="165" t="s">
        <v>2520</v>
      </c>
      <c r="AC49" s="196">
        <f t="shared" si="1"/>
        <v>2</v>
      </c>
      <c r="AD49" s="196">
        <f t="shared" si="2"/>
        <v>4</v>
      </c>
      <c r="AE49" s="196">
        <f t="shared" si="3"/>
        <v>6</v>
      </c>
    </row>
    <row r="50" spans="1:31" s="7" customFormat="1" ht="96" x14ac:dyDescent="0.25">
      <c r="A50" s="250" t="s">
        <v>2440</v>
      </c>
      <c r="B50" s="118">
        <v>42</v>
      </c>
      <c r="C50" s="118" t="s">
        <v>2441</v>
      </c>
      <c r="D50" s="118" t="s">
        <v>2442</v>
      </c>
      <c r="E50" s="118" t="s">
        <v>2319</v>
      </c>
      <c r="F50" s="118" t="s">
        <v>44</v>
      </c>
      <c r="G50" s="118">
        <v>0.75</v>
      </c>
      <c r="H50" s="118">
        <v>0.6</v>
      </c>
      <c r="I50" s="118">
        <v>20</v>
      </c>
      <c r="J50" s="118">
        <v>318.89999999999998</v>
      </c>
      <c r="K50" s="118">
        <v>159</v>
      </c>
      <c r="L50" s="118">
        <v>4.5</v>
      </c>
      <c r="M50" s="118">
        <v>2008</v>
      </c>
      <c r="N50" s="58">
        <f>IF(K50="","",IF(O50="",IF(K50=0,"",IF(K50&lt;=[12]Разработчик!$D$7,[12]Разработчик!$C$8,IF(K50&lt;=[12]Разработчик!$G$7,[12]Разработчик!$F$8,IF(K50&lt;=[12]Разработчик!$J$7,[12]Разработчик!$I$8,IF(K50&lt;=[12]Разработчик!$M$7,[12]Разработчик!$L$8,IF(K50&lt;=[12]Разработчик!$P$7,[12]Разработчик!$O$8,IF(K50&lt;=[12]Разработчик!$S$7,[12]Разработчик!$R$8,IF(K50&lt;=425.9,3.5,IF(K50&gt;=[12]Разработчик!$V$7,[12]Разработчик!$U$8))))))))),"-"))</f>
        <v>2.5</v>
      </c>
      <c r="O50" s="59"/>
      <c r="P50" s="106">
        <v>2019</v>
      </c>
      <c r="Q50" s="106">
        <v>2023</v>
      </c>
      <c r="R50" s="167">
        <v>20</v>
      </c>
      <c r="S50" s="107" t="s">
        <v>54</v>
      </c>
      <c r="T50" s="62">
        <f t="shared" si="0"/>
        <v>2028</v>
      </c>
      <c r="U50" s="165">
        <v>16</v>
      </c>
      <c r="V50" s="165">
        <v>1</v>
      </c>
      <c r="W50" s="165">
        <v>0</v>
      </c>
      <c r="X50" s="165">
        <v>1</v>
      </c>
      <c r="Y50" s="165">
        <v>0</v>
      </c>
      <c r="Z50" s="165">
        <v>1</v>
      </c>
      <c r="AA50" s="166" t="s">
        <v>2549</v>
      </c>
      <c r="AB50" s="165" t="s">
        <v>2521</v>
      </c>
      <c r="AC50" s="196">
        <f t="shared" si="1"/>
        <v>19</v>
      </c>
      <c r="AD50" s="196">
        <f t="shared" si="2"/>
        <v>40</v>
      </c>
      <c r="AE50" s="196">
        <f t="shared" si="3"/>
        <v>59</v>
      </c>
    </row>
    <row r="51" spans="1:31" s="7" customFormat="1" x14ac:dyDescent="0.25">
      <c r="A51" s="390" t="s">
        <v>2443</v>
      </c>
      <c r="B51" s="118">
        <v>62</v>
      </c>
      <c r="C51" s="408" t="s">
        <v>2444</v>
      </c>
      <c r="D51" s="408" t="s">
        <v>2445</v>
      </c>
      <c r="E51" s="408" t="s">
        <v>2446</v>
      </c>
      <c r="F51" s="118" t="s">
        <v>36</v>
      </c>
      <c r="G51" s="408">
        <v>1.1000000000000001</v>
      </c>
      <c r="H51" s="408">
        <v>0.88</v>
      </c>
      <c r="I51" s="408">
        <v>90</v>
      </c>
      <c r="J51" s="106">
        <v>1174</v>
      </c>
      <c r="K51" s="118">
        <v>273</v>
      </c>
      <c r="L51" s="118">
        <v>8</v>
      </c>
      <c r="M51" s="106">
        <v>2016</v>
      </c>
      <c r="N51" s="58">
        <f>IF(K51="","",IF(O51="",IF(K51=0,"",IF(K51&lt;=[12]Разработчик!$D$7,[12]Разработчик!$C$8,IF(K51&lt;=[12]Разработчик!$G$7,[12]Разработчик!$F$8,IF(K51&lt;=[12]Разработчик!$J$7,[12]Разработчик!$I$8,IF(K51&lt;=[12]Разработчик!$M$7,[12]Разработчик!$L$8,IF(K51&lt;=[12]Разработчик!$P$7,[12]Разработчик!$O$8,IF(K51&lt;=[12]Разработчик!$S$7,[12]Разработчик!$R$8,IF(K51&lt;=425.9,3.5,IF(K51&gt;=[12]Разработчик!$V$7,[12]Разработчик!$U$8))))))))),"-"))</f>
        <v>3</v>
      </c>
      <c r="O51" s="59"/>
      <c r="P51" s="106">
        <v>2019</v>
      </c>
      <c r="Q51" s="106">
        <v>2023</v>
      </c>
      <c r="R51" s="106">
        <v>10</v>
      </c>
      <c r="S51" s="168" t="s">
        <v>340</v>
      </c>
      <c r="T51" s="62">
        <f t="shared" si="0"/>
        <v>2026</v>
      </c>
      <c r="U51" s="165">
        <v>46</v>
      </c>
      <c r="V51" s="165">
        <v>0</v>
      </c>
      <c r="W51" s="165">
        <v>0</v>
      </c>
      <c r="X51" s="165">
        <v>1</v>
      </c>
      <c r="Y51" s="165">
        <v>0</v>
      </c>
      <c r="Z51" s="165">
        <v>12</v>
      </c>
      <c r="AA51" s="166" t="s">
        <v>2550</v>
      </c>
      <c r="AB51" s="165" t="s">
        <v>2521</v>
      </c>
      <c r="AC51" s="196">
        <f t="shared" si="1"/>
        <v>59</v>
      </c>
      <c r="AD51" s="196">
        <f t="shared" si="2"/>
        <v>130</v>
      </c>
      <c r="AE51" s="196">
        <f t="shared" si="3"/>
        <v>189</v>
      </c>
    </row>
    <row r="52" spans="1:31" s="7" customFormat="1" x14ac:dyDescent="0.25">
      <c r="A52" s="390"/>
      <c r="B52" s="118">
        <v>62</v>
      </c>
      <c r="C52" s="408"/>
      <c r="D52" s="408"/>
      <c r="E52" s="408"/>
      <c r="F52" s="118" t="s">
        <v>36</v>
      </c>
      <c r="G52" s="408"/>
      <c r="H52" s="408"/>
      <c r="I52" s="408"/>
      <c r="J52" s="118">
        <v>6.2</v>
      </c>
      <c r="K52" s="118">
        <v>219</v>
      </c>
      <c r="L52" s="118">
        <v>8</v>
      </c>
      <c r="M52" s="106">
        <v>2016</v>
      </c>
      <c r="N52" s="58">
        <f>IF(K52="","",IF(O52="",IF(K52=0,"",IF(K52&lt;=[12]Разработчик!$D$7,[12]Разработчик!$C$8,IF(K52&lt;=[12]Разработчик!$G$7,[12]Разработчик!$F$8,IF(K52&lt;=[12]Разработчик!$J$7,[12]Разработчик!$I$8,IF(K52&lt;=[12]Разработчик!$M$7,[12]Разработчик!$L$8,IF(K52&lt;=[12]Разработчик!$P$7,[12]Разработчик!$O$8,IF(K52&lt;=[12]Разработчик!$S$7,[12]Разработчик!$R$8,IF(K52&lt;=425.9,3.5,IF(K52&gt;=[12]Разработчик!$V$7,[12]Разработчик!$U$8))))))))),"-"))</f>
        <v>2.5</v>
      </c>
      <c r="O52" s="59"/>
      <c r="P52" s="106">
        <v>2019</v>
      </c>
      <c r="Q52" s="106">
        <v>2023</v>
      </c>
      <c r="R52" s="106">
        <v>10</v>
      </c>
      <c r="S52" s="168" t="s">
        <v>340</v>
      </c>
      <c r="T52" s="62">
        <f t="shared" si="0"/>
        <v>2026</v>
      </c>
      <c r="U52" s="165">
        <v>4</v>
      </c>
      <c r="V52" s="165">
        <v>0</v>
      </c>
      <c r="W52" s="165">
        <v>1</v>
      </c>
      <c r="X52" s="165">
        <v>0</v>
      </c>
      <c r="Y52" s="165">
        <v>1</v>
      </c>
      <c r="Z52" s="165">
        <v>0</v>
      </c>
      <c r="AA52" s="166" t="s">
        <v>2550</v>
      </c>
      <c r="AB52" s="165" t="s">
        <v>2521</v>
      </c>
      <c r="AC52" s="196">
        <f t="shared" si="1"/>
        <v>5</v>
      </c>
      <c r="AD52" s="196">
        <f t="shared" si="2"/>
        <v>11</v>
      </c>
      <c r="AE52" s="196">
        <f t="shared" si="3"/>
        <v>16</v>
      </c>
    </row>
    <row r="53" spans="1:31" s="7" customFormat="1" x14ac:dyDescent="0.25">
      <c r="A53" s="390"/>
      <c r="B53" s="118">
        <v>62</v>
      </c>
      <c r="C53" s="408"/>
      <c r="D53" s="408"/>
      <c r="E53" s="408"/>
      <c r="F53" s="118" t="s">
        <v>36</v>
      </c>
      <c r="G53" s="408"/>
      <c r="H53" s="408"/>
      <c r="I53" s="408"/>
      <c r="J53" s="118">
        <v>0.2</v>
      </c>
      <c r="K53" s="118">
        <v>57</v>
      </c>
      <c r="L53" s="118">
        <v>5</v>
      </c>
      <c r="M53" s="106">
        <v>2016</v>
      </c>
      <c r="N53" s="58">
        <f>IF(K53="","",IF(O53="",IF(K53=0,"",IF(K53&lt;=[12]Разработчик!$D$7,[12]Разработчик!$C$8,IF(K53&lt;=[12]Разработчик!$G$7,[12]Разработчик!$F$8,IF(K53&lt;=[12]Разработчик!$J$7,[12]Разработчик!$I$8,IF(K53&lt;=[12]Разработчик!$M$7,[12]Разработчик!$L$8,IF(K53&lt;=[12]Разработчик!$P$7,[12]Разработчик!$O$8,IF(K53&lt;=[12]Разработчик!$S$7,[12]Разработчик!$R$8,IF(K53&lt;=425.9,3.5,IF(K53&gt;=[12]Разработчик!$V$7,[12]Разработчик!$U$8))))))))),"-"))</f>
        <v>1.5</v>
      </c>
      <c r="O53" s="59"/>
      <c r="P53" s="106">
        <v>2019</v>
      </c>
      <c r="Q53" s="106">
        <v>2023</v>
      </c>
      <c r="R53" s="106">
        <v>10</v>
      </c>
      <c r="S53" s="168" t="s">
        <v>340</v>
      </c>
      <c r="T53" s="62">
        <f t="shared" si="0"/>
        <v>2026</v>
      </c>
      <c r="U53" s="165">
        <v>0</v>
      </c>
      <c r="V53" s="165">
        <v>0</v>
      </c>
      <c r="W53" s="165">
        <v>1</v>
      </c>
      <c r="X53" s="165">
        <v>0</v>
      </c>
      <c r="Y53" s="165">
        <v>1</v>
      </c>
      <c r="Z53" s="165">
        <v>0</v>
      </c>
      <c r="AA53" s="166" t="s">
        <v>2550</v>
      </c>
      <c r="AB53" s="165" t="s">
        <v>2521</v>
      </c>
      <c r="AC53" s="196">
        <f t="shared" si="1"/>
        <v>1</v>
      </c>
      <c r="AD53" s="196">
        <f t="shared" si="2"/>
        <v>3</v>
      </c>
      <c r="AE53" s="196">
        <f t="shared" si="3"/>
        <v>4</v>
      </c>
    </row>
    <row r="54" spans="1:31" s="7" customFormat="1" x14ac:dyDescent="0.25">
      <c r="A54" s="390"/>
      <c r="B54" s="118">
        <v>62</v>
      </c>
      <c r="C54" s="408"/>
      <c r="D54" s="408"/>
      <c r="E54" s="408"/>
      <c r="F54" s="118" t="s">
        <v>36</v>
      </c>
      <c r="G54" s="408"/>
      <c r="H54" s="408"/>
      <c r="I54" s="408"/>
      <c r="J54" s="118">
        <v>1.1000000000000001</v>
      </c>
      <c r="K54" s="118">
        <v>32</v>
      </c>
      <c r="L54" s="118">
        <v>5</v>
      </c>
      <c r="M54" s="106">
        <v>2016</v>
      </c>
      <c r="N54" s="58">
        <f>IF(K54="","",IF(O54="",IF(K54=0,"",IF(K54&lt;=[12]Разработчик!$D$7,[12]Разработчик!$C$8,IF(K54&lt;=[12]Разработчик!$G$7,[12]Разработчик!$F$8,IF(K54&lt;=[12]Разработчик!$J$7,[12]Разработчик!$I$8,IF(K54&lt;=[12]Разработчик!$M$7,[12]Разработчик!$L$8,IF(K54&lt;=[12]Разработчик!$P$7,[12]Разработчик!$O$8,IF(K54&lt;=[12]Разработчик!$S$7,[12]Разработчик!$R$8,IF(K54&lt;=425.9,3.5,IF(K54&gt;=[12]Разработчик!$V$7,[12]Разработчик!$U$8))))))))),"-"))</f>
        <v>1.5</v>
      </c>
      <c r="O54" s="59"/>
      <c r="P54" s="106">
        <v>2019</v>
      </c>
      <c r="Q54" s="106">
        <v>2023</v>
      </c>
      <c r="R54" s="106">
        <v>10</v>
      </c>
      <c r="S54" s="168" t="s">
        <v>340</v>
      </c>
      <c r="T54" s="62">
        <f t="shared" si="0"/>
        <v>2026</v>
      </c>
      <c r="U54" s="165">
        <v>0</v>
      </c>
      <c r="V54" s="165">
        <v>0</v>
      </c>
      <c r="W54" s="165">
        <v>10</v>
      </c>
      <c r="X54" s="165">
        <v>0</v>
      </c>
      <c r="Y54" s="165">
        <v>7</v>
      </c>
      <c r="Z54" s="165">
        <v>0</v>
      </c>
      <c r="AA54" s="166" t="s">
        <v>2550</v>
      </c>
      <c r="AB54" s="165" t="s">
        <v>2521</v>
      </c>
      <c r="AC54" s="196">
        <f t="shared" si="1"/>
        <v>7</v>
      </c>
      <c r="AD54" s="196">
        <f t="shared" si="2"/>
        <v>27</v>
      </c>
      <c r="AE54" s="196">
        <f t="shared" si="3"/>
        <v>34</v>
      </c>
    </row>
    <row r="55" spans="1:31" s="7" customFormat="1" x14ac:dyDescent="0.25">
      <c r="A55" s="390"/>
      <c r="B55" s="118">
        <v>62</v>
      </c>
      <c r="C55" s="408"/>
      <c r="D55" s="408"/>
      <c r="E55" s="408"/>
      <c r="F55" s="118" t="s">
        <v>36</v>
      </c>
      <c r="G55" s="408"/>
      <c r="H55" s="408"/>
      <c r="I55" s="408"/>
      <c r="J55" s="118">
        <v>0.2</v>
      </c>
      <c r="K55" s="118">
        <v>25</v>
      </c>
      <c r="L55" s="118">
        <v>5</v>
      </c>
      <c r="M55" s="106">
        <v>2016</v>
      </c>
      <c r="N55" s="58">
        <f>IF(K55="","",IF(O55="",IF(K55=0,"",IF(K55&lt;=[12]Разработчик!$D$7,[12]Разработчик!$C$8,IF(K55&lt;=[12]Разработчик!$G$7,[12]Разработчик!$F$8,IF(K55&lt;=[12]Разработчик!$J$7,[12]Разработчик!$I$8,IF(K55&lt;=[12]Разработчик!$M$7,[12]Разработчик!$L$8,IF(K55&lt;=[12]Разработчик!$P$7,[12]Разработчик!$O$8,IF(K55&lt;=[12]Разработчик!$S$7,[12]Разработчик!$R$8,IF(K55&lt;=425.9,3.5,IF(K55&gt;=[12]Разработчик!$V$7,[12]Разработчик!$U$8))))))))),"-"))</f>
        <v>1</v>
      </c>
      <c r="O55" s="59"/>
      <c r="P55" s="106">
        <v>2019</v>
      </c>
      <c r="Q55" s="106">
        <v>2023</v>
      </c>
      <c r="R55" s="106">
        <v>10</v>
      </c>
      <c r="S55" s="168" t="s">
        <v>340</v>
      </c>
      <c r="T55" s="62">
        <f t="shared" si="0"/>
        <v>2026</v>
      </c>
      <c r="U55" s="165">
        <v>0</v>
      </c>
      <c r="V55" s="165">
        <v>0</v>
      </c>
      <c r="W55" s="165">
        <v>1</v>
      </c>
      <c r="X55" s="165">
        <v>0</v>
      </c>
      <c r="Y55" s="165">
        <v>1</v>
      </c>
      <c r="Z55" s="165">
        <v>0</v>
      </c>
      <c r="AA55" s="166" t="s">
        <v>2550</v>
      </c>
      <c r="AB55" s="165" t="s">
        <v>2521</v>
      </c>
      <c r="AC55" s="196">
        <f t="shared" si="1"/>
        <v>1</v>
      </c>
      <c r="AD55" s="196">
        <f t="shared" si="2"/>
        <v>3</v>
      </c>
      <c r="AE55" s="196">
        <f t="shared" si="3"/>
        <v>4</v>
      </c>
    </row>
    <row r="56" spans="1:31" s="7" customFormat="1" ht="52.5" customHeight="1" x14ac:dyDescent="0.25">
      <c r="A56" s="257" t="s">
        <v>2447</v>
      </c>
      <c r="B56" s="118">
        <v>66</v>
      </c>
      <c r="C56" s="118" t="s">
        <v>2448</v>
      </c>
      <c r="D56" s="106" t="s">
        <v>2449</v>
      </c>
      <c r="E56" s="118" t="s">
        <v>2450</v>
      </c>
      <c r="F56" s="118" t="s">
        <v>313</v>
      </c>
      <c r="G56" s="169">
        <v>1.95</v>
      </c>
      <c r="H56" s="118">
        <v>1.5</v>
      </c>
      <c r="I56" s="118">
        <v>50</v>
      </c>
      <c r="J56" s="106">
        <v>708</v>
      </c>
      <c r="K56" s="106">
        <v>159</v>
      </c>
      <c r="L56" s="106">
        <v>6</v>
      </c>
      <c r="M56" s="106">
        <v>2016</v>
      </c>
      <c r="N56" s="58">
        <f>IF(K56="","",IF(O56="",IF(K56=0,"",IF(K56&lt;=[12]Разработчик!$D$7,[12]Разработчик!$C$8,IF(K56&lt;=[12]Разработчик!$G$7,[12]Разработчик!$F$8,IF(K56&lt;=[12]Разработчик!$J$7,[12]Разработчик!$I$8,IF(K56&lt;=[12]Разработчик!$M$7,[12]Разработчик!$L$8,IF(K56&lt;=[12]Разработчик!$P$7,[12]Разработчик!$O$8,IF(K56&lt;=[12]Разработчик!$S$7,[12]Разработчик!$R$8,IF(K56&lt;=425.9,3.5,IF(K56&gt;=[12]Разработчик!$V$7,[12]Разработчик!$U$8))))))))),"-"))</f>
        <v>2.5</v>
      </c>
      <c r="O56" s="59"/>
      <c r="P56" s="106">
        <v>2019</v>
      </c>
      <c r="Q56" s="106">
        <v>2023</v>
      </c>
      <c r="R56" s="118">
        <v>10</v>
      </c>
      <c r="S56" s="106" t="s">
        <v>54</v>
      </c>
      <c r="T56" s="62">
        <f t="shared" si="0"/>
        <v>2026</v>
      </c>
      <c r="U56" s="165">
        <v>24</v>
      </c>
      <c r="V56" s="165">
        <v>0</v>
      </c>
      <c r="W56" s="165">
        <v>0</v>
      </c>
      <c r="X56" s="165">
        <v>0</v>
      </c>
      <c r="Y56" s="165">
        <v>0</v>
      </c>
      <c r="Z56" s="165">
        <v>3</v>
      </c>
      <c r="AA56" s="166" t="s">
        <v>2550</v>
      </c>
      <c r="AB56" s="165" t="s">
        <v>2521</v>
      </c>
      <c r="AC56" s="196">
        <f t="shared" si="1"/>
        <v>27</v>
      </c>
      <c r="AD56" s="196">
        <f t="shared" si="2"/>
        <v>57</v>
      </c>
      <c r="AE56" s="196">
        <f t="shared" si="3"/>
        <v>84</v>
      </c>
    </row>
    <row r="57" spans="1:31" s="7" customFormat="1" x14ac:dyDescent="0.25">
      <c r="A57" s="390" t="s">
        <v>2451</v>
      </c>
      <c r="B57" s="118">
        <v>78</v>
      </c>
      <c r="C57" s="408" t="s">
        <v>2452</v>
      </c>
      <c r="D57" s="285" t="s">
        <v>242</v>
      </c>
      <c r="E57" s="408" t="s">
        <v>34</v>
      </c>
      <c r="F57" s="118" t="s">
        <v>53</v>
      </c>
      <c r="G57" s="426"/>
      <c r="H57" s="408">
        <v>1.07</v>
      </c>
      <c r="I57" s="408">
        <v>90</v>
      </c>
      <c r="J57" s="106">
        <v>885</v>
      </c>
      <c r="K57" s="106">
        <v>273</v>
      </c>
      <c r="L57" s="106">
        <v>8</v>
      </c>
      <c r="M57" s="106">
        <v>2013</v>
      </c>
      <c r="N57" s="58">
        <f>IF(K57="","",IF(O57="",IF(K57=0,"",IF(K57&lt;=[12]Разработчик!$D$7,[12]Разработчик!$C$8,IF(K57&lt;=[12]Разработчик!$G$7,[12]Разработчик!$F$8,IF(K57&lt;=[12]Разработчик!$J$7,[12]Разработчик!$I$8,IF(K57&lt;=[12]Разработчик!$M$7,[12]Разработчик!$L$8,IF(K57&lt;=[12]Разработчик!$P$7,[12]Разработчик!$O$8,IF(K57&lt;=[12]Разработчик!$S$7,[12]Разработчик!$R$8,IF(K57&lt;=425.9,3.5,IF(K57&gt;=[12]Разработчик!$V$7,[12]Разработчик!$U$8))))))))),"-"))</f>
        <v>3</v>
      </c>
      <c r="O57" s="59"/>
      <c r="P57" s="106">
        <v>2021</v>
      </c>
      <c r="Q57" s="106">
        <v>2023</v>
      </c>
      <c r="R57" s="118">
        <v>10</v>
      </c>
      <c r="S57" s="168" t="s">
        <v>340</v>
      </c>
      <c r="T57" s="62">
        <f t="shared" si="0"/>
        <v>2023</v>
      </c>
      <c r="U57" s="165">
        <v>38</v>
      </c>
      <c r="V57" s="165">
        <v>0</v>
      </c>
      <c r="W57" s="165">
        <v>1</v>
      </c>
      <c r="X57" s="165">
        <v>1</v>
      </c>
      <c r="Y57" s="165">
        <v>0</v>
      </c>
      <c r="Z57" s="165">
        <v>12</v>
      </c>
      <c r="AA57" s="166" t="s">
        <v>2551</v>
      </c>
      <c r="AB57" s="165" t="s">
        <v>2521</v>
      </c>
      <c r="AC57" s="196">
        <f t="shared" si="1"/>
        <v>51</v>
      </c>
      <c r="AD57" s="196">
        <f t="shared" si="2"/>
        <v>116</v>
      </c>
      <c r="AE57" s="196">
        <f t="shared" si="3"/>
        <v>167</v>
      </c>
    </row>
    <row r="58" spans="1:31" s="7" customFormat="1" x14ac:dyDescent="0.25">
      <c r="A58" s="390"/>
      <c r="B58" s="118">
        <v>78</v>
      </c>
      <c r="C58" s="408"/>
      <c r="D58" s="285"/>
      <c r="E58" s="408"/>
      <c r="F58" s="118" t="s">
        <v>53</v>
      </c>
      <c r="G58" s="426"/>
      <c r="H58" s="408"/>
      <c r="I58" s="408"/>
      <c r="J58" s="106">
        <v>24.05</v>
      </c>
      <c r="K58" s="106">
        <v>219</v>
      </c>
      <c r="L58" s="106">
        <v>8</v>
      </c>
      <c r="M58" s="106">
        <v>2013</v>
      </c>
      <c r="N58" s="58">
        <f>IF(K58="","",IF(O58="",IF(K58=0,"",IF(K58&lt;=[12]Разработчик!$D$7,[12]Разработчик!$C$8,IF(K58&lt;=[12]Разработчик!$G$7,[12]Разработчик!$F$8,IF(K58&lt;=[12]Разработчик!$J$7,[12]Разработчик!$I$8,IF(K58&lt;=[12]Разработчик!$M$7,[12]Разработчик!$L$8,IF(K58&lt;=[12]Разработчик!$P$7,[12]Разработчик!$O$8,IF(K58&lt;=[12]Разработчик!$S$7,[12]Разработчик!$R$8,IF(K58&lt;=425.9,3.5,IF(K58&gt;=[12]Разработчик!$V$7,[12]Разработчик!$U$8))))))))),"-"))</f>
        <v>2.5</v>
      </c>
      <c r="O58" s="59"/>
      <c r="P58" s="106">
        <v>2021</v>
      </c>
      <c r="Q58" s="106">
        <v>2023</v>
      </c>
      <c r="R58" s="118">
        <v>10</v>
      </c>
      <c r="S58" s="168" t="s">
        <v>340</v>
      </c>
      <c r="T58" s="62">
        <f t="shared" si="0"/>
        <v>2023</v>
      </c>
      <c r="U58" s="165">
        <v>2</v>
      </c>
      <c r="V58" s="165">
        <v>0</v>
      </c>
      <c r="W58" s="165">
        <v>0</v>
      </c>
      <c r="X58" s="165">
        <v>0</v>
      </c>
      <c r="Y58" s="165">
        <v>0</v>
      </c>
      <c r="Z58" s="165">
        <v>0</v>
      </c>
      <c r="AA58" s="166" t="s">
        <v>2551</v>
      </c>
      <c r="AB58" s="165" t="s">
        <v>2521</v>
      </c>
      <c r="AC58" s="196">
        <f t="shared" si="1"/>
        <v>2</v>
      </c>
      <c r="AD58" s="196">
        <f t="shared" si="2"/>
        <v>4</v>
      </c>
      <c r="AE58" s="196">
        <f t="shared" si="3"/>
        <v>6</v>
      </c>
    </row>
    <row r="59" spans="1:31" s="7" customFormat="1" x14ac:dyDescent="0.25">
      <c r="A59" s="390"/>
      <c r="B59" s="118">
        <v>78</v>
      </c>
      <c r="C59" s="408"/>
      <c r="D59" s="285"/>
      <c r="E59" s="408"/>
      <c r="F59" s="118" t="s">
        <v>53</v>
      </c>
      <c r="G59" s="426"/>
      <c r="H59" s="408"/>
      <c r="I59" s="408"/>
      <c r="J59" s="106">
        <v>1.65</v>
      </c>
      <c r="K59" s="106">
        <v>32</v>
      </c>
      <c r="L59" s="106">
        <v>5</v>
      </c>
      <c r="M59" s="106">
        <v>2013</v>
      </c>
      <c r="N59" s="58">
        <f>IF(K59="","",IF(O59="",IF(K59=0,"",IF(K59&lt;=[12]Разработчик!$D$7,[12]Разработчик!$C$8,IF(K59&lt;=[12]Разработчик!$G$7,[12]Разработчик!$F$8,IF(K59&lt;=[12]Разработчик!$J$7,[12]Разработчик!$I$8,IF(K59&lt;=[12]Разработчик!$M$7,[12]Разработчик!$L$8,IF(K59&lt;=[12]Разработчик!$P$7,[12]Разработчик!$O$8,IF(K59&lt;=[12]Разработчик!$S$7,[12]Разработчик!$R$8,IF(K59&lt;=425.9,3.5,IF(K59&gt;=[12]Разработчик!$V$7,[12]Разработчик!$U$8))))))))),"-"))</f>
        <v>1.5</v>
      </c>
      <c r="O59" s="59"/>
      <c r="P59" s="106">
        <v>2021</v>
      </c>
      <c r="Q59" s="106">
        <v>2023</v>
      </c>
      <c r="R59" s="118">
        <v>10</v>
      </c>
      <c r="S59" s="168" t="s">
        <v>340</v>
      </c>
      <c r="T59" s="62">
        <f t="shared" si="0"/>
        <v>2023</v>
      </c>
      <c r="U59" s="165">
        <v>0</v>
      </c>
      <c r="V59" s="165">
        <v>0</v>
      </c>
      <c r="W59" s="165">
        <v>11</v>
      </c>
      <c r="X59" s="165">
        <v>0</v>
      </c>
      <c r="Y59" s="165">
        <v>0</v>
      </c>
      <c r="Z59" s="165">
        <v>0</v>
      </c>
      <c r="AA59" s="166" t="s">
        <v>2551</v>
      </c>
      <c r="AB59" s="165" t="s">
        <v>2521</v>
      </c>
      <c r="AC59" s="196">
        <f t="shared" si="1"/>
        <v>0</v>
      </c>
      <c r="AD59" s="196">
        <f t="shared" si="2"/>
        <v>22</v>
      </c>
      <c r="AE59" s="196">
        <f t="shared" si="3"/>
        <v>22</v>
      </c>
    </row>
    <row r="60" spans="1:31" s="7" customFormat="1" x14ac:dyDescent="0.25">
      <c r="A60" s="390"/>
      <c r="B60" s="118">
        <v>78</v>
      </c>
      <c r="C60" s="408"/>
      <c r="D60" s="285"/>
      <c r="E60" s="408"/>
      <c r="F60" s="118" t="s">
        <v>53</v>
      </c>
      <c r="G60" s="426"/>
      <c r="H60" s="408"/>
      <c r="I60" s="408"/>
      <c r="J60" s="106">
        <v>0.3</v>
      </c>
      <c r="K60" s="106">
        <v>57</v>
      </c>
      <c r="L60" s="106">
        <v>5</v>
      </c>
      <c r="M60" s="106">
        <v>2013</v>
      </c>
      <c r="N60" s="58">
        <f>IF(K60="","",IF(O60="",IF(K60=0,"",IF(K60&lt;=[12]Разработчик!$D$7,[12]Разработчик!$C$8,IF(K60&lt;=[12]Разработчик!$G$7,[12]Разработчик!$F$8,IF(K60&lt;=[12]Разработчик!$J$7,[12]Разработчик!$I$8,IF(K60&lt;=[12]Разработчик!$M$7,[12]Разработчик!$L$8,IF(K60&lt;=[12]Разработчик!$P$7,[12]Разработчик!$O$8,IF(K60&lt;=[12]Разработчик!$S$7,[12]Разработчик!$R$8,IF(K60&lt;=425.9,3.5,IF(K60&gt;=[12]Разработчик!$V$7,[12]Разработчик!$U$8))))))))),"-"))</f>
        <v>1.5</v>
      </c>
      <c r="O60" s="59"/>
      <c r="P60" s="106">
        <v>2021</v>
      </c>
      <c r="Q60" s="106">
        <v>2023</v>
      </c>
      <c r="R60" s="118">
        <v>10</v>
      </c>
      <c r="S60" s="168" t="s">
        <v>340</v>
      </c>
      <c r="T60" s="62">
        <f t="shared" si="0"/>
        <v>2023</v>
      </c>
      <c r="U60" s="165">
        <v>0</v>
      </c>
      <c r="V60" s="165">
        <v>0</v>
      </c>
      <c r="W60" s="165">
        <v>1</v>
      </c>
      <c r="X60" s="165">
        <v>0</v>
      </c>
      <c r="Y60" s="165">
        <v>0</v>
      </c>
      <c r="Z60" s="165">
        <v>0</v>
      </c>
      <c r="AA60" s="166" t="s">
        <v>2551</v>
      </c>
      <c r="AB60" s="165" t="s">
        <v>2521</v>
      </c>
      <c r="AC60" s="196">
        <f t="shared" si="1"/>
        <v>0</v>
      </c>
      <c r="AD60" s="196">
        <f t="shared" si="2"/>
        <v>2</v>
      </c>
      <c r="AE60" s="196">
        <f t="shared" si="3"/>
        <v>2</v>
      </c>
    </row>
    <row r="61" spans="1:31" s="7" customFormat="1" x14ac:dyDescent="0.25">
      <c r="A61" s="390" t="s">
        <v>2453</v>
      </c>
      <c r="B61" s="106">
        <v>81</v>
      </c>
      <c r="C61" s="408" t="s">
        <v>2454</v>
      </c>
      <c r="D61" s="285" t="s">
        <v>2455</v>
      </c>
      <c r="E61" s="408" t="s">
        <v>2456</v>
      </c>
      <c r="F61" s="118" t="s">
        <v>44</v>
      </c>
      <c r="G61" s="426">
        <v>1.45</v>
      </c>
      <c r="H61" s="408">
        <v>0.6</v>
      </c>
      <c r="I61" s="427">
        <v>35</v>
      </c>
      <c r="J61" s="106">
        <v>659.8</v>
      </c>
      <c r="K61" s="106">
        <v>159</v>
      </c>
      <c r="L61" s="106">
        <v>6</v>
      </c>
      <c r="M61" s="107">
        <v>2018</v>
      </c>
      <c r="N61" s="58">
        <f>IF(K61="","",IF(O61="",IF(K61=0,"",IF(K61&lt;=[12]Разработчик!$D$7,[12]Разработчик!$C$8,IF(K61&lt;=[12]Разработчик!$G$7,[12]Разработчик!$F$8,IF(K61&lt;=[12]Разработчик!$J$7,[12]Разработчик!$I$8,IF(K61&lt;=[12]Разработчик!$M$7,[12]Разработчик!$L$8,IF(K61&lt;=[12]Разработчик!$P$7,[12]Разработчик!$O$8,IF(K61&lt;=[12]Разработчик!$S$7,[12]Разработчик!$R$8,IF(K61&lt;=425.9,3.5,IF(K61&gt;=[12]Разработчик!$V$7,[12]Разработчик!$U$8))))))))),"-"))</f>
        <v>2.5</v>
      </c>
      <c r="O61" s="59"/>
      <c r="P61" s="106">
        <v>2020</v>
      </c>
      <c r="Q61" s="106">
        <v>2023</v>
      </c>
      <c r="R61" s="170">
        <v>10</v>
      </c>
      <c r="S61" s="170" t="s">
        <v>54</v>
      </c>
      <c r="T61" s="62">
        <f t="shared" si="0"/>
        <v>2028</v>
      </c>
      <c r="U61" s="165">
        <v>21</v>
      </c>
      <c r="V61" s="165">
        <v>0</v>
      </c>
      <c r="W61" s="165">
        <v>0</v>
      </c>
      <c r="X61" s="165">
        <v>1</v>
      </c>
      <c r="Y61" s="165">
        <v>0</v>
      </c>
      <c r="Z61" s="165">
        <v>1</v>
      </c>
      <c r="AA61" s="166" t="s">
        <v>2552</v>
      </c>
      <c r="AB61" s="165" t="s">
        <v>2520</v>
      </c>
      <c r="AC61" s="196">
        <f t="shared" si="1"/>
        <v>23</v>
      </c>
      <c r="AD61" s="196">
        <f t="shared" si="2"/>
        <v>47</v>
      </c>
      <c r="AE61" s="196">
        <f t="shared" si="3"/>
        <v>70</v>
      </c>
    </row>
    <row r="62" spans="1:31" s="7" customFormat="1" x14ac:dyDescent="0.25">
      <c r="A62" s="390"/>
      <c r="B62" s="106">
        <f>B61</f>
        <v>81</v>
      </c>
      <c r="C62" s="408"/>
      <c r="D62" s="285"/>
      <c r="E62" s="408"/>
      <c r="F62" s="118" t="s">
        <v>44</v>
      </c>
      <c r="G62" s="426"/>
      <c r="H62" s="408"/>
      <c r="I62" s="427"/>
      <c r="J62" s="106">
        <v>0.2</v>
      </c>
      <c r="K62" s="106">
        <v>32</v>
      </c>
      <c r="L62" s="106">
        <v>5</v>
      </c>
      <c r="M62" s="107">
        <v>2018</v>
      </c>
      <c r="N62" s="58">
        <f>IF(K62="","",IF(O62="",IF(K62=0,"",IF(K62&lt;=[12]Разработчик!$D$7,[12]Разработчик!$C$8,IF(K62&lt;=[12]Разработчик!$G$7,[12]Разработчик!$F$8,IF(K62&lt;=[12]Разработчик!$J$7,[12]Разработчик!$I$8,IF(K62&lt;=[12]Разработчик!$M$7,[12]Разработчик!$L$8,IF(K62&lt;=[12]Разработчик!$P$7,[12]Разработчик!$O$8,IF(K62&lt;=[12]Разработчик!$S$7,[12]Разработчик!$R$8,IF(K62&lt;=425.9,3.5,IF(K62&gt;=[12]Разработчик!$V$7,[12]Разработчик!$U$8))))))))),"-"))</f>
        <v>1.5</v>
      </c>
      <c r="O62" s="59"/>
      <c r="P62" s="106">
        <v>2020</v>
      </c>
      <c r="Q62" s="106">
        <v>2023</v>
      </c>
      <c r="R62" s="170">
        <v>10</v>
      </c>
      <c r="S62" s="170" t="s">
        <v>336</v>
      </c>
      <c r="T62" s="62">
        <f t="shared" si="0"/>
        <v>2028</v>
      </c>
      <c r="U62" s="165">
        <v>0</v>
      </c>
      <c r="V62" s="165">
        <v>0</v>
      </c>
      <c r="W62" s="165">
        <v>1</v>
      </c>
      <c r="X62" s="165">
        <v>0</v>
      </c>
      <c r="Y62" s="165">
        <v>1</v>
      </c>
      <c r="Z62" s="165">
        <v>0</v>
      </c>
      <c r="AA62" s="166" t="s">
        <v>2552</v>
      </c>
      <c r="AB62" s="165" t="s">
        <v>2520</v>
      </c>
      <c r="AC62" s="196">
        <f t="shared" si="1"/>
        <v>1</v>
      </c>
      <c r="AD62" s="196">
        <f t="shared" si="2"/>
        <v>3</v>
      </c>
      <c r="AE62" s="196">
        <f t="shared" si="3"/>
        <v>4</v>
      </c>
    </row>
    <row r="63" spans="1:31" s="7" customFormat="1" x14ac:dyDescent="0.25">
      <c r="A63" s="459" t="s">
        <v>3133</v>
      </c>
      <c r="B63" s="171">
        <v>83</v>
      </c>
      <c r="C63" s="171" t="s">
        <v>3134</v>
      </c>
      <c r="D63" s="172" t="s">
        <v>3135</v>
      </c>
      <c r="E63" s="171" t="s">
        <v>3136</v>
      </c>
      <c r="F63" s="171" t="s">
        <v>3137</v>
      </c>
      <c r="G63" s="173">
        <v>8.4499999999999993</v>
      </c>
      <c r="H63" s="174">
        <v>6.3</v>
      </c>
      <c r="I63" s="171" t="s">
        <v>3138</v>
      </c>
      <c r="J63" s="172">
        <v>342.7</v>
      </c>
      <c r="K63" s="172">
        <v>89</v>
      </c>
      <c r="L63" s="172">
        <v>6</v>
      </c>
      <c r="M63" s="118">
        <v>2017</v>
      </c>
      <c r="N63" s="58">
        <v>2</v>
      </c>
      <c r="O63" s="59"/>
      <c r="P63" s="171">
        <v>2020</v>
      </c>
      <c r="Q63" s="171">
        <v>2023</v>
      </c>
      <c r="R63" s="167">
        <v>10</v>
      </c>
      <c r="S63" s="107"/>
      <c r="T63" s="62">
        <f>IF(M63="","",M63+R63)</f>
        <v>2027</v>
      </c>
      <c r="U63" s="165"/>
      <c r="V63" s="165"/>
      <c r="W63" s="165"/>
      <c r="X63" s="165"/>
      <c r="Y63" s="165"/>
      <c r="Z63" s="165"/>
      <c r="AA63" s="166" t="s">
        <v>3139</v>
      </c>
      <c r="AB63" s="165" t="s">
        <v>2520</v>
      </c>
      <c r="AC63" s="196">
        <f t="shared" si="1"/>
        <v>0</v>
      </c>
      <c r="AD63" s="196">
        <f t="shared" si="2"/>
        <v>0</v>
      </c>
      <c r="AE63" s="196">
        <f t="shared" si="3"/>
        <v>0</v>
      </c>
    </row>
    <row r="64" spans="1:31" s="7" customFormat="1" x14ac:dyDescent="0.25">
      <c r="A64" s="390" t="s">
        <v>2457</v>
      </c>
      <c r="B64" s="106">
        <v>84</v>
      </c>
      <c r="C64" s="408" t="s">
        <v>2458</v>
      </c>
      <c r="D64" s="285" t="s">
        <v>2459</v>
      </c>
      <c r="E64" s="408" t="s">
        <v>2460</v>
      </c>
      <c r="F64" s="118" t="s">
        <v>44</v>
      </c>
      <c r="G64" s="426">
        <v>1.6</v>
      </c>
      <c r="H64" s="408">
        <v>0.6</v>
      </c>
      <c r="I64" s="427">
        <v>35</v>
      </c>
      <c r="J64" s="106">
        <v>689.7</v>
      </c>
      <c r="K64" s="106">
        <v>89</v>
      </c>
      <c r="L64" s="106">
        <v>5</v>
      </c>
      <c r="M64" s="107">
        <v>2018</v>
      </c>
      <c r="N64" s="58">
        <f>IF(K64="","",IF(O64="",IF(K64=0,"",IF(K64&lt;=[12]Разработчик!$D$7,[12]Разработчик!$C$8,IF(K64&lt;=[12]Разработчик!$G$7,[12]Разработчик!$F$8,IF(K64&lt;=[12]Разработчик!$J$7,[12]Разработчик!$I$8,IF(K64&lt;=[12]Разработчик!$M$7,[12]Разработчик!$L$8,IF(K64&lt;=[12]Разработчик!$P$7,[12]Разработчик!$O$8,IF(K64&lt;=[12]Разработчик!$S$7,[12]Разработчик!$R$8,IF(K64&lt;=425.9,3.5,IF(K64&gt;=[12]Разработчик!$V$7,[12]Разработчик!$U$8))))))))),"-"))</f>
        <v>2</v>
      </c>
      <c r="O64" s="59"/>
      <c r="P64" s="106">
        <v>2020</v>
      </c>
      <c r="Q64" s="106">
        <v>2023</v>
      </c>
      <c r="R64" s="170">
        <v>10</v>
      </c>
      <c r="S64" s="170" t="s">
        <v>54</v>
      </c>
      <c r="T64" s="62">
        <f t="shared" si="0"/>
        <v>2028</v>
      </c>
      <c r="U64" s="165">
        <v>43</v>
      </c>
      <c r="V64" s="165">
        <v>0</v>
      </c>
      <c r="W64" s="165">
        <v>0</v>
      </c>
      <c r="X64" s="165">
        <v>0</v>
      </c>
      <c r="Y64" s="165">
        <v>0</v>
      </c>
      <c r="Z64" s="165">
        <v>4</v>
      </c>
      <c r="AA64" s="166" t="s">
        <v>2553</v>
      </c>
      <c r="AB64" s="165" t="s">
        <v>2554</v>
      </c>
      <c r="AC64" s="196">
        <f t="shared" si="1"/>
        <v>47</v>
      </c>
      <c r="AD64" s="196">
        <f t="shared" si="2"/>
        <v>98</v>
      </c>
      <c r="AE64" s="196">
        <f t="shared" si="3"/>
        <v>145</v>
      </c>
    </row>
    <row r="65" spans="1:31" s="7" customFormat="1" x14ac:dyDescent="0.25">
      <c r="A65" s="390"/>
      <c r="B65" s="106">
        <f t="shared" ref="B65:B70" si="4">B64</f>
        <v>84</v>
      </c>
      <c r="C65" s="408"/>
      <c r="D65" s="285"/>
      <c r="E65" s="408"/>
      <c r="F65" s="118" t="s">
        <v>44</v>
      </c>
      <c r="G65" s="426"/>
      <c r="H65" s="408"/>
      <c r="I65" s="427"/>
      <c r="J65" s="106">
        <v>0.4</v>
      </c>
      <c r="K65" s="106">
        <v>18</v>
      </c>
      <c r="L65" s="106">
        <v>5</v>
      </c>
      <c r="M65" s="107">
        <v>2018</v>
      </c>
      <c r="N65" s="58">
        <f>IF(K65="","",IF(O65="",IF(K65=0,"",IF(K65&lt;=[12]Разработчик!$D$7,[12]Разработчик!$C$8,IF(K65&lt;=[12]Разработчик!$G$7,[12]Разработчик!$F$8,IF(K65&lt;=[12]Разработчик!$J$7,[12]Разработчик!$I$8,IF(K65&lt;=[12]Разработчик!$M$7,[12]Разработчик!$L$8,IF(K65&lt;=[12]Разработчик!$P$7,[12]Разработчик!$O$8,IF(K65&lt;=[12]Разработчик!$S$7,[12]Разработчик!$R$8,IF(K65&lt;=425.9,3.5,IF(K65&gt;=[12]Разработчик!$V$7,[12]Разработчик!$U$8))))))))),"-"))</f>
        <v>1</v>
      </c>
      <c r="O65" s="59"/>
      <c r="P65" s="106">
        <v>2020</v>
      </c>
      <c r="Q65" s="106">
        <v>2023</v>
      </c>
      <c r="R65" s="170">
        <v>10</v>
      </c>
      <c r="S65" s="170" t="s">
        <v>336</v>
      </c>
      <c r="T65" s="62">
        <f t="shared" si="0"/>
        <v>2028</v>
      </c>
      <c r="U65" s="165">
        <v>0</v>
      </c>
      <c r="V65" s="165">
        <v>0</v>
      </c>
      <c r="W65" s="165">
        <v>4</v>
      </c>
      <c r="X65" s="165">
        <v>0</v>
      </c>
      <c r="Y65" s="165">
        <v>0</v>
      </c>
      <c r="Z65" s="165">
        <v>0</v>
      </c>
      <c r="AA65" s="166" t="s">
        <v>2553</v>
      </c>
      <c r="AB65" s="165" t="s">
        <v>2520</v>
      </c>
      <c r="AC65" s="196">
        <f t="shared" si="1"/>
        <v>0</v>
      </c>
      <c r="AD65" s="196">
        <f t="shared" si="2"/>
        <v>8</v>
      </c>
      <c r="AE65" s="196">
        <f t="shared" si="3"/>
        <v>8</v>
      </c>
    </row>
    <row r="66" spans="1:31" s="7" customFormat="1" x14ac:dyDescent="0.25">
      <c r="A66" s="390" t="s">
        <v>2461</v>
      </c>
      <c r="B66" s="106">
        <v>88</v>
      </c>
      <c r="C66" s="408" t="s">
        <v>2462</v>
      </c>
      <c r="D66" s="285" t="s">
        <v>2463</v>
      </c>
      <c r="E66" s="408" t="s">
        <v>82</v>
      </c>
      <c r="F66" s="118" t="s">
        <v>44</v>
      </c>
      <c r="G66" s="426">
        <v>1</v>
      </c>
      <c r="H66" s="408" t="s">
        <v>2057</v>
      </c>
      <c r="I66" s="427">
        <v>35</v>
      </c>
      <c r="J66" s="106">
        <v>587.4</v>
      </c>
      <c r="K66" s="106">
        <v>219</v>
      </c>
      <c r="L66" s="106">
        <v>8</v>
      </c>
      <c r="M66" s="107">
        <v>2018</v>
      </c>
      <c r="N66" s="58">
        <f>IF(K66="","",IF(O66="",IF(K66=0,"",IF(K66&lt;=[12]Разработчик!$D$7,[12]Разработчик!$C$8,IF(K66&lt;=[12]Разработчик!$G$7,[12]Разработчик!$F$8,IF(K66&lt;=[12]Разработчик!$J$7,[12]Разработчик!$I$8,IF(K66&lt;=[12]Разработчик!$M$7,[12]Разработчик!$L$8,IF(K66&lt;=[12]Разработчик!$P$7,[12]Разработчик!$O$8,IF(K66&lt;=[12]Разработчик!$S$7,[12]Разработчик!$R$8,IF(K66&lt;=425.9,3.5,IF(K66&gt;=[12]Разработчик!$V$7,[12]Разработчик!$U$8))))))))),"-"))</f>
        <v>2.5</v>
      </c>
      <c r="O66" s="59"/>
      <c r="P66" s="106">
        <v>2020</v>
      </c>
      <c r="Q66" s="106">
        <v>2023</v>
      </c>
      <c r="R66" s="170">
        <v>10</v>
      </c>
      <c r="S66" s="170" t="s">
        <v>54</v>
      </c>
      <c r="T66" s="62">
        <f t="shared" si="0"/>
        <v>2028</v>
      </c>
      <c r="U66" s="165">
        <v>24</v>
      </c>
      <c r="V66" s="165">
        <v>0</v>
      </c>
      <c r="W66" s="165">
        <v>0</v>
      </c>
      <c r="X66" s="165">
        <v>1</v>
      </c>
      <c r="Y66" s="165">
        <v>0</v>
      </c>
      <c r="Z66" s="165">
        <v>1</v>
      </c>
      <c r="AA66" s="166" t="s">
        <v>2553</v>
      </c>
      <c r="AB66" s="165" t="s">
        <v>2520</v>
      </c>
      <c r="AC66" s="196">
        <f t="shared" si="1"/>
        <v>26</v>
      </c>
      <c r="AD66" s="196">
        <f t="shared" si="2"/>
        <v>53</v>
      </c>
      <c r="AE66" s="196">
        <f t="shared" si="3"/>
        <v>79</v>
      </c>
    </row>
    <row r="67" spans="1:31" s="7" customFormat="1" x14ac:dyDescent="0.25">
      <c r="A67" s="390"/>
      <c r="B67" s="106">
        <f t="shared" si="4"/>
        <v>88</v>
      </c>
      <c r="C67" s="408"/>
      <c r="D67" s="285"/>
      <c r="E67" s="408"/>
      <c r="F67" s="118" t="s">
        <v>44</v>
      </c>
      <c r="G67" s="426"/>
      <c r="H67" s="408"/>
      <c r="I67" s="427"/>
      <c r="J67" s="106">
        <v>0.2</v>
      </c>
      <c r="K67" s="106">
        <v>32</v>
      </c>
      <c r="L67" s="106">
        <v>5</v>
      </c>
      <c r="M67" s="107">
        <v>2018</v>
      </c>
      <c r="N67" s="58">
        <f>IF(K67="","",IF(O67="",IF(K67=0,"",IF(K67&lt;=[12]Разработчик!$D$7,[12]Разработчик!$C$8,IF(K67&lt;=[12]Разработчик!$G$7,[12]Разработчик!$F$8,IF(K67&lt;=[12]Разработчик!$J$7,[12]Разработчик!$I$8,IF(K67&lt;=[12]Разработчик!$M$7,[12]Разработчик!$L$8,IF(K67&lt;=[12]Разработчик!$P$7,[12]Разработчик!$O$8,IF(K67&lt;=[12]Разработчик!$S$7,[12]Разработчик!$R$8,IF(K67&lt;=425.9,3.5,IF(K67&gt;=[12]Разработчик!$V$7,[12]Разработчик!$U$8))))))))),"-"))</f>
        <v>1.5</v>
      </c>
      <c r="O67" s="59"/>
      <c r="P67" s="106">
        <v>2020</v>
      </c>
      <c r="Q67" s="106">
        <v>2023</v>
      </c>
      <c r="R67" s="170">
        <v>10</v>
      </c>
      <c r="S67" s="170" t="s">
        <v>336</v>
      </c>
      <c r="T67" s="62">
        <f t="shared" si="0"/>
        <v>2028</v>
      </c>
      <c r="U67" s="165">
        <v>0</v>
      </c>
      <c r="V67" s="165">
        <v>0</v>
      </c>
      <c r="W67" s="165">
        <v>1</v>
      </c>
      <c r="X67" s="165">
        <v>0</v>
      </c>
      <c r="Y67" s="165">
        <v>1</v>
      </c>
      <c r="Z67" s="165">
        <v>0</v>
      </c>
      <c r="AA67" s="166" t="s">
        <v>2553</v>
      </c>
      <c r="AB67" s="165" t="s">
        <v>2520</v>
      </c>
      <c r="AC67" s="196">
        <f t="shared" si="1"/>
        <v>1</v>
      </c>
      <c r="AD67" s="196">
        <f t="shared" si="2"/>
        <v>3</v>
      </c>
      <c r="AE67" s="196">
        <f t="shared" si="3"/>
        <v>4</v>
      </c>
    </row>
    <row r="68" spans="1:31" s="7" customFormat="1" x14ac:dyDescent="0.25">
      <c r="A68" s="390" t="s">
        <v>2464</v>
      </c>
      <c r="B68" s="106">
        <v>89</v>
      </c>
      <c r="C68" s="408" t="s">
        <v>2465</v>
      </c>
      <c r="D68" s="285" t="s">
        <v>240</v>
      </c>
      <c r="E68" s="408" t="s">
        <v>82</v>
      </c>
      <c r="F68" s="118" t="s">
        <v>44</v>
      </c>
      <c r="G68" s="428">
        <v>1.6</v>
      </c>
      <c r="H68" s="408" t="s">
        <v>2298</v>
      </c>
      <c r="I68" s="408" t="s">
        <v>2300</v>
      </c>
      <c r="J68" s="106">
        <v>158.19999999999999</v>
      </c>
      <c r="K68" s="106">
        <v>219</v>
      </c>
      <c r="L68" s="106">
        <v>8</v>
      </c>
      <c r="M68" s="107">
        <v>2017</v>
      </c>
      <c r="N68" s="58">
        <f>IF(K68="","",IF(O68="",IF(K68=0,"",IF(K68&lt;=[12]Разработчик!$D$7,[12]Разработчик!$C$8,IF(K68&lt;=[12]Разработчик!$G$7,[12]Разработчик!$F$8,IF(K68&lt;=[12]Разработчик!$J$7,[12]Разработчик!$I$8,IF(K68&lt;=[12]Разработчик!$M$7,[12]Разработчик!$L$8,IF(K68&lt;=[12]Разработчик!$P$7,[12]Разработчик!$O$8,IF(K68&lt;=[12]Разработчик!$S$7,[12]Разработчик!$R$8,IF(K68&lt;=425.9,3.5,IF(K68&gt;=[12]Разработчик!$V$7,[12]Разработчик!$U$8))))))))),"-"))</f>
        <v>2.5</v>
      </c>
      <c r="O68" s="59"/>
      <c r="P68" s="106">
        <v>2020</v>
      </c>
      <c r="Q68" s="106">
        <v>2023</v>
      </c>
      <c r="R68" s="170">
        <v>10</v>
      </c>
      <c r="S68" s="170" t="s">
        <v>54</v>
      </c>
      <c r="T68" s="62">
        <f t="shared" si="0"/>
        <v>2027</v>
      </c>
      <c r="U68" s="165">
        <v>9</v>
      </c>
      <c r="V68" s="165">
        <v>0</v>
      </c>
      <c r="W68" s="165">
        <v>0</v>
      </c>
      <c r="X68" s="165">
        <v>0</v>
      </c>
      <c r="Y68" s="165">
        <v>0</v>
      </c>
      <c r="Z68" s="165">
        <v>2</v>
      </c>
      <c r="AA68" s="166" t="s">
        <v>2553</v>
      </c>
      <c r="AB68" s="165" t="s">
        <v>2520</v>
      </c>
      <c r="AC68" s="196">
        <f t="shared" si="1"/>
        <v>11</v>
      </c>
      <c r="AD68" s="196">
        <f t="shared" si="2"/>
        <v>24</v>
      </c>
      <c r="AE68" s="196">
        <f t="shared" si="3"/>
        <v>35</v>
      </c>
    </row>
    <row r="69" spans="1:31" s="7" customFormat="1" x14ac:dyDescent="0.25">
      <c r="A69" s="390"/>
      <c r="B69" s="106">
        <f t="shared" si="4"/>
        <v>89</v>
      </c>
      <c r="C69" s="408"/>
      <c r="D69" s="285"/>
      <c r="E69" s="408"/>
      <c r="F69" s="118" t="s">
        <v>44</v>
      </c>
      <c r="G69" s="428"/>
      <c r="H69" s="408"/>
      <c r="I69" s="408"/>
      <c r="J69" s="106">
        <v>0.1</v>
      </c>
      <c r="K69" s="106">
        <v>57</v>
      </c>
      <c r="L69" s="106">
        <v>5</v>
      </c>
      <c r="M69" s="107">
        <v>2017</v>
      </c>
      <c r="N69" s="58">
        <f>IF(K69="","",IF(O69="",IF(K69=0,"",IF(K69&lt;=[12]Разработчик!$D$7,[12]Разработчик!$C$8,IF(K69&lt;=[12]Разработчик!$G$7,[12]Разработчик!$F$8,IF(K69&lt;=[12]Разработчик!$J$7,[12]Разработчик!$I$8,IF(K69&lt;=[12]Разработчик!$M$7,[12]Разработчик!$L$8,IF(K69&lt;=[12]Разработчик!$P$7,[12]Разработчик!$O$8,IF(K69&lt;=[12]Разработчик!$S$7,[12]Разработчик!$R$8,IF(K69&lt;=425.9,3.5,IF(K69&gt;=[12]Разработчик!$V$7,[12]Разработчик!$U$8))))))))),"-"))</f>
        <v>1.5</v>
      </c>
      <c r="O69" s="59"/>
      <c r="P69" s="106">
        <v>2020</v>
      </c>
      <c r="Q69" s="106">
        <v>2023</v>
      </c>
      <c r="R69" s="170">
        <v>10</v>
      </c>
      <c r="S69" s="170" t="s">
        <v>54</v>
      </c>
      <c r="T69" s="62">
        <f t="shared" si="0"/>
        <v>2027</v>
      </c>
      <c r="U69" s="165">
        <v>0</v>
      </c>
      <c r="V69" s="165">
        <v>0</v>
      </c>
      <c r="W69" s="165">
        <v>1</v>
      </c>
      <c r="X69" s="165">
        <v>0</v>
      </c>
      <c r="Y69" s="165">
        <v>1</v>
      </c>
      <c r="Z69" s="165">
        <v>0</v>
      </c>
      <c r="AA69" s="166" t="s">
        <v>2553</v>
      </c>
      <c r="AB69" s="165" t="s">
        <v>2520</v>
      </c>
      <c r="AC69" s="196">
        <f t="shared" si="1"/>
        <v>1</v>
      </c>
      <c r="AD69" s="196">
        <f t="shared" si="2"/>
        <v>3</v>
      </c>
      <c r="AE69" s="196">
        <f t="shared" si="3"/>
        <v>4</v>
      </c>
    </row>
    <row r="70" spans="1:31" s="7" customFormat="1" x14ac:dyDescent="0.25">
      <c r="A70" s="390"/>
      <c r="B70" s="106">
        <f t="shared" si="4"/>
        <v>89</v>
      </c>
      <c r="C70" s="408"/>
      <c r="D70" s="285"/>
      <c r="E70" s="408"/>
      <c r="F70" s="118" t="s">
        <v>44</v>
      </c>
      <c r="G70" s="428"/>
      <c r="H70" s="408"/>
      <c r="I70" s="408"/>
      <c r="J70" s="106">
        <v>0.1</v>
      </c>
      <c r="K70" s="106">
        <v>25</v>
      </c>
      <c r="L70" s="106">
        <v>5</v>
      </c>
      <c r="M70" s="107">
        <v>2017</v>
      </c>
      <c r="N70" s="58">
        <f>IF(K70="","",IF(O70="",IF(K70=0,"",IF(K70&lt;=[12]Разработчик!$D$7,[12]Разработчик!$C$8,IF(K70&lt;=[12]Разработчик!$G$7,[12]Разработчик!$F$8,IF(K70&lt;=[12]Разработчик!$J$7,[12]Разработчик!$I$8,IF(K70&lt;=[12]Разработчик!$M$7,[12]Разработчик!$L$8,IF(K70&lt;=[12]Разработчик!$P$7,[12]Разработчик!$O$8,IF(K70&lt;=[12]Разработчик!$S$7,[12]Разработчик!$R$8,IF(K70&lt;=425.9,3.5,IF(K70&gt;=[12]Разработчик!$V$7,[12]Разработчик!$U$8))))))))),"-"))</f>
        <v>1</v>
      </c>
      <c r="O70" s="59"/>
      <c r="P70" s="106">
        <v>2020</v>
      </c>
      <c r="Q70" s="106">
        <v>2023</v>
      </c>
      <c r="R70" s="170">
        <v>10</v>
      </c>
      <c r="S70" s="170" t="s">
        <v>336</v>
      </c>
      <c r="T70" s="62">
        <f t="shared" si="0"/>
        <v>2027</v>
      </c>
      <c r="U70" s="165">
        <v>0</v>
      </c>
      <c r="V70" s="165">
        <v>0</v>
      </c>
      <c r="W70" s="165">
        <v>1</v>
      </c>
      <c r="X70" s="165">
        <v>0</v>
      </c>
      <c r="Y70" s="165">
        <v>1</v>
      </c>
      <c r="Z70" s="165">
        <v>0</v>
      </c>
      <c r="AA70" s="166" t="s">
        <v>2553</v>
      </c>
      <c r="AB70" s="165" t="s">
        <v>2520</v>
      </c>
      <c r="AC70" s="196">
        <f t="shared" si="1"/>
        <v>1</v>
      </c>
      <c r="AD70" s="196">
        <f t="shared" si="2"/>
        <v>3</v>
      </c>
      <c r="AE70" s="196">
        <f t="shared" si="3"/>
        <v>4</v>
      </c>
    </row>
    <row r="71" spans="1:31" ht="15.75" x14ac:dyDescent="0.25">
      <c r="AC71" s="204">
        <f>SUM(AC7:AC70)</f>
        <v>682</v>
      </c>
      <c r="AD71" s="204">
        <f>SUM(AD7:AD70)</f>
        <v>1582</v>
      </c>
      <c r="AE71" s="204">
        <f t="shared" si="3"/>
        <v>2264</v>
      </c>
    </row>
    <row r="72" spans="1:31" ht="15.75" x14ac:dyDescent="0.25">
      <c r="B72" s="5"/>
    </row>
    <row r="73" spans="1:31" ht="15.75" x14ac:dyDescent="0.25">
      <c r="AB73" s="450"/>
      <c r="AC73" s="451"/>
      <c r="AD73" s="451"/>
      <c r="AE73" s="451"/>
    </row>
    <row r="74" spans="1:31" ht="15.75" x14ac:dyDescent="0.25">
      <c r="B74" s="5" t="s">
        <v>3194</v>
      </c>
    </row>
  </sheetData>
  <autoFilter ref="A6:AE72"/>
  <mergeCells count="155">
    <mergeCell ref="AC3:AC5"/>
    <mergeCell ref="AD3:AD5"/>
    <mergeCell ref="AE3:AE5"/>
    <mergeCell ref="A2:AE2"/>
    <mergeCell ref="A18:A20"/>
    <mergeCell ref="C18:C20"/>
    <mergeCell ref="A36:A40"/>
    <mergeCell ref="C36:C40"/>
    <mergeCell ref="E36:E40"/>
    <mergeCell ref="G36:G40"/>
    <mergeCell ref="H36:H40"/>
    <mergeCell ref="I36:I40"/>
    <mergeCell ref="D38:D40"/>
    <mergeCell ref="A28:A29"/>
    <mergeCell ref="C28:C29"/>
    <mergeCell ref="D18:D20"/>
    <mergeCell ref="E18:E20"/>
    <mergeCell ref="G18:G20"/>
    <mergeCell ref="H18:H20"/>
    <mergeCell ref="U3:U5"/>
    <mergeCell ref="C4:C5"/>
    <mergeCell ref="D4:D5"/>
    <mergeCell ref="G4:G5"/>
    <mergeCell ref="H4:I4"/>
    <mergeCell ref="A1:AE1"/>
    <mergeCell ref="A13:A17"/>
    <mergeCell ref="C13:C17"/>
    <mergeCell ref="D13:D17"/>
    <mergeCell ref="E13:E17"/>
    <mergeCell ref="G13:G17"/>
    <mergeCell ref="H13:H17"/>
    <mergeCell ref="I13:I17"/>
    <mergeCell ref="V3:V5"/>
    <mergeCell ref="W3:W5"/>
    <mergeCell ref="X3:X5"/>
    <mergeCell ref="Y3:Y5"/>
    <mergeCell ref="Z3:Z5"/>
    <mergeCell ref="AA3:AA5"/>
    <mergeCell ref="AB3:AB5"/>
    <mergeCell ref="A3:A5"/>
    <mergeCell ref="B3:B5"/>
    <mergeCell ref="C3:D3"/>
    <mergeCell ref="E3:E5"/>
    <mergeCell ref="F3:F5"/>
    <mergeCell ref="P3:Q3"/>
    <mergeCell ref="R3:R5"/>
    <mergeCell ref="S3:S5"/>
    <mergeCell ref="T3:T5"/>
    <mergeCell ref="A64:A65"/>
    <mergeCell ref="C64:C65"/>
    <mergeCell ref="D64:D65"/>
    <mergeCell ref="E64:E65"/>
    <mergeCell ref="G64:G65"/>
    <mergeCell ref="I18:I20"/>
    <mergeCell ref="A21:A27"/>
    <mergeCell ref="C21:C27"/>
    <mergeCell ref="D21:D23"/>
    <mergeCell ref="E21:E27"/>
    <mergeCell ref="G21:G27"/>
    <mergeCell ref="H21:H27"/>
    <mergeCell ref="I21:I27"/>
    <mergeCell ref="D24:D27"/>
    <mergeCell ref="H64:H65"/>
    <mergeCell ref="I64:I65"/>
    <mergeCell ref="A41:A42"/>
    <mergeCell ref="C41:C42"/>
    <mergeCell ref="D41:D42"/>
    <mergeCell ref="E41:E42"/>
    <mergeCell ref="G41:G42"/>
    <mergeCell ref="H41:H42"/>
    <mergeCell ref="I41:I42"/>
    <mergeCell ref="A43:A44"/>
    <mergeCell ref="C43:C44"/>
    <mergeCell ref="H61:H62"/>
    <mergeCell ref="I61:I62"/>
    <mergeCell ref="H43:H44"/>
    <mergeCell ref="I43:I44"/>
    <mergeCell ref="A57:A60"/>
    <mergeCell ref="C57:C60"/>
    <mergeCell ref="D57:D60"/>
    <mergeCell ref="E57:E60"/>
    <mergeCell ref="G57:G60"/>
    <mergeCell ref="H57:H60"/>
    <mergeCell ref="I57:I60"/>
    <mergeCell ref="A61:A62"/>
    <mergeCell ref="C61:C62"/>
    <mergeCell ref="D61:D62"/>
    <mergeCell ref="E61:E62"/>
    <mergeCell ref="G61:G62"/>
    <mergeCell ref="J4:L4"/>
    <mergeCell ref="N4:N5"/>
    <mergeCell ref="O4:O5"/>
    <mergeCell ref="P4:P5"/>
    <mergeCell ref="Q4:Q5"/>
    <mergeCell ref="G3:L3"/>
    <mergeCell ref="M3:M5"/>
    <mergeCell ref="N3:O3"/>
    <mergeCell ref="D7:D8"/>
    <mergeCell ref="E7:E8"/>
    <mergeCell ref="G7:G8"/>
    <mergeCell ref="H7:H8"/>
    <mergeCell ref="I7:I8"/>
    <mergeCell ref="A9:A12"/>
    <mergeCell ref="C9:C12"/>
    <mergeCell ref="D9:D12"/>
    <mergeCell ref="E9:E12"/>
    <mergeCell ref="G9:G12"/>
    <mergeCell ref="H9:H12"/>
    <mergeCell ref="I9:I12"/>
    <mergeCell ref="A7:A8"/>
    <mergeCell ref="C7:C8"/>
    <mergeCell ref="D28:D29"/>
    <mergeCell ref="E28:E29"/>
    <mergeCell ref="G28:G29"/>
    <mergeCell ref="H28:H29"/>
    <mergeCell ref="I28:I29"/>
    <mergeCell ref="A30:A35"/>
    <mergeCell ref="C30:C35"/>
    <mergeCell ref="D30:D31"/>
    <mergeCell ref="E30:E35"/>
    <mergeCell ref="G30:G35"/>
    <mergeCell ref="H30:H35"/>
    <mergeCell ref="I30:I35"/>
    <mergeCell ref="D32:D35"/>
    <mergeCell ref="J43:J44"/>
    <mergeCell ref="A45:A46"/>
    <mergeCell ref="C45:C46"/>
    <mergeCell ref="E45:E46"/>
    <mergeCell ref="A47:A48"/>
    <mergeCell ref="C47:C48"/>
    <mergeCell ref="E47:E48"/>
    <mergeCell ref="A51:A55"/>
    <mergeCell ref="C51:C55"/>
    <mergeCell ref="D51:D55"/>
    <mergeCell ref="E51:E55"/>
    <mergeCell ref="G51:G55"/>
    <mergeCell ref="H51:H55"/>
    <mergeCell ref="I51:I55"/>
    <mergeCell ref="D43:D44"/>
    <mergeCell ref="E43:E44"/>
    <mergeCell ref="G43:G44"/>
    <mergeCell ref="A66:A67"/>
    <mergeCell ref="C66:C67"/>
    <mergeCell ref="D66:D67"/>
    <mergeCell ref="E66:E67"/>
    <mergeCell ref="G66:G67"/>
    <mergeCell ref="H66:H67"/>
    <mergeCell ref="I66:I67"/>
    <mergeCell ref="A68:A70"/>
    <mergeCell ref="C68:C70"/>
    <mergeCell ref="D68:D70"/>
    <mergeCell ref="E68:E70"/>
    <mergeCell ref="G68:G70"/>
    <mergeCell ref="H68:H70"/>
    <mergeCell ref="I68:I70"/>
  </mergeCell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errorStyle="warning" allowBlank="1" showInputMessage="1" showErrorMessage="1" errorTitle="Объект" error="Подразделение АО &quot;Антипинский НПЗ&quot;">
          <x14:formula1>
            <xm:f>[12]Разработчик!#REF!</xm:f>
          </x14:formula1>
          <xm:sqref>A1</xm:sqref>
        </x14:dataValidation>
        <x14:dataValidation type="list" allowBlank="1" showInputMessage="1" showErrorMessage="1" error="Указать категорию согласно Приложения №22 к Руководству по безопасности №784 от 27 декабря 2012г.">
          <x14:formula1>
            <xm:f>[12]Разработчик!#REF!</xm:f>
          </x14:formula1>
          <xm:sqref>F6:F70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53"/>
  <sheetViews>
    <sheetView workbookViewId="0">
      <selection activeCell="A47" sqref="A7:A51"/>
    </sheetView>
  </sheetViews>
  <sheetFormatPr defaultRowHeight="15" x14ac:dyDescent="0.25"/>
  <cols>
    <col min="3" max="3" width="25" customWidth="1"/>
    <col min="4" max="4" width="20" customWidth="1"/>
    <col min="5" max="5" width="11.7109375" customWidth="1"/>
    <col min="21" max="21" width="12" customWidth="1"/>
    <col min="22" max="22" width="11.42578125" customWidth="1"/>
    <col min="23" max="23" width="10.85546875" customWidth="1"/>
    <col min="24" max="24" width="15.7109375" customWidth="1"/>
    <col min="25" max="25" width="11.28515625" customWidth="1"/>
    <col min="26" max="26" width="10.7109375" customWidth="1"/>
    <col min="27" max="27" width="11.85546875" customWidth="1"/>
    <col min="28" max="28" width="10.85546875" customWidth="1"/>
    <col min="29" max="29" width="12.28515625" customWidth="1"/>
    <col min="30" max="30" width="15.5703125" customWidth="1"/>
    <col min="31" max="31" width="10.85546875" customWidth="1"/>
    <col min="32" max="32" width="12.7109375" customWidth="1"/>
    <col min="33" max="33" width="11.85546875" customWidth="1"/>
    <col min="34" max="34" width="12.140625" customWidth="1"/>
    <col min="35" max="35" width="14.7109375" customWidth="1"/>
  </cols>
  <sheetData>
    <row r="1" spans="1:35" ht="15.75" x14ac:dyDescent="0.25">
      <c r="A1" s="309" t="s">
        <v>3132</v>
      </c>
      <c r="B1" s="309"/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309"/>
      <c r="O1" s="309"/>
      <c r="P1" s="309"/>
      <c r="Q1" s="309"/>
      <c r="R1" s="309"/>
      <c r="S1" s="309"/>
      <c r="T1" s="309"/>
      <c r="U1" s="309"/>
      <c r="V1" s="309"/>
      <c r="W1" s="309"/>
      <c r="X1" s="309"/>
      <c r="Y1" s="309"/>
      <c r="Z1" s="309"/>
      <c r="AA1" s="309"/>
      <c r="AB1" s="309"/>
      <c r="AC1" s="309"/>
      <c r="AD1" s="309"/>
      <c r="AE1" s="309"/>
      <c r="AF1" s="309"/>
      <c r="AG1" s="309"/>
      <c r="AH1" s="309"/>
      <c r="AI1" s="309"/>
    </row>
    <row r="2" spans="1:35" ht="15.75" x14ac:dyDescent="0.25">
      <c r="A2" s="308"/>
      <c r="B2" s="308"/>
      <c r="C2" s="308"/>
      <c r="D2" s="308"/>
      <c r="E2" s="308"/>
      <c r="F2" s="308"/>
      <c r="G2" s="308"/>
      <c r="H2" s="308"/>
      <c r="I2" s="308"/>
      <c r="J2" s="308"/>
      <c r="K2" s="308"/>
      <c r="L2" s="308"/>
      <c r="M2" s="308"/>
      <c r="N2" s="308"/>
      <c r="O2" s="308"/>
      <c r="P2" s="308"/>
      <c r="Q2" s="308"/>
      <c r="R2" s="308"/>
      <c r="S2" s="308"/>
      <c r="T2" s="308"/>
      <c r="U2" s="308"/>
      <c r="V2" s="308"/>
      <c r="W2" s="308"/>
      <c r="X2" s="308"/>
      <c r="Y2" s="308"/>
      <c r="Z2" s="308"/>
      <c r="AA2" s="308"/>
      <c r="AB2" s="308"/>
      <c r="AC2" s="308"/>
      <c r="AD2" s="308"/>
      <c r="AE2" s="308"/>
      <c r="AF2" s="308"/>
      <c r="AG2" s="308"/>
      <c r="AH2" s="308"/>
      <c r="AI2" s="308"/>
    </row>
    <row r="3" spans="1:35" ht="48" customHeight="1" x14ac:dyDescent="0.25">
      <c r="A3" s="304" t="s">
        <v>0</v>
      </c>
      <c r="B3" s="304" t="s">
        <v>1</v>
      </c>
      <c r="C3" s="298" t="s">
        <v>2</v>
      </c>
      <c r="D3" s="298"/>
      <c r="E3" s="298" t="s">
        <v>3</v>
      </c>
      <c r="F3" s="305" t="s">
        <v>4</v>
      </c>
      <c r="G3" s="307" t="s">
        <v>5</v>
      </c>
      <c r="H3" s="307"/>
      <c r="I3" s="307"/>
      <c r="J3" s="307"/>
      <c r="K3" s="307"/>
      <c r="L3" s="307"/>
      <c r="M3" s="304" t="s">
        <v>6</v>
      </c>
      <c r="N3" s="298" t="s">
        <v>3107</v>
      </c>
      <c r="O3" s="298"/>
      <c r="P3" s="285" t="s">
        <v>8</v>
      </c>
      <c r="Q3" s="285"/>
      <c r="R3" s="304" t="s">
        <v>9</v>
      </c>
      <c r="S3" s="304" t="s">
        <v>10</v>
      </c>
      <c r="T3" s="304" t="s">
        <v>11</v>
      </c>
      <c r="U3" s="297" t="s">
        <v>3108</v>
      </c>
      <c r="V3" s="298"/>
      <c r="W3" s="298"/>
      <c r="X3" s="302" t="s">
        <v>2512</v>
      </c>
      <c r="Y3" s="302" t="s">
        <v>2513</v>
      </c>
      <c r="Z3" s="302" t="s">
        <v>2514</v>
      </c>
      <c r="AA3" s="302" t="s">
        <v>2515</v>
      </c>
      <c r="AB3" s="302" t="s">
        <v>2516</v>
      </c>
      <c r="AC3" s="302" t="s">
        <v>2517</v>
      </c>
      <c r="AD3" s="303" t="s">
        <v>2518</v>
      </c>
      <c r="AE3" s="303" t="s">
        <v>2519</v>
      </c>
      <c r="AF3" s="303" t="s">
        <v>3159</v>
      </c>
      <c r="AG3" s="303" t="s">
        <v>3187</v>
      </c>
      <c r="AH3" s="303" t="s">
        <v>3185</v>
      </c>
      <c r="AI3" s="302" t="s">
        <v>3186</v>
      </c>
    </row>
    <row r="4" spans="1:35" ht="69.75" customHeight="1" x14ac:dyDescent="0.25">
      <c r="A4" s="304"/>
      <c r="B4" s="304"/>
      <c r="C4" s="298" t="s">
        <v>12</v>
      </c>
      <c r="D4" s="298" t="s">
        <v>13</v>
      </c>
      <c r="E4" s="298"/>
      <c r="F4" s="305"/>
      <c r="G4" s="304" t="s">
        <v>14</v>
      </c>
      <c r="H4" s="298" t="s">
        <v>15</v>
      </c>
      <c r="I4" s="298"/>
      <c r="J4" s="298" t="s">
        <v>16</v>
      </c>
      <c r="K4" s="298"/>
      <c r="L4" s="298"/>
      <c r="M4" s="304"/>
      <c r="N4" s="304" t="s">
        <v>17</v>
      </c>
      <c r="O4" s="304" t="s">
        <v>18</v>
      </c>
      <c r="P4" s="306" t="s">
        <v>19</v>
      </c>
      <c r="Q4" s="306" t="s">
        <v>20</v>
      </c>
      <c r="R4" s="304"/>
      <c r="S4" s="304"/>
      <c r="T4" s="305"/>
      <c r="U4" s="304" t="s">
        <v>3109</v>
      </c>
      <c r="V4" s="304" t="s">
        <v>3110</v>
      </c>
      <c r="W4" s="304" t="s">
        <v>3111</v>
      </c>
      <c r="X4" s="302"/>
      <c r="Y4" s="302"/>
      <c r="Z4" s="302"/>
      <c r="AA4" s="302"/>
      <c r="AB4" s="302"/>
      <c r="AC4" s="302"/>
      <c r="AD4" s="303"/>
      <c r="AE4" s="303"/>
      <c r="AF4" s="303"/>
      <c r="AG4" s="303"/>
      <c r="AH4" s="303"/>
      <c r="AI4" s="302"/>
    </row>
    <row r="5" spans="1:35" ht="77.25" x14ac:dyDescent="0.25">
      <c r="A5" s="304"/>
      <c r="B5" s="304"/>
      <c r="C5" s="298"/>
      <c r="D5" s="298"/>
      <c r="E5" s="298"/>
      <c r="F5" s="305"/>
      <c r="G5" s="305"/>
      <c r="H5" s="51" t="s">
        <v>21</v>
      </c>
      <c r="I5" s="51" t="s">
        <v>3112</v>
      </c>
      <c r="J5" s="178" t="s">
        <v>23</v>
      </c>
      <c r="K5" s="178" t="s">
        <v>24</v>
      </c>
      <c r="L5" s="178" t="s">
        <v>25</v>
      </c>
      <c r="M5" s="304"/>
      <c r="N5" s="304"/>
      <c r="O5" s="304"/>
      <c r="P5" s="306"/>
      <c r="Q5" s="306"/>
      <c r="R5" s="304"/>
      <c r="S5" s="304"/>
      <c r="T5" s="305"/>
      <c r="U5" s="304"/>
      <c r="V5" s="304"/>
      <c r="W5" s="304"/>
      <c r="X5" s="302"/>
      <c r="Y5" s="302"/>
      <c r="Z5" s="302"/>
      <c r="AA5" s="302"/>
      <c r="AB5" s="302"/>
      <c r="AC5" s="302"/>
      <c r="AD5" s="303"/>
      <c r="AE5" s="303"/>
      <c r="AF5" s="303"/>
      <c r="AG5" s="303"/>
      <c r="AH5" s="303"/>
      <c r="AI5" s="302"/>
    </row>
    <row r="6" spans="1:35" x14ac:dyDescent="0.25">
      <c r="A6" s="53"/>
      <c r="B6" s="53"/>
      <c r="C6" s="54"/>
      <c r="D6" s="54"/>
      <c r="E6" s="54"/>
      <c r="F6" s="55"/>
      <c r="G6" s="55"/>
      <c r="H6" s="55"/>
      <c r="I6" s="55"/>
      <c r="J6" s="53"/>
      <c r="K6" s="53"/>
      <c r="L6" s="53"/>
      <c r="M6" s="53"/>
      <c r="N6" s="55"/>
      <c r="O6" s="55"/>
      <c r="P6" s="53"/>
      <c r="Q6" s="53"/>
      <c r="R6" s="53"/>
      <c r="S6" s="53"/>
      <c r="T6" s="55"/>
      <c r="U6" s="53"/>
      <c r="V6" s="53"/>
      <c r="W6" s="53"/>
      <c r="X6" s="56"/>
      <c r="Y6" s="56"/>
      <c r="Z6" s="56"/>
      <c r="AA6" s="56"/>
      <c r="AB6" s="56"/>
      <c r="AC6" s="56"/>
      <c r="AD6" s="56"/>
      <c r="AE6" s="56"/>
      <c r="AF6" s="56"/>
    </row>
    <row r="7" spans="1:35" s="7" customFormat="1" ht="58.5" customHeight="1" x14ac:dyDescent="0.25">
      <c r="A7" s="321" t="s">
        <v>2467</v>
      </c>
      <c r="B7" s="177">
        <v>1</v>
      </c>
      <c r="C7" s="285" t="s">
        <v>2468</v>
      </c>
      <c r="D7" s="177" t="s">
        <v>28</v>
      </c>
      <c r="E7" s="285" t="s">
        <v>1002</v>
      </c>
      <c r="F7" s="177" t="s">
        <v>44</v>
      </c>
      <c r="G7" s="285">
        <v>0.8</v>
      </c>
      <c r="H7" s="285">
        <v>0.6</v>
      </c>
      <c r="I7" s="285">
        <v>20</v>
      </c>
      <c r="J7" s="179">
        <v>213.7</v>
      </c>
      <c r="K7" s="177">
        <v>325</v>
      </c>
      <c r="L7" s="177">
        <v>8</v>
      </c>
      <c r="M7" s="177">
        <v>2010</v>
      </c>
      <c r="N7" s="58">
        <f>IF(K7="","",IF(O7="",IF(K7=0,"",IF(K7&lt;=[13]Разработчик!$D$7,[13]Разработчик!$C$8,IF(K7&lt;=[13]Разработчик!$G$7,[13]Разработчик!$F$8,IF(K7&lt;=[13]Разработчик!$J$7,[13]Разработчик!$I$8,IF(K7&lt;=[13]Разработчик!$M$7,[13]Разработчик!$L$8,IF(K7&lt;=[13]Разработчик!$P$7,[13]Разработчик!$O$8,IF(K7&lt;=[13]Разработчик!$S$7,[13]Разработчик!$R$8,IF(K7&lt;=425.9,3.5,IF(K7&gt;=[13]Разработчик!$V$7,[13]Разработчик!$U$8))))))))),"-"))</f>
        <v>3</v>
      </c>
      <c r="O7" s="59"/>
      <c r="P7" s="177">
        <v>2019</v>
      </c>
      <c r="Q7" s="177">
        <v>2023</v>
      </c>
      <c r="R7" s="179">
        <v>50</v>
      </c>
      <c r="S7" s="61" t="s">
        <v>54</v>
      </c>
      <c r="T7" s="62">
        <f t="shared" ref="T7:T40" si="0">IF(M7="","",M7+R7)</f>
        <v>2060</v>
      </c>
      <c r="U7" s="177" t="s">
        <v>3113</v>
      </c>
      <c r="V7" s="177"/>
      <c r="W7" s="62">
        <f t="shared" ref="W7:W40" si="1">IFERROR(IF(U7="",T7,U7+V7),T7)</f>
        <v>2060</v>
      </c>
      <c r="X7" s="185">
        <v>12</v>
      </c>
      <c r="Y7" s="185"/>
      <c r="Z7" s="185">
        <v>1</v>
      </c>
      <c r="AA7" s="185">
        <v>1</v>
      </c>
      <c r="AB7" s="56"/>
      <c r="AC7" s="56">
        <v>15</v>
      </c>
      <c r="AD7" s="186" t="s">
        <v>3160</v>
      </c>
      <c r="AE7" s="187" t="s">
        <v>2521</v>
      </c>
      <c r="AF7" s="187"/>
      <c r="AG7" s="196">
        <f>SUM(X7+Y7+AA7+AB7+AC7)</f>
        <v>28</v>
      </c>
      <c r="AH7" s="196">
        <f>SUM(X7*2)+(Y7*3)+(Z7*2)+(AA7*2)+(AB7)+(AC7*3)</f>
        <v>73</v>
      </c>
      <c r="AI7" s="196">
        <f>SUM(AG7+AH7)</f>
        <v>101</v>
      </c>
    </row>
    <row r="8" spans="1:35" s="7" customFormat="1" ht="36" customHeight="1" x14ac:dyDescent="0.25">
      <c r="A8" s="321"/>
      <c r="B8" s="177">
        <v>1</v>
      </c>
      <c r="C8" s="285"/>
      <c r="D8" s="177" t="s">
        <v>28</v>
      </c>
      <c r="E8" s="285"/>
      <c r="F8" s="177" t="s">
        <v>44</v>
      </c>
      <c r="G8" s="285"/>
      <c r="H8" s="285"/>
      <c r="I8" s="285"/>
      <c r="J8" s="179">
        <v>2.5</v>
      </c>
      <c r="K8" s="177">
        <v>219</v>
      </c>
      <c r="L8" s="177">
        <v>6</v>
      </c>
      <c r="M8" s="177">
        <v>2014</v>
      </c>
      <c r="N8" s="58">
        <v>2.5</v>
      </c>
      <c r="O8" s="59"/>
      <c r="P8" s="177">
        <v>2019</v>
      </c>
      <c r="Q8" s="177">
        <v>2023</v>
      </c>
      <c r="R8" s="179">
        <v>17</v>
      </c>
      <c r="S8" s="61" t="s">
        <v>3162</v>
      </c>
      <c r="T8" s="62">
        <v>2031</v>
      </c>
      <c r="U8" s="177" t="s">
        <v>3113</v>
      </c>
      <c r="V8" s="177"/>
      <c r="W8" s="62">
        <v>2031</v>
      </c>
      <c r="X8" s="185">
        <v>2</v>
      </c>
      <c r="Y8" s="185"/>
      <c r="Z8" s="185">
        <v>1</v>
      </c>
      <c r="AA8" s="185"/>
      <c r="AB8" s="185"/>
      <c r="AC8" s="185"/>
      <c r="AD8" s="188" t="s">
        <v>3161</v>
      </c>
      <c r="AE8" s="189" t="s">
        <v>2521</v>
      </c>
      <c r="AF8" s="189"/>
      <c r="AG8" s="196">
        <f t="shared" ref="AG8:AG26" si="2">SUM(X8+Y8+AA8+AB8+AC8)</f>
        <v>2</v>
      </c>
      <c r="AH8" s="196">
        <f t="shared" ref="AH8:AH26" si="3">SUM(X8*2)+(Y8*3)+(Z8*2)+(AA8*2)+(AB8)+(AC8*3)</f>
        <v>6</v>
      </c>
      <c r="AI8" s="196">
        <f t="shared" ref="AI8:AI26" si="4">SUM(AG8+AH8)</f>
        <v>8</v>
      </c>
    </row>
    <row r="9" spans="1:35" s="7" customFormat="1" ht="15" customHeight="1" x14ac:dyDescent="0.25">
      <c r="A9" s="321"/>
      <c r="B9" s="177">
        <f>B7</f>
        <v>1</v>
      </c>
      <c r="C9" s="285"/>
      <c r="D9" s="177" t="s">
        <v>28</v>
      </c>
      <c r="E9" s="285"/>
      <c r="F9" s="177" t="s">
        <v>44</v>
      </c>
      <c r="G9" s="285"/>
      <c r="H9" s="285"/>
      <c r="I9" s="285"/>
      <c r="J9" s="177">
        <v>95.3</v>
      </c>
      <c r="K9" s="177">
        <v>108</v>
      </c>
      <c r="L9" s="177">
        <v>4</v>
      </c>
      <c r="M9" s="177">
        <v>2010</v>
      </c>
      <c r="N9" s="58">
        <f>IF(K9="","",IF(O9="",IF(K9=0,"",IF(K9&lt;=[13]Разработчик!$D$7,[13]Разработчик!$C$8,IF(K9&lt;=[13]Разработчик!$G$7,[13]Разработчик!$F$8,IF(K9&lt;=[13]Разработчик!$J$7,[13]Разработчик!$I$8,IF(K9&lt;=[13]Разработчик!$M$7,[13]Разработчик!$L$8,IF(K9&lt;=[13]Разработчик!$P$7,[13]Разработчик!$O$8,IF(K9&lt;=[13]Разработчик!$S$7,[13]Разработчик!$R$8,IF(K9&lt;=425.9,3.5,IF(K9&gt;=[13]Разработчик!$V$7,[13]Разработчик!$U$8))))))))),"-"))</f>
        <v>2</v>
      </c>
      <c r="O9" s="59"/>
      <c r="P9" s="177">
        <v>2019</v>
      </c>
      <c r="Q9" s="177">
        <v>2023</v>
      </c>
      <c r="R9" s="179">
        <v>20</v>
      </c>
      <c r="S9" s="61" t="s">
        <v>54</v>
      </c>
      <c r="T9" s="62">
        <f t="shared" si="0"/>
        <v>2030</v>
      </c>
      <c r="U9" s="177" t="s">
        <v>3113</v>
      </c>
      <c r="V9" s="177"/>
      <c r="W9" s="62">
        <f t="shared" si="1"/>
        <v>2030</v>
      </c>
      <c r="X9" s="185">
        <v>79</v>
      </c>
      <c r="Y9" s="185"/>
      <c r="Z9" s="185">
        <v>45</v>
      </c>
      <c r="AA9" s="185">
        <v>30</v>
      </c>
      <c r="AB9" s="56"/>
      <c r="AC9" s="56"/>
      <c r="AD9" s="186" t="s">
        <v>2538</v>
      </c>
      <c r="AE9" s="187" t="s">
        <v>2521</v>
      </c>
      <c r="AF9" s="187">
        <v>15</v>
      </c>
      <c r="AG9" s="196">
        <f t="shared" si="2"/>
        <v>109</v>
      </c>
      <c r="AH9" s="196">
        <f t="shared" si="3"/>
        <v>308</v>
      </c>
      <c r="AI9" s="196">
        <f t="shared" si="4"/>
        <v>417</v>
      </c>
    </row>
    <row r="10" spans="1:35" s="7" customFormat="1" ht="24" x14ac:dyDescent="0.25">
      <c r="A10" s="361" t="s">
        <v>2469</v>
      </c>
      <c r="B10" s="177">
        <v>2</v>
      </c>
      <c r="C10" s="285" t="s">
        <v>2470</v>
      </c>
      <c r="D10" s="177" t="s">
        <v>28</v>
      </c>
      <c r="E10" s="285" t="s">
        <v>34</v>
      </c>
      <c r="F10" s="177" t="s">
        <v>53</v>
      </c>
      <c r="G10" s="285">
        <v>0.6</v>
      </c>
      <c r="H10" s="285">
        <v>0.4</v>
      </c>
      <c r="I10" s="285">
        <v>55</v>
      </c>
      <c r="J10" s="179">
        <v>264.5</v>
      </c>
      <c r="K10" s="177">
        <v>325</v>
      </c>
      <c r="L10" s="177">
        <v>8</v>
      </c>
      <c r="M10" s="177">
        <v>2006</v>
      </c>
      <c r="N10" s="58">
        <f>IF(K10="","",IF(O10="",IF(K10=0,"",IF(K10&lt;=[13]Разработчик!$D$7,[13]Разработчик!$C$8,IF(K10&lt;=[13]Разработчик!$G$7,[13]Разработчик!$F$8,IF(K10&lt;=[13]Разработчик!$J$7,[13]Разработчик!$I$8,IF(K10&lt;=[13]Разработчик!$M$7,[13]Разработчик!$L$8,IF(K10&lt;=[13]Разработчик!$P$7,[13]Разработчик!$O$8,IF(K10&lt;=[13]Разработчик!$S$7,[13]Разработчик!$R$8,IF(K10&lt;=425.9,3.5,IF(K10&gt;=[13]Разработчик!$V$7,[13]Разработчик!$U$8))))))))),"-"))</f>
        <v>3</v>
      </c>
      <c r="O10" s="59"/>
      <c r="P10" s="177">
        <v>2019</v>
      </c>
      <c r="Q10" s="177">
        <v>2023</v>
      </c>
      <c r="R10" s="179">
        <v>30</v>
      </c>
      <c r="S10" s="61" t="s">
        <v>54</v>
      </c>
      <c r="T10" s="62">
        <f t="shared" si="0"/>
        <v>2036</v>
      </c>
      <c r="U10" s="177" t="s">
        <v>3113</v>
      </c>
      <c r="V10" s="177"/>
      <c r="W10" s="62">
        <f t="shared" si="1"/>
        <v>2036</v>
      </c>
      <c r="X10" s="185">
        <v>20</v>
      </c>
      <c r="Y10" s="185">
        <v>3</v>
      </c>
      <c r="Z10" s="185">
        <v>5</v>
      </c>
      <c r="AA10" s="185">
        <v>1</v>
      </c>
      <c r="AB10" s="56"/>
      <c r="AC10" s="56"/>
      <c r="AD10" s="186" t="s">
        <v>3160</v>
      </c>
      <c r="AE10" s="187" t="s">
        <v>2521</v>
      </c>
      <c r="AF10" s="56"/>
      <c r="AG10" s="196">
        <f t="shared" si="2"/>
        <v>24</v>
      </c>
      <c r="AH10" s="196">
        <f t="shared" si="3"/>
        <v>61</v>
      </c>
      <c r="AI10" s="196">
        <f t="shared" si="4"/>
        <v>85</v>
      </c>
    </row>
    <row r="11" spans="1:35" s="7" customFormat="1" ht="24" x14ac:dyDescent="0.25">
      <c r="A11" s="361"/>
      <c r="B11" s="177">
        <v>2</v>
      </c>
      <c r="C11" s="285"/>
      <c r="D11" s="177" t="s">
        <v>28</v>
      </c>
      <c r="E11" s="285"/>
      <c r="F11" s="177" t="s">
        <v>53</v>
      </c>
      <c r="G11" s="285"/>
      <c r="H11" s="285"/>
      <c r="I11" s="285"/>
      <c r="J11" s="179">
        <v>0.35</v>
      </c>
      <c r="K11" s="177">
        <v>219</v>
      </c>
      <c r="L11" s="177"/>
      <c r="M11" s="177">
        <v>2014</v>
      </c>
      <c r="N11" s="58">
        <v>2.5</v>
      </c>
      <c r="O11" s="59"/>
      <c r="P11" s="177">
        <v>2019</v>
      </c>
      <c r="Q11" s="177">
        <v>2023</v>
      </c>
      <c r="R11" s="179">
        <v>17</v>
      </c>
      <c r="S11" s="61" t="s">
        <v>3162</v>
      </c>
      <c r="T11" s="62">
        <v>2031</v>
      </c>
      <c r="U11" s="177" t="s">
        <v>3113</v>
      </c>
      <c r="V11" s="177"/>
      <c r="W11" s="62">
        <v>2031</v>
      </c>
      <c r="X11" s="185">
        <v>1</v>
      </c>
      <c r="Y11" s="185"/>
      <c r="Z11" s="185">
        <v>1</v>
      </c>
      <c r="AA11" s="185"/>
      <c r="AB11" s="185"/>
      <c r="AC11" s="185">
        <v>16</v>
      </c>
      <c r="AD11" s="188" t="s">
        <v>3160</v>
      </c>
      <c r="AE11" s="189" t="s">
        <v>2521</v>
      </c>
      <c r="AF11" s="185"/>
      <c r="AG11" s="196">
        <f t="shared" si="2"/>
        <v>17</v>
      </c>
      <c r="AH11" s="196">
        <f t="shared" si="3"/>
        <v>52</v>
      </c>
      <c r="AI11" s="196">
        <f t="shared" si="4"/>
        <v>69</v>
      </c>
    </row>
    <row r="12" spans="1:35" s="7" customFormat="1" x14ac:dyDescent="0.25">
      <c r="A12" s="361"/>
      <c r="B12" s="177">
        <f>B10</f>
        <v>2</v>
      </c>
      <c r="C12" s="285"/>
      <c r="D12" s="177" t="s">
        <v>28</v>
      </c>
      <c r="E12" s="285"/>
      <c r="F12" s="177" t="s">
        <v>53</v>
      </c>
      <c r="G12" s="285"/>
      <c r="H12" s="285"/>
      <c r="I12" s="285"/>
      <c r="J12" s="179">
        <v>268.8</v>
      </c>
      <c r="K12" s="177">
        <v>159</v>
      </c>
      <c r="L12" s="177">
        <v>4.5</v>
      </c>
      <c r="M12" s="177">
        <v>2006</v>
      </c>
      <c r="N12" s="58">
        <f>IF(K12="","",IF(O12="",IF(K12=0,"",IF(K12&lt;=[13]Разработчик!$D$7,[13]Разработчик!$C$8,IF(K12&lt;=[13]Разработчик!$G$7,[13]Разработчик!$F$8,IF(K12&lt;=[13]Разработчик!$J$7,[13]Разработчик!$I$8,IF(K12&lt;=[13]Разработчик!$M$7,[13]Разработчик!$L$8,IF(K12&lt;=[13]Разработчик!$P$7,[13]Разработчик!$O$8,IF(K12&lt;=[13]Разработчик!$S$7,[13]Разработчик!$R$8,IF(K12&lt;=425.9,3.5,IF(K12&gt;=[13]Разработчик!$V$7,[13]Разработчик!$U$8))))))))),"-"))</f>
        <v>2.5</v>
      </c>
      <c r="O12" s="59"/>
      <c r="P12" s="177">
        <v>2019</v>
      </c>
      <c r="Q12" s="177">
        <v>2023</v>
      </c>
      <c r="R12" s="179">
        <v>13</v>
      </c>
      <c r="S12" s="61" t="s">
        <v>54</v>
      </c>
      <c r="T12" s="62">
        <f t="shared" si="0"/>
        <v>2019</v>
      </c>
      <c r="U12" s="177">
        <v>2019</v>
      </c>
      <c r="V12" s="177">
        <v>10</v>
      </c>
      <c r="W12" s="62">
        <f t="shared" si="1"/>
        <v>2029</v>
      </c>
      <c r="X12" s="185">
        <v>18</v>
      </c>
      <c r="Y12" s="185">
        <v>1</v>
      </c>
      <c r="Z12" s="185">
        <v>4</v>
      </c>
      <c r="AA12" s="185"/>
      <c r="AB12" s="56"/>
      <c r="AC12" s="56"/>
      <c r="AD12" s="186" t="s">
        <v>3160</v>
      </c>
      <c r="AE12" s="187" t="s">
        <v>2521</v>
      </c>
      <c r="AF12" s="56"/>
      <c r="AG12" s="196">
        <f t="shared" si="2"/>
        <v>19</v>
      </c>
      <c r="AH12" s="196">
        <f t="shared" si="3"/>
        <v>47</v>
      </c>
      <c r="AI12" s="196">
        <f t="shared" si="4"/>
        <v>66</v>
      </c>
    </row>
    <row r="13" spans="1:35" s="7" customFormat="1" ht="15" customHeight="1" x14ac:dyDescent="0.25">
      <c r="A13" s="361"/>
      <c r="B13" s="177">
        <f t="shared" ref="B13:B41" si="5">B12</f>
        <v>2</v>
      </c>
      <c r="C13" s="285"/>
      <c r="D13" s="177" t="s">
        <v>28</v>
      </c>
      <c r="E13" s="285"/>
      <c r="F13" s="177" t="s">
        <v>53</v>
      </c>
      <c r="G13" s="285"/>
      <c r="H13" s="285"/>
      <c r="I13" s="285"/>
      <c r="J13" s="179">
        <v>87.6</v>
      </c>
      <c r="K13" s="177">
        <v>108</v>
      </c>
      <c r="L13" s="177">
        <v>4</v>
      </c>
      <c r="M13" s="177">
        <v>2006</v>
      </c>
      <c r="N13" s="58">
        <f>IF(K13="","",IF(O13="",IF(K13=0,"",IF(K13&lt;=[13]Разработчик!$D$7,[13]Разработчик!$C$8,IF(K13&lt;=[13]Разработчик!$G$7,[13]Разработчик!$F$8,IF(K13&lt;=[13]Разработчик!$J$7,[13]Разработчик!$I$8,IF(K13&lt;=[13]Разработчик!$M$7,[13]Разработчик!$L$8,IF(K13&lt;=[13]Разработчик!$P$7,[13]Разработчик!$O$8,IF(K13&lt;=[13]Разработчик!$S$7,[13]Разработчик!$R$8,IF(K13&lt;=425.9,3.5,IF(K13&gt;=[13]Разработчик!$V$7,[13]Разработчик!$U$8))))))))),"-"))</f>
        <v>2</v>
      </c>
      <c r="O13" s="59"/>
      <c r="P13" s="177">
        <v>2019</v>
      </c>
      <c r="Q13" s="177">
        <v>2023</v>
      </c>
      <c r="R13" s="179">
        <v>13</v>
      </c>
      <c r="S13" s="61" t="s">
        <v>54</v>
      </c>
      <c r="T13" s="62">
        <f t="shared" si="0"/>
        <v>2019</v>
      </c>
      <c r="U13" s="177">
        <v>2019</v>
      </c>
      <c r="V13" s="177">
        <v>10</v>
      </c>
      <c r="W13" s="62">
        <f t="shared" si="1"/>
        <v>2029</v>
      </c>
      <c r="X13" s="185">
        <v>70</v>
      </c>
      <c r="Y13" s="185"/>
      <c r="Z13" s="185">
        <v>32</v>
      </c>
      <c r="AA13" s="185">
        <v>64</v>
      </c>
      <c r="AB13" s="56"/>
      <c r="AC13" s="56"/>
      <c r="AD13" s="186" t="s">
        <v>3160</v>
      </c>
      <c r="AE13" s="187" t="s">
        <v>2521</v>
      </c>
      <c r="AF13" s="56"/>
      <c r="AG13" s="196">
        <f t="shared" si="2"/>
        <v>134</v>
      </c>
      <c r="AH13" s="196">
        <f t="shared" si="3"/>
        <v>332</v>
      </c>
      <c r="AI13" s="196">
        <f t="shared" si="4"/>
        <v>466</v>
      </c>
    </row>
    <row r="14" spans="1:35" s="7" customFormat="1" x14ac:dyDescent="0.25">
      <c r="A14" s="361"/>
      <c r="B14" s="177">
        <f t="shared" si="5"/>
        <v>2</v>
      </c>
      <c r="C14" s="285"/>
      <c r="D14" s="177" t="s">
        <v>28</v>
      </c>
      <c r="E14" s="285"/>
      <c r="F14" s="177" t="s">
        <v>53</v>
      </c>
      <c r="G14" s="285"/>
      <c r="H14" s="285"/>
      <c r="I14" s="285"/>
      <c r="J14" s="179">
        <v>8</v>
      </c>
      <c r="K14" s="177">
        <v>89</v>
      </c>
      <c r="L14" s="177">
        <v>3.5</v>
      </c>
      <c r="M14" s="177">
        <v>2006</v>
      </c>
      <c r="N14" s="58">
        <f>IF(K14="","",IF(O14="",IF(K14=0,"",IF(K14&lt;=[13]Разработчик!$D$7,[13]Разработчик!$C$8,IF(K14&lt;=[13]Разработчик!$G$7,[13]Разработчик!$F$8,IF(K14&lt;=[13]Разработчик!$J$7,[13]Разработчик!$I$8,IF(K14&lt;=[13]Разработчик!$M$7,[13]Разработчик!$L$8,IF(K14&lt;=[13]Разработчик!$P$7,[13]Разработчик!$O$8,IF(K14&lt;=[13]Разработчик!$S$7,[13]Разработчик!$R$8,IF(K14&lt;=425.9,3.5,IF(K14&gt;=[13]Разработчик!$V$7,[13]Разработчик!$U$8))))))))),"-"))</f>
        <v>2</v>
      </c>
      <c r="O14" s="59"/>
      <c r="P14" s="177">
        <v>2019</v>
      </c>
      <c r="Q14" s="177">
        <v>2023</v>
      </c>
      <c r="R14" s="179">
        <v>13</v>
      </c>
      <c r="S14" s="61" t="s">
        <v>54</v>
      </c>
      <c r="T14" s="62">
        <f t="shared" si="0"/>
        <v>2019</v>
      </c>
      <c r="U14" s="177">
        <v>2019</v>
      </c>
      <c r="V14" s="177">
        <v>10</v>
      </c>
      <c r="W14" s="62">
        <f t="shared" si="1"/>
        <v>2029</v>
      </c>
      <c r="X14" s="185"/>
      <c r="Y14" s="185"/>
      <c r="Z14" s="185">
        <v>16</v>
      </c>
      <c r="AA14" s="185"/>
      <c r="AB14" s="56"/>
      <c r="AC14" s="56"/>
      <c r="AD14" s="186" t="s">
        <v>3160</v>
      </c>
      <c r="AE14" s="187" t="s">
        <v>2521</v>
      </c>
      <c r="AF14" s="56">
        <v>16</v>
      </c>
      <c r="AG14" s="196">
        <f t="shared" si="2"/>
        <v>0</v>
      </c>
      <c r="AH14" s="196">
        <f t="shared" si="3"/>
        <v>32</v>
      </c>
      <c r="AI14" s="196">
        <f t="shared" si="4"/>
        <v>32</v>
      </c>
    </row>
    <row r="15" spans="1:35" s="7" customFormat="1" x14ac:dyDescent="0.25">
      <c r="A15" s="361" t="s">
        <v>2471</v>
      </c>
      <c r="B15" s="177">
        <v>3</v>
      </c>
      <c r="C15" s="285" t="s">
        <v>2472</v>
      </c>
      <c r="D15" s="177" t="s">
        <v>28</v>
      </c>
      <c r="E15" s="285" t="s">
        <v>2473</v>
      </c>
      <c r="F15" s="177" t="s">
        <v>44</v>
      </c>
      <c r="G15" s="285">
        <v>0.05</v>
      </c>
      <c r="H15" s="285">
        <v>0.05</v>
      </c>
      <c r="I15" s="285">
        <v>20</v>
      </c>
      <c r="J15" s="179">
        <v>185</v>
      </c>
      <c r="K15" s="177">
        <v>159</v>
      </c>
      <c r="L15" s="177">
        <v>4.5</v>
      </c>
      <c r="M15" s="177">
        <v>2006</v>
      </c>
      <c r="N15" s="58">
        <f>IF(K15="","",IF(O15="",IF(K15=0,"",IF(K15&lt;=[13]Разработчик!$D$7,[13]Разработчик!$C$8,IF(K15&lt;=[13]Разработчик!$G$7,[13]Разработчик!$F$8,IF(K15&lt;=[13]Разработчик!$J$7,[13]Разработчик!$I$8,IF(K15&lt;=[13]Разработчик!$M$7,[13]Разработчик!$L$8,IF(K15&lt;=[13]Разработчик!$P$7,[13]Разработчик!$O$8,IF(K15&lt;=[13]Разработчик!$S$7,[13]Разработчик!$R$8,IF(K15&lt;=425.9,3.5,IF(K15&gt;=[13]Разработчик!$V$7,[13]Разработчик!$U$8))))))))),"-"))</f>
        <v>2.5</v>
      </c>
      <c r="O15" s="59"/>
      <c r="P15" s="177">
        <v>2019</v>
      </c>
      <c r="Q15" s="177">
        <v>2023</v>
      </c>
      <c r="R15" s="179">
        <v>13</v>
      </c>
      <c r="S15" s="61" t="s">
        <v>54</v>
      </c>
      <c r="T15" s="62">
        <f t="shared" si="0"/>
        <v>2019</v>
      </c>
      <c r="U15" s="177">
        <v>2019</v>
      </c>
      <c r="V15" s="177">
        <v>10</v>
      </c>
      <c r="W15" s="62">
        <f t="shared" si="1"/>
        <v>2029</v>
      </c>
      <c r="X15" s="185">
        <v>12</v>
      </c>
      <c r="Y15" s="185">
        <v>12</v>
      </c>
      <c r="Z15" s="185">
        <v>14</v>
      </c>
      <c r="AA15" s="185"/>
      <c r="AB15" s="185">
        <v>2</v>
      </c>
      <c r="AC15" s="185">
        <v>6</v>
      </c>
      <c r="AD15" s="186" t="s">
        <v>3160</v>
      </c>
      <c r="AE15" s="189" t="s">
        <v>2521</v>
      </c>
      <c r="AF15" s="185"/>
      <c r="AG15" s="196">
        <f t="shared" si="2"/>
        <v>32</v>
      </c>
      <c r="AH15" s="196">
        <f t="shared" si="3"/>
        <v>108</v>
      </c>
      <c r="AI15" s="196">
        <f t="shared" si="4"/>
        <v>140</v>
      </c>
    </row>
    <row r="16" spans="1:35" s="7" customFormat="1" x14ac:dyDescent="0.25">
      <c r="A16" s="361"/>
      <c r="B16" s="177">
        <f t="shared" si="5"/>
        <v>3</v>
      </c>
      <c r="C16" s="285"/>
      <c r="D16" s="177" t="s">
        <v>28</v>
      </c>
      <c r="E16" s="285"/>
      <c r="F16" s="177" t="s">
        <v>44</v>
      </c>
      <c r="G16" s="285"/>
      <c r="H16" s="285"/>
      <c r="I16" s="285"/>
      <c r="J16" s="179">
        <v>175.5</v>
      </c>
      <c r="K16" s="177">
        <v>89</v>
      </c>
      <c r="L16" s="177">
        <v>3.5</v>
      </c>
      <c r="M16" s="177">
        <v>2006</v>
      </c>
      <c r="N16" s="58">
        <f>IF(K16="","",IF(O16="",IF(K16=0,"",IF(K16&lt;=[13]Разработчик!$D$7,[13]Разработчик!$C$8,IF(K16&lt;=[13]Разработчик!$G$7,[13]Разработчик!$F$8,IF(K16&lt;=[13]Разработчик!$J$7,[13]Разработчик!$I$8,IF(K16&lt;=[13]Разработчик!$M$7,[13]Разработчик!$L$8,IF(K16&lt;=[13]Разработчик!$P$7,[13]Разработчик!$O$8,IF(K16&lt;=[13]Разработчик!$S$7,[13]Разработчик!$R$8,IF(K16&lt;=425.9,3.5,IF(K16&gt;=[13]Разработчик!$V$7,[13]Разработчик!$U$8))))))))),"-"))</f>
        <v>2</v>
      </c>
      <c r="O16" s="59"/>
      <c r="P16" s="177">
        <v>2019</v>
      </c>
      <c r="Q16" s="177">
        <v>2023</v>
      </c>
      <c r="R16" s="179">
        <v>10</v>
      </c>
      <c r="S16" s="61" t="s">
        <v>54</v>
      </c>
      <c r="T16" s="62">
        <f t="shared" si="0"/>
        <v>2016</v>
      </c>
      <c r="U16" s="177">
        <v>2016</v>
      </c>
      <c r="V16" s="177">
        <v>10</v>
      </c>
      <c r="W16" s="62">
        <f t="shared" si="1"/>
        <v>2026</v>
      </c>
      <c r="X16" s="185">
        <v>140</v>
      </c>
      <c r="Y16" s="185"/>
      <c r="Z16" s="185">
        <v>49</v>
      </c>
      <c r="AA16" s="185"/>
      <c r="AB16" s="185"/>
      <c r="AC16" s="185">
        <v>44</v>
      </c>
      <c r="AD16" s="186" t="s">
        <v>3160</v>
      </c>
      <c r="AE16" s="189" t="s">
        <v>2521</v>
      </c>
      <c r="AF16" s="185"/>
      <c r="AG16" s="196">
        <f t="shared" si="2"/>
        <v>184</v>
      </c>
      <c r="AH16" s="196">
        <f t="shared" si="3"/>
        <v>510</v>
      </c>
      <c r="AI16" s="196">
        <f t="shared" si="4"/>
        <v>694</v>
      </c>
    </row>
    <row r="17" spans="1:35" s="7" customFormat="1" ht="15" customHeight="1" x14ac:dyDescent="0.25">
      <c r="A17" s="361"/>
      <c r="B17" s="177">
        <f t="shared" si="5"/>
        <v>3</v>
      </c>
      <c r="C17" s="285"/>
      <c r="D17" s="177" t="s">
        <v>28</v>
      </c>
      <c r="E17" s="285"/>
      <c r="F17" s="177" t="s">
        <v>44</v>
      </c>
      <c r="G17" s="285"/>
      <c r="H17" s="285"/>
      <c r="I17" s="285"/>
      <c r="J17" s="179">
        <v>109</v>
      </c>
      <c r="K17" s="177">
        <v>18</v>
      </c>
      <c r="L17" s="177">
        <v>2</v>
      </c>
      <c r="M17" s="177">
        <v>2006</v>
      </c>
      <c r="N17" s="58">
        <f>IF(K17="","",IF(O17="",IF(K17=0,"",IF(K17&lt;=[13]Разработчик!$D$7,[13]Разработчик!$C$8,IF(K17&lt;=[13]Разработчик!$G$7,[13]Разработчик!$F$8,IF(K17&lt;=[13]Разработчик!$J$7,[13]Разработчик!$I$8,IF(K17&lt;=[13]Разработчик!$M$7,[13]Разработчик!$L$8,IF(K17&lt;=[13]Разработчик!$P$7,[13]Разработчик!$O$8,IF(K17&lt;=[13]Разработчик!$S$7,[13]Разработчик!$R$8,IF(K17&lt;=425.9,3.5,IF(K17&gt;=[13]Разработчик!$V$7,[13]Разработчик!$U$8))))))))),"-"))</f>
        <v>1</v>
      </c>
      <c r="O17" s="59"/>
      <c r="P17" s="177">
        <v>2019</v>
      </c>
      <c r="Q17" s="177">
        <v>2023</v>
      </c>
      <c r="R17" s="179">
        <v>10</v>
      </c>
      <c r="S17" s="61" t="s">
        <v>54</v>
      </c>
      <c r="T17" s="62">
        <f t="shared" si="0"/>
        <v>2016</v>
      </c>
      <c r="U17" s="177">
        <v>2016</v>
      </c>
      <c r="V17" s="177">
        <v>10</v>
      </c>
      <c r="W17" s="62">
        <f t="shared" si="1"/>
        <v>2026</v>
      </c>
      <c r="X17" s="185"/>
      <c r="Y17" s="185"/>
      <c r="Z17" s="185">
        <v>44</v>
      </c>
      <c r="AA17" s="185"/>
      <c r="AB17" s="185"/>
      <c r="AC17" s="185"/>
      <c r="AD17" s="186" t="s">
        <v>3160</v>
      </c>
      <c r="AE17" s="189" t="s">
        <v>2521</v>
      </c>
      <c r="AF17" s="185"/>
      <c r="AG17" s="196">
        <f t="shared" si="2"/>
        <v>0</v>
      </c>
      <c r="AH17" s="196">
        <f t="shared" si="3"/>
        <v>88</v>
      </c>
      <c r="AI17" s="196">
        <f t="shared" si="4"/>
        <v>88</v>
      </c>
    </row>
    <row r="18" spans="1:35" s="7" customFormat="1" x14ac:dyDescent="0.25">
      <c r="A18" s="361"/>
      <c r="B18" s="177">
        <f t="shared" si="5"/>
        <v>3</v>
      </c>
      <c r="C18" s="285"/>
      <c r="D18" s="177" t="s">
        <v>28</v>
      </c>
      <c r="E18" s="285"/>
      <c r="F18" s="177" t="s">
        <v>44</v>
      </c>
      <c r="G18" s="285"/>
      <c r="H18" s="285"/>
      <c r="I18" s="285"/>
      <c r="J18" s="179">
        <v>0.5</v>
      </c>
      <c r="K18" s="177">
        <v>57</v>
      </c>
      <c r="L18" s="177">
        <v>3</v>
      </c>
      <c r="M18" s="177">
        <v>2006</v>
      </c>
      <c r="N18" s="58">
        <f>IF(K18="","",IF(O18="",IF(K18=0,"",IF(K18&lt;=[13]Разработчик!$D$7,[13]Разработчик!$C$8,IF(K18&lt;=[13]Разработчик!$G$7,[13]Разработчик!$F$8,IF(K18&lt;=[13]Разработчик!$J$7,[13]Разработчик!$I$8,IF(K18&lt;=[13]Разработчик!$M$7,[13]Разработчик!$L$8,IF(K18&lt;=[13]Разработчик!$P$7,[13]Разработчик!$O$8,IF(K18&lt;=[13]Разработчик!$S$7,[13]Разработчик!$R$8,IF(K18&lt;=425.9,3.5,IF(K18&gt;=[13]Разработчик!$V$7,[13]Разработчик!$U$8))))))))),"-"))</f>
        <v>1.5</v>
      </c>
      <c r="O18" s="59"/>
      <c r="P18" s="177">
        <v>2019</v>
      </c>
      <c r="Q18" s="177">
        <v>2023</v>
      </c>
      <c r="R18" s="179">
        <v>10</v>
      </c>
      <c r="S18" s="61" t="s">
        <v>54</v>
      </c>
      <c r="T18" s="62">
        <f t="shared" si="0"/>
        <v>2016</v>
      </c>
      <c r="U18" s="177">
        <v>2016</v>
      </c>
      <c r="V18" s="177">
        <v>10</v>
      </c>
      <c r="W18" s="62">
        <f t="shared" si="1"/>
        <v>2026</v>
      </c>
      <c r="X18" s="185"/>
      <c r="Y18" s="185"/>
      <c r="Z18" s="185">
        <v>1</v>
      </c>
      <c r="AA18" s="185"/>
      <c r="AB18" s="185"/>
      <c r="AC18" s="185"/>
      <c r="AD18" s="186" t="s">
        <v>3160</v>
      </c>
      <c r="AE18" s="189" t="s">
        <v>2521</v>
      </c>
      <c r="AF18" s="185"/>
      <c r="AG18" s="196">
        <f t="shared" si="2"/>
        <v>0</v>
      </c>
      <c r="AH18" s="196">
        <f t="shared" si="3"/>
        <v>2</v>
      </c>
      <c r="AI18" s="196">
        <f t="shared" si="4"/>
        <v>2</v>
      </c>
    </row>
    <row r="19" spans="1:35" s="7" customFormat="1" ht="24" x14ac:dyDescent="0.25">
      <c r="A19" s="361" t="s">
        <v>2474</v>
      </c>
      <c r="B19" s="177">
        <v>4</v>
      </c>
      <c r="C19" s="285" t="s">
        <v>2475</v>
      </c>
      <c r="D19" s="177" t="s">
        <v>28</v>
      </c>
      <c r="E19" s="285" t="s">
        <v>34</v>
      </c>
      <c r="F19" s="177" t="s">
        <v>53</v>
      </c>
      <c r="G19" s="285">
        <v>0.6</v>
      </c>
      <c r="H19" s="285">
        <v>0.4</v>
      </c>
      <c r="I19" s="285">
        <v>60</v>
      </c>
      <c r="J19" s="179">
        <v>264.3</v>
      </c>
      <c r="K19" s="177">
        <v>325</v>
      </c>
      <c r="L19" s="177">
        <v>8</v>
      </c>
      <c r="M19" s="177">
        <v>2006</v>
      </c>
      <c r="N19" s="58">
        <f>IF(K19="","",IF(O19="",IF(K19=0,"",IF(K19&lt;=[13]Разработчик!$D$7,[13]Разработчик!$C$8,IF(K19&lt;=[13]Разработчик!$G$7,[13]Разработчик!$F$8,IF(K19&lt;=[13]Разработчик!$J$7,[13]Разработчик!$I$8,IF(K19&lt;=[13]Разработчик!$M$7,[13]Разработчик!$L$8,IF(K19&lt;=[13]Разработчик!$P$7,[13]Разработчик!$O$8,IF(K19&lt;=[13]Разработчик!$S$7,[13]Разработчик!$R$8,IF(K19&lt;=425.9,3.5,IF(K19&gt;=[13]Разработчик!$V$7,[13]Разработчик!$U$8))))))))),"-"))</f>
        <v>3</v>
      </c>
      <c r="O19" s="59"/>
      <c r="P19" s="177">
        <v>2019</v>
      </c>
      <c r="Q19" s="177">
        <v>2023</v>
      </c>
      <c r="R19" s="179">
        <v>30</v>
      </c>
      <c r="S19" s="61" t="s">
        <v>54</v>
      </c>
      <c r="T19" s="62">
        <f t="shared" si="0"/>
        <v>2036</v>
      </c>
      <c r="U19" s="177" t="s">
        <v>3113</v>
      </c>
      <c r="V19" s="177"/>
      <c r="W19" s="62">
        <f t="shared" si="1"/>
        <v>2036</v>
      </c>
      <c r="X19" s="185">
        <v>18</v>
      </c>
      <c r="Y19" s="185">
        <v>2</v>
      </c>
      <c r="Z19" s="185">
        <v>5</v>
      </c>
      <c r="AA19" s="185">
        <v>1</v>
      </c>
      <c r="AB19" s="185"/>
      <c r="AC19" s="185">
        <v>16</v>
      </c>
      <c r="AD19" s="186" t="s">
        <v>3160</v>
      </c>
      <c r="AE19" s="189" t="s">
        <v>2521</v>
      </c>
      <c r="AF19" s="185"/>
      <c r="AG19" s="196">
        <f t="shared" si="2"/>
        <v>37</v>
      </c>
      <c r="AH19" s="196">
        <f t="shared" si="3"/>
        <v>102</v>
      </c>
      <c r="AI19" s="196">
        <f t="shared" si="4"/>
        <v>139</v>
      </c>
    </row>
    <row r="20" spans="1:35" s="7" customFormat="1" ht="24" x14ac:dyDescent="0.25">
      <c r="A20" s="361"/>
      <c r="B20" s="177">
        <f t="shared" si="5"/>
        <v>4</v>
      </c>
      <c r="C20" s="285"/>
      <c r="D20" s="177" t="s">
        <v>28</v>
      </c>
      <c r="E20" s="285"/>
      <c r="F20" s="177" t="s">
        <v>53</v>
      </c>
      <c r="G20" s="285"/>
      <c r="H20" s="285"/>
      <c r="I20" s="285"/>
      <c r="J20" s="179">
        <v>272.7</v>
      </c>
      <c r="K20" s="177">
        <v>219</v>
      </c>
      <c r="L20" s="177">
        <v>6</v>
      </c>
      <c r="M20" s="177">
        <v>2006</v>
      </c>
      <c r="N20" s="58">
        <f>IF(K20="","",IF(O20="",IF(K20=0,"",IF(K20&lt;=[13]Разработчик!$D$7,[13]Разработчик!$C$8,IF(K20&lt;=[13]Разработчик!$G$7,[13]Разработчик!$F$8,IF(K20&lt;=[13]Разработчик!$J$7,[13]Разработчик!$I$8,IF(K20&lt;=[13]Разработчик!$M$7,[13]Разработчик!$L$8,IF(K20&lt;=[13]Разработчик!$P$7,[13]Разработчик!$O$8,IF(K20&lt;=[13]Разработчик!$S$7,[13]Разработчик!$R$8,IF(K20&lt;=425.9,3.5,IF(K20&gt;=[13]Разработчик!$V$7,[13]Разработчик!$U$8))))))))),"-"))</f>
        <v>2.5</v>
      </c>
      <c r="O20" s="59"/>
      <c r="P20" s="177">
        <v>2019</v>
      </c>
      <c r="Q20" s="177">
        <v>2023</v>
      </c>
      <c r="R20" s="179">
        <v>16</v>
      </c>
      <c r="S20" s="61" t="s">
        <v>340</v>
      </c>
      <c r="T20" s="62">
        <f t="shared" si="0"/>
        <v>2022</v>
      </c>
      <c r="U20" s="177" t="s">
        <v>3113</v>
      </c>
      <c r="V20" s="177"/>
      <c r="W20" s="62">
        <f t="shared" si="1"/>
        <v>2022</v>
      </c>
      <c r="X20" s="185">
        <v>19</v>
      </c>
      <c r="Y20" s="185">
        <v>2</v>
      </c>
      <c r="Z20" s="185">
        <v>7</v>
      </c>
      <c r="AA20" s="185"/>
      <c r="AB20" s="185"/>
      <c r="AC20" s="185"/>
      <c r="AD20" s="186" t="s">
        <v>3160</v>
      </c>
      <c r="AE20" s="189" t="s">
        <v>2521</v>
      </c>
      <c r="AF20" s="185"/>
      <c r="AG20" s="196">
        <f t="shared" si="2"/>
        <v>21</v>
      </c>
      <c r="AH20" s="196">
        <f t="shared" si="3"/>
        <v>58</v>
      </c>
      <c r="AI20" s="196">
        <f t="shared" si="4"/>
        <v>79</v>
      </c>
    </row>
    <row r="21" spans="1:35" s="7" customFormat="1" ht="15" customHeight="1" x14ac:dyDescent="0.25">
      <c r="A21" s="361"/>
      <c r="B21" s="177"/>
      <c r="C21" s="285"/>
      <c r="D21" s="177"/>
      <c r="E21" s="285"/>
      <c r="F21" s="177"/>
      <c r="G21" s="285"/>
      <c r="H21" s="285"/>
      <c r="I21" s="285"/>
      <c r="J21" s="179">
        <v>99.5</v>
      </c>
      <c r="K21" s="177">
        <v>159</v>
      </c>
      <c r="L21" s="177">
        <v>4.5</v>
      </c>
      <c r="M21" s="177">
        <v>2015</v>
      </c>
      <c r="N21" s="58">
        <v>2.5</v>
      </c>
      <c r="O21" s="59"/>
      <c r="P21" s="177">
        <v>2019</v>
      </c>
      <c r="Q21" s="177">
        <v>2023</v>
      </c>
      <c r="R21" s="179">
        <v>20</v>
      </c>
      <c r="S21" s="61" t="s">
        <v>54</v>
      </c>
      <c r="T21" s="62">
        <f t="shared" si="0"/>
        <v>2035</v>
      </c>
      <c r="U21" s="177" t="s">
        <v>3113</v>
      </c>
      <c r="V21" s="177"/>
      <c r="W21" s="62">
        <v>2035</v>
      </c>
      <c r="X21" s="185">
        <v>26</v>
      </c>
      <c r="Y21" s="185">
        <v>1</v>
      </c>
      <c r="Z21" s="185">
        <v>4</v>
      </c>
      <c r="AA21" s="185">
        <v>1</v>
      </c>
      <c r="AB21" s="185"/>
      <c r="AC21" s="185"/>
      <c r="AD21" s="188" t="s">
        <v>3160</v>
      </c>
      <c r="AE21" s="189" t="s">
        <v>2521</v>
      </c>
      <c r="AF21" s="185"/>
      <c r="AG21" s="196">
        <f t="shared" si="2"/>
        <v>28</v>
      </c>
      <c r="AH21" s="196">
        <f t="shared" si="3"/>
        <v>65</v>
      </c>
      <c r="AI21" s="196">
        <f t="shared" si="4"/>
        <v>93</v>
      </c>
    </row>
    <row r="22" spans="1:35" s="7" customFormat="1" x14ac:dyDescent="0.25">
      <c r="A22" s="361"/>
      <c r="B22" s="177">
        <f>B20</f>
        <v>4</v>
      </c>
      <c r="C22" s="285"/>
      <c r="D22" s="177" t="s">
        <v>28</v>
      </c>
      <c r="E22" s="285"/>
      <c r="F22" s="177" t="s">
        <v>53</v>
      </c>
      <c r="G22" s="285"/>
      <c r="H22" s="285"/>
      <c r="I22" s="285"/>
      <c r="J22" s="179">
        <v>70.3</v>
      </c>
      <c r="K22" s="177">
        <v>108</v>
      </c>
      <c r="L22" s="177">
        <v>4</v>
      </c>
      <c r="M22" s="177">
        <v>2006</v>
      </c>
      <c r="N22" s="58">
        <f>IF(K22="","",IF(O22="",IF(K22=0,"",IF(K22&lt;=[13]Разработчик!$D$7,[13]Разработчик!$C$8,IF(K22&lt;=[13]Разработчик!$G$7,[13]Разработчик!$F$8,IF(K22&lt;=[13]Разработчик!$J$7,[13]Разработчик!$I$8,IF(K22&lt;=[13]Разработчик!$M$7,[13]Разработчик!$L$8,IF(K22&lt;=[13]Разработчик!$P$7,[13]Разработчик!$O$8,IF(K22&lt;=[13]Разработчик!$S$7,[13]Разработчик!$R$8,IF(K22&lt;=425.9,3.5,IF(K22&gt;=[13]Разработчик!$V$7,[13]Разработчик!$U$8))))))))),"-"))</f>
        <v>2</v>
      </c>
      <c r="O22" s="59"/>
      <c r="P22" s="177">
        <v>2019</v>
      </c>
      <c r="Q22" s="177">
        <v>2023</v>
      </c>
      <c r="R22" s="179">
        <v>13</v>
      </c>
      <c r="S22" s="61" t="s">
        <v>54</v>
      </c>
      <c r="T22" s="62">
        <f t="shared" si="0"/>
        <v>2019</v>
      </c>
      <c r="U22" s="177">
        <v>2019</v>
      </c>
      <c r="V22" s="177">
        <v>10</v>
      </c>
      <c r="W22" s="62">
        <f t="shared" si="1"/>
        <v>2029</v>
      </c>
      <c r="X22" s="185">
        <v>70</v>
      </c>
      <c r="Y22" s="185"/>
      <c r="Z22" s="185">
        <v>32</v>
      </c>
      <c r="AA22" s="185">
        <v>32</v>
      </c>
      <c r="AB22" s="185"/>
      <c r="AC22" s="185"/>
      <c r="AD22" s="186" t="s">
        <v>3160</v>
      </c>
      <c r="AE22" s="189" t="s">
        <v>2521</v>
      </c>
      <c r="AF22" s="185"/>
      <c r="AG22" s="196">
        <f t="shared" si="2"/>
        <v>102</v>
      </c>
      <c r="AH22" s="196">
        <f t="shared" si="3"/>
        <v>268</v>
      </c>
      <c r="AI22" s="196">
        <f t="shared" si="4"/>
        <v>370</v>
      </c>
    </row>
    <row r="23" spans="1:35" s="7" customFormat="1" x14ac:dyDescent="0.25">
      <c r="A23" s="361"/>
      <c r="B23" s="177">
        <f t="shared" si="5"/>
        <v>4</v>
      </c>
      <c r="C23" s="285"/>
      <c r="D23" s="177" t="s">
        <v>28</v>
      </c>
      <c r="E23" s="285"/>
      <c r="F23" s="177" t="s">
        <v>53</v>
      </c>
      <c r="G23" s="285"/>
      <c r="H23" s="285"/>
      <c r="I23" s="285"/>
      <c r="J23" s="179">
        <v>4.2</v>
      </c>
      <c r="K23" s="177">
        <v>89</v>
      </c>
      <c r="L23" s="177">
        <v>3.5</v>
      </c>
      <c r="M23" s="177">
        <v>2006</v>
      </c>
      <c r="N23" s="58">
        <f>IF(K23="","",IF(O23="",IF(K23=0,"",IF(K23&lt;=[13]Разработчик!$D$7,[13]Разработчик!$C$8,IF(K23&lt;=[13]Разработчик!$G$7,[13]Разработчик!$F$8,IF(K23&lt;=[13]Разработчик!$J$7,[13]Разработчик!$I$8,IF(K23&lt;=[13]Разработчик!$M$7,[13]Разработчик!$L$8,IF(K23&lt;=[13]Разработчик!$P$7,[13]Разработчик!$O$8,IF(K23&lt;=[13]Разработчик!$S$7,[13]Разработчик!$R$8,IF(K23&lt;=425.9,3.5,IF(K23&gt;=[13]Разработчик!$V$7,[13]Разработчик!$U$8))))))))),"-"))</f>
        <v>2</v>
      </c>
      <c r="O23" s="59"/>
      <c r="P23" s="177">
        <v>2019</v>
      </c>
      <c r="Q23" s="177">
        <v>2023</v>
      </c>
      <c r="R23" s="179">
        <v>13</v>
      </c>
      <c r="S23" s="61" t="s">
        <v>54</v>
      </c>
      <c r="T23" s="62">
        <f t="shared" si="0"/>
        <v>2019</v>
      </c>
      <c r="U23" s="177">
        <v>2019</v>
      </c>
      <c r="V23" s="177">
        <v>10</v>
      </c>
      <c r="W23" s="62">
        <f t="shared" si="1"/>
        <v>2029</v>
      </c>
      <c r="X23" s="185"/>
      <c r="Y23" s="185"/>
      <c r="Z23" s="185">
        <v>16</v>
      </c>
      <c r="AA23" s="185"/>
      <c r="AB23" s="185"/>
      <c r="AC23" s="185"/>
      <c r="AD23" s="186" t="s">
        <v>3160</v>
      </c>
      <c r="AE23" s="189" t="s">
        <v>2521</v>
      </c>
      <c r="AF23" s="185">
        <v>16</v>
      </c>
      <c r="AG23" s="196">
        <f t="shared" si="2"/>
        <v>0</v>
      </c>
      <c r="AH23" s="196">
        <f t="shared" si="3"/>
        <v>32</v>
      </c>
      <c r="AI23" s="196">
        <f t="shared" si="4"/>
        <v>32</v>
      </c>
    </row>
    <row r="24" spans="1:35" s="7" customFormat="1" ht="45.75" customHeight="1" x14ac:dyDescent="0.25">
      <c r="A24" s="463" t="s">
        <v>2476</v>
      </c>
      <c r="B24" s="177">
        <v>5</v>
      </c>
      <c r="C24" s="433" t="s">
        <v>2477</v>
      </c>
      <c r="D24" s="177" t="s">
        <v>28</v>
      </c>
      <c r="E24" s="190" t="s">
        <v>34</v>
      </c>
      <c r="F24" s="177" t="s">
        <v>44</v>
      </c>
      <c r="G24" s="285">
        <v>0.05</v>
      </c>
      <c r="H24" s="285">
        <v>0.05</v>
      </c>
      <c r="I24" s="432">
        <v>55</v>
      </c>
      <c r="J24" s="179">
        <v>216.3</v>
      </c>
      <c r="K24" s="177">
        <v>159</v>
      </c>
      <c r="L24" s="177">
        <v>4.5</v>
      </c>
      <c r="M24" s="177">
        <v>2006</v>
      </c>
      <c r="N24" s="58">
        <f>IF(K24="","",IF(O24="",IF(K24=0,"",IF(K24&lt;=[13]Разработчик!$D$7,[13]Разработчик!$C$8,IF(K24&lt;=[13]Разработчик!$G$7,[13]Разработчик!$F$8,IF(K24&lt;=[13]Разработчик!$J$7,[13]Разработчик!$I$8,IF(K24&lt;=[13]Разработчик!$M$7,[13]Разработчик!$L$8,IF(K24&lt;=[13]Разработчик!$P$7,[13]Разработчик!$O$8,IF(K24&lt;=[13]Разработчик!$S$7,[13]Разработчик!$R$8,IF(K24&lt;=425.9,3.5,IF(K24&gt;=[13]Разработчик!$V$7,[13]Разработчик!$U$8))))))))),"-"))</f>
        <v>2.5</v>
      </c>
      <c r="O24" s="59"/>
      <c r="P24" s="177">
        <v>2019</v>
      </c>
      <c r="Q24" s="177">
        <v>2023</v>
      </c>
      <c r="R24" s="179">
        <v>13</v>
      </c>
      <c r="S24" s="61" t="s">
        <v>54</v>
      </c>
      <c r="T24" s="62">
        <f t="shared" si="0"/>
        <v>2019</v>
      </c>
      <c r="U24" s="177">
        <v>2019</v>
      </c>
      <c r="V24" s="177">
        <v>10</v>
      </c>
      <c r="W24" s="62">
        <f t="shared" si="1"/>
        <v>2029</v>
      </c>
      <c r="X24" s="185">
        <v>20</v>
      </c>
      <c r="Y24" s="185">
        <v>10</v>
      </c>
      <c r="Z24" s="185">
        <v>9</v>
      </c>
      <c r="AA24" s="185"/>
      <c r="AB24" s="185">
        <v>1</v>
      </c>
      <c r="AC24" s="185">
        <v>36</v>
      </c>
      <c r="AD24" s="186" t="s">
        <v>3160</v>
      </c>
      <c r="AE24" s="189" t="s">
        <v>2521</v>
      </c>
      <c r="AF24" s="185"/>
      <c r="AG24" s="196">
        <f t="shared" si="2"/>
        <v>67</v>
      </c>
      <c r="AH24" s="196">
        <f t="shared" si="3"/>
        <v>197</v>
      </c>
      <c r="AI24" s="196">
        <f t="shared" si="4"/>
        <v>264</v>
      </c>
    </row>
    <row r="25" spans="1:35" s="7" customFormat="1" x14ac:dyDescent="0.25">
      <c r="A25" s="464"/>
      <c r="B25" s="177">
        <f t="shared" si="5"/>
        <v>5</v>
      </c>
      <c r="C25" s="434"/>
      <c r="D25" s="177" t="s">
        <v>28</v>
      </c>
      <c r="E25" s="190"/>
      <c r="F25" s="177" t="s">
        <v>44</v>
      </c>
      <c r="G25" s="285"/>
      <c r="H25" s="285"/>
      <c r="I25" s="432"/>
      <c r="J25" s="179">
        <v>1</v>
      </c>
      <c r="K25" s="177">
        <v>108</v>
      </c>
      <c r="L25" s="177">
        <v>4</v>
      </c>
      <c r="M25" s="177">
        <v>2006</v>
      </c>
      <c r="N25" s="58">
        <f>IF(K25="","",IF(O25="",IF(K25=0,"",IF(K25&lt;=[13]Разработчик!$D$7,[13]Разработчик!$C$8,IF(K25&lt;=[13]Разработчик!$G$7,[13]Разработчик!$F$8,IF(K25&lt;=[13]Разработчик!$J$7,[13]Разработчик!$I$8,IF(K25&lt;=[13]Разработчик!$M$7,[13]Разработчик!$L$8,IF(K25&lt;=[13]Разработчик!$P$7,[13]Разработчик!$O$8,IF(K25&lt;=[13]Разработчик!$S$7,[13]Разработчик!$R$8,IF(K25&lt;=425.9,3.5,IF(K25&gt;=[13]Разработчик!$V$7,[13]Разработчик!$U$8))))))))),"-"))</f>
        <v>2</v>
      </c>
      <c r="O25" s="59"/>
      <c r="P25" s="177">
        <v>2019</v>
      </c>
      <c r="Q25" s="177">
        <v>2023</v>
      </c>
      <c r="R25" s="179">
        <v>13</v>
      </c>
      <c r="S25" s="61" t="s">
        <v>54</v>
      </c>
      <c r="T25" s="62">
        <f t="shared" si="0"/>
        <v>2019</v>
      </c>
      <c r="U25" s="177">
        <v>2019</v>
      </c>
      <c r="V25" s="177">
        <v>10</v>
      </c>
      <c r="W25" s="62">
        <f t="shared" si="1"/>
        <v>2029</v>
      </c>
      <c r="X25" s="185">
        <v>41</v>
      </c>
      <c r="Y25" s="185"/>
      <c r="Z25" s="185">
        <v>2</v>
      </c>
      <c r="AA25" s="185"/>
      <c r="AB25" s="185"/>
      <c r="AC25" s="185"/>
      <c r="AD25" s="186" t="s">
        <v>3160</v>
      </c>
      <c r="AE25" s="189" t="s">
        <v>2521</v>
      </c>
      <c r="AF25" s="185"/>
      <c r="AG25" s="196">
        <f t="shared" si="2"/>
        <v>41</v>
      </c>
      <c r="AH25" s="196">
        <f t="shared" si="3"/>
        <v>86</v>
      </c>
      <c r="AI25" s="196">
        <f t="shared" si="4"/>
        <v>127</v>
      </c>
    </row>
    <row r="26" spans="1:35" s="7" customFormat="1" ht="15" customHeight="1" x14ac:dyDescent="0.25">
      <c r="A26" s="464"/>
      <c r="B26" s="177">
        <f t="shared" si="5"/>
        <v>5</v>
      </c>
      <c r="C26" s="434"/>
      <c r="D26" s="177" t="s">
        <v>28</v>
      </c>
      <c r="E26" s="190"/>
      <c r="F26" s="177" t="s">
        <v>44</v>
      </c>
      <c r="G26" s="285"/>
      <c r="H26" s="285"/>
      <c r="I26" s="432"/>
      <c r="J26" s="179">
        <v>136.69999999999999</v>
      </c>
      <c r="K26" s="177">
        <v>89</v>
      </c>
      <c r="L26" s="177">
        <v>3.5</v>
      </c>
      <c r="M26" s="177">
        <v>2006</v>
      </c>
      <c r="N26" s="58">
        <f>IF(K26="","",IF(O26="",IF(K26=0,"",IF(K26&lt;=[13]Разработчик!$D$7,[13]Разработчик!$C$8,IF(K26&lt;=[13]Разработчик!$G$7,[13]Разработчик!$F$8,IF(K26&lt;=[13]Разработчик!$J$7,[13]Разработчик!$I$8,IF(K26&lt;=[13]Разработчик!$M$7,[13]Разработчик!$L$8,IF(K26&lt;=[13]Разработчик!$P$7,[13]Разработчик!$O$8,IF(K26&lt;=[13]Разработчик!$S$7,[13]Разработчик!$R$8,IF(K26&lt;=425.9,3.5,IF(K26&gt;=[13]Разработчик!$V$7,[13]Разработчик!$U$8))))))))),"-"))</f>
        <v>2</v>
      </c>
      <c r="O26" s="59"/>
      <c r="P26" s="177">
        <v>2019</v>
      </c>
      <c r="Q26" s="177">
        <v>2023</v>
      </c>
      <c r="R26" s="179">
        <v>10</v>
      </c>
      <c r="S26" s="61" t="s">
        <v>54</v>
      </c>
      <c r="T26" s="62">
        <f t="shared" si="0"/>
        <v>2016</v>
      </c>
      <c r="U26" s="177">
        <v>2016</v>
      </c>
      <c r="V26" s="177">
        <v>10</v>
      </c>
      <c r="W26" s="62">
        <f t="shared" si="1"/>
        <v>2026</v>
      </c>
      <c r="X26" s="185">
        <v>41</v>
      </c>
      <c r="Y26" s="185"/>
      <c r="Z26" s="185">
        <v>34</v>
      </c>
      <c r="AA26" s="185"/>
      <c r="AB26" s="185"/>
      <c r="AC26" s="185"/>
      <c r="AD26" s="186" t="s">
        <v>3160</v>
      </c>
      <c r="AE26" s="189" t="s">
        <v>2521</v>
      </c>
      <c r="AF26" s="185"/>
      <c r="AG26" s="196">
        <f t="shared" si="2"/>
        <v>41</v>
      </c>
      <c r="AH26" s="196">
        <f t="shared" si="3"/>
        <v>150</v>
      </c>
      <c r="AI26" s="196">
        <f t="shared" si="4"/>
        <v>191</v>
      </c>
    </row>
    <row r="27" spans="1:35" s="7" customFormat="1" ht="24" x14ac:dyDescent="0.25">
      <c r="A27" s="465"/>
      <c r="B27" s="177">
        <v>5</v>
      </c>
      <c r="C27" s="435"/>
      <c r="D27" s="177" t="s">
        <v>28</v>
      </c>
      <c r="E27" s="177"/>
      <c r="F27" s="177" t="s">
        <v>44</v>
      </c>
      <c r="G27" s="285"/>
      <c r="H27" s="285"/>
      <c r="I27" s="432"/>
      <c r="J27" s="177">
        <v>50</v>
      </c>
      <c r="K27" s="177">
        <v>32</v>
      </c>
      <c r="L27" s="177">
        <v>2.5</v>
      </c>
      <c r="M27" s="177">
        <v>2017</v>
      </c>
      <c r="N27" s="58">
        <v>1.5</v>
      </c>
      <c r="O27" s="59"/>
      <c r="P27" s="177">
        <v>2019</v>
      </c>
      <c r="Q27" s="177">
        <v>2023</v>
      </c>
      <c r="R27" s="179">
        <v>7</v>
      </c>
      <c r="S27" s="61" t="s">
        <v>54</v>
      </c>
      <c r="T27" s="62">
        <f t="shared" si="0"/>
        <v>2024</v>
      </c>
      <c r="U27" s="177" t="s">
        <v>3113</v>
      </c>
      <c r="V27" s="177"/>
      <c r="W27" s="62">
        <v>2024</v>
      </c>
      <c r="X27" s="185">
        <v>64</v>
      </c>
      <c r="Y27" s="185"/>
      <c r="Z27" s="185">
        <v>32</v>
      </c>
      <c r="AA27" s="185"/>
      <c r="AB27" s="185"/>
      <c r="AC27" s="185"/>
      <c r="AD27" s="188" t="s">
        <v>3160</v>
      </c>
      <c r="AE27" s="189" t="s">
        <v>2521</v>
      </c>
      <c r="AF27" s="185"/>
      <c r="AG27" s="196">
        <f t="shared" ref="AG27:AG30" si="6">SUM(X27+Y27+AA27+AB27+AC27)</f>
        <v>64</v>
      </c>
      <c r="AH27" s="196">
        <f t="shared" ref="AH27:AH30" si="7">SUM(X27*2)+(Y27*3)+(Z27*2)+(AA27*2)+(AB27)+(AC27*3)</f>
        <v>192</v>
      </c>
      <c r="AI27" s="196">
        <f t="shared" ref="AI27:AI30" si="8">SUM(AG27+AH27)</f>
        <v>256</v>
      </c>
    </row>
    <row r="28" spans="1:35" s="7" customFormat="1" ht="24" x14ac:dyDescent="0.25">
      <c r="A28" s="361" t="s">
        <v>2478</v>
      </c>
      <c r="B28" s="177">
        <v>8</v>
      </c>
      <c r="C28" s="285" t="s">
        <v>2479</v>
      </c>
      <c r="D28" s="177" t="s">
        <v>28</v>
      </c>
      <c r="E28" s="285" t="s">
        <v>2354</v>
      </c>
      <c r="F28" s="177" t="s">
        <v>44</v>
      </c>
      <c r="G28" s="285">
        <v>0.8</v>
      </c>
      <c r="H28" s="285">
        <v>0.6</v>
      </c>
      <c r="I28" s="432">
        <v>20</v>
      </c>
      <c r="J28" s="179">
        <v>220.5</v>
      </c>
      <c r="K28" s="177">
        <v>325</v>
      </c>
      <c r="L28" s="177">
        <v>8</v>
      </c>
      <c r="M28" s="177">
        <v>2006</v>
      </c>
      <c r="N28" s="58">
        <f>IF(K28="","",IF(O28="",IF(K28=0,"",IF(K28&lt;=[13]Разработчик!$D$7,[13]Разработчик!$C$8,IF(K28&lt;=[13]Разработчик!$G$7,[13]Разработчик!$F$8,IF(K28&lt;=[13]Разработчик!$J$7,[13]Разработчик!$I$8,IF(K28&lt;=[13]Разработчик!$M$7,[13]Разработчик!$L$8,IF(K28&lt;=[13]Разработчик!$P$7,[13]Разработчик!$O$8,IF(K28&lt;=[13]Разработчик!$S$7,[13]Разработчик!$R$8,IF(K28&lt;=425.9,3.5,IF(K28&gt;=[13]Разработчик!$V$7,[13]Разработчик!$U$8))))))))),"-"))</f>
        <v>3</v>
      </c>
      <c r="O28" s="59"/>
      <c r="P28" s="177">
        <v>2019</v>
      </c>
      <c r="Q28" s="177">
        <v>2023</v>
      </c>
      <c r="R28" s="179">
        <v>40</v>
      </c>
      <c r="S28" s="61" t="s">
        <v>54</v>
      </c>
      <c r="T28" s="62">
        <f t="shared" si="0"/>
        <v>2046</v>
      </c>
      <c r="U28" s="177" t="s">
        <v>3113</v>
      </c>
      <c r="V28" s="177"/>
      <c r="W28" s="62">
        <f t="shared" si="1"/>
        <v>2046</v>
      </c>
      <c r="X28" s="185">
        <v>12</v>
      </c>
      <c r="Y28" s="185">
        <v>2</v>
      </c>
      <c r="Z28" s="185">
        <v>6</v>
      </c>
      <c r="AA28" s="185"/>
      <c r="AB28" s="185"/>
      <c r="AC28" s="185">
        <v>18</v>
      </c>
      <c r="AD28" s="186" t="s">
        <v>3160</v>
      </c>
      <c r="AE28" s="189" t="s">
        <v>2521</v>
      </c>
      <c r="AF28" s="185"/>
      <c r="AG28" s="196">
        <f t="shared" si="6"/>
        <v>32</v>
      </c>
      <c r="AH28" s="196">
        <f t="shared" si="7"/>
        <v>96</v>
      </c>
      <c r="AI28" s="196">
        <f t="shared" si="8"/>
        <v>128</v>
      </c>
    </row>
    <row r="29" spans="1:35" s="7" customFormat="1" ht="15" customHeight="1" x14ac:dyDescent="0.25">
      <c r="A29" s="361"/>
      <c r="B29" s="177">
        <v>8</v>
      </c>
      <c r="C29" s="285"/>
      <c r="D29" s="177" t="s">
        <v>28</v>
      </c>
      <c r="E29" s="285"/>
      <c r="F29" s="177" t="s">
        <v>44</v>
      </c>
      <c r="G29" s="285"/>
      <c r="H29" s="285"/>
      <c r="I29" s="432"/>
      <c r="J29" s="179">
        <v>0.3</v>
      </c>
      <c r="K29" s="177">
        <v>219</v>
      </c>
      <c r="L29" s="177">
        <v>6</v>
      </c>
      <c r="M29" s="177">
        <v>2014</v>
      </c>
      <c r="N29" s="58">
        <v>2.5</v>
      </c>
      <c r="O29" s="59"/>
      <c r="P29" s="177">
        <v>2019</v>
      </c>
      <c r="Q29" s="177">
        <v>2023</v>
      </c>
      <c r="R29" s="179">
        <v>17</v>
      </c>
      <c r="S29" s="61" t="s">
        <v>3162</v>
      </c>
      <c r="T29" s="62">
        <f t="shared" si="0"/>
        <v>2031</v>
      </c>
      <c r="U29" s="177" t="s">
        <v>3113</v>
      </c>
      <c r="V29" s="177"/>
      <c r="W29" s="62">
        <v>2031</v>
      </c>
      <c r="X29" s="185">
        <v>1</v>
      </c>
      <c r="Y29" s="185"/>
      <c r="Z29" s="185">
        <v>1</v>
      </c>
      <c r="AA29" s="185"/>
      <c r="AB29" s="185"/>
      <c r="AC29" s="185"/>
      <c r="AD29" s="188" t="s">
        <v>3160</v>
      </c>
      <c r="AE29" s="189" t="s">
        <v>2521</v>
      </c>
      <c r="AF29" s="185"/>
      <c r="AG29" s="196">
        <f t="shared" si="6"/>
        <v>1</v>
      </c>
      <c r="AH29" s="196">
        <f t="shared" si="7"/>
        <v>4</v>
      </c>
      <c r="AI29" s="196">
        <f t="shared" si="8"/>
        <v>5</v>
      </c>
    </row>
    <row r="30" spans="1:35" s="7" customFormat="1" ht="24" x14ac:dyDescent="0.25">
      <c r="A30" s="361"/>
      <c r="B30" s="177">
        <f>B28</f>
        <v>8</v>
      </c>
      <c r="C30" s="285"/>
      <c r="D30" s="177" t="s">
        <v>28</v>
      </c>
      <c r="E30" s="285"/>
      <c r="F30" s="177" t="s">
        <v>44</v>
      </c>
      <c r="G30" s="285"/>
      <c r="H30" s="285"/>
      <c r="I30" s="432"/>
      <c r="J30" s="177">
        <v>23.3</v>
      </c>
      <c r="K30" s="177">
        <v>108</v>
      </c>
      <c r="L30" s="177">
        <v>4</v>
      </c>
      <c r="M30" s="177">
        <v>2006</v>
      </c>
      <c r="N30" s="58">
        <f>IF(K30="","",IF(O30="",IF(K30=0,"",IF(K30&lt;=[13]Разработчик!$D$7,[13]Разработчик!$C$8,IF(K30&lt;=[13]Разработчик!$G$7,[13]Разработчик!$F$8,IF(K30&lt;=[13]Разработчик!$J$7,[13]Разработчик!$I$8,IF(K30&lt;=[13]Разработчик!$M$7,[13]Разработчик!$L$8,IF(K30&lt;=[13]Разработчик!$P$7,[13]Разработчик!$O$8,IF(K30&lt;=[13]Разработчик!$S$7,[13]Разработчик!$R$8,IF(K30&lt;=425.9,3.5,IF(K30&gt;=[13]Разработчик!$V$7,[13]Разработчик!$U$8))))))))),"-"))</f>
        <v>2</v>
      </c>
      <c r="O30" s="59"/>
      <c r="P30" s="177">
        <v>2019</v>
      </c>
      <c r="Q30" s="177">
        <v>2023</v>
      </c>
      <c r="R30" s="179">
        <v>13</v>
      </c>
      <c r="S30" s="61" t="s">
        <v>54</v>
      </c>
      <c r="T30" s="62">
        <f t="shared" si="0"/>
        <v>2019</v>
      </c>
      <c r="U30" s="177" t="s">
        <v>3113</v>
      </c>
      <c r="V30" s="177"/>
      <c r="W30" s="62">
        <f t="shared" si="1"/>
        <v>2019</v>
      </c>
      <c r="X30" s="185">
        <v>19</v>
      </c>
      <c r="Y30" s="185"/>
      <c r="Z30" s="185">
        <v>15</v>
      </c>
      <c r="AA30" s="185"/>
      <c r="AB30" s="185"/>
      <c r="AC30" s="185"/>
      <c r="AD30" s="186" t="s">
        <v>3160</v>
      </c>
      <c r="AE30" s="189" t="s">
        <v>2521</v>
      </c>
      <c r="AF30" s="185"/>
      <c r="AG30" s="196">
        <f t="shared" si="6"/>
        <v>19</v>
      </c>
      <c r="AH30" s="196">
        <f t="shared" si="7"/>
        <v>68</v>
      </c>
      <c r="AI30" s="196">
        <f t="shared" si="8"/>
        <v>87</v>
      </c>
    </row>
    <row r="31" spans="1:35" s="7" customFormat="1" ht="15" customHeight="1" x14ac:dyDescent="0.25">
      <c r="A31" s="361" t="s">
        <v>2483</v>
      </c>
      <c r="B31" s="177">
        <v>12</v>
      </c>
      <c r="C31" s="432" t="s">
        <v>2484</v>
      </c>
      <c r="D31" s="177" t="s">
        <v>28</v>
      </c>
      <c r="E31" s="285" t="s">
        <v>2480</v>
      </c>
      <c r="F31" s="177" t="s">
        <v>33</v>
      </c>
      <c r="G31" s="285">
        <v>1.2</v>
      </c>
      <c r="H31" s="285">
        <v>1.1000000000000001</v>
      </c>
      <c r="I31" s="432" t="s">
        <v>2485</v>
      </c>
      <c r="J31" s="177">
        <v>89.8</v>
      </c>
      <c r="K31" s="177">
        <v>325</v>
      </c>
      <c r="L31" s="177">
        <v>8</v>
      </c>
      <c r="M31" s="177">
        <v>2010</v>
      </c>
      <c r="N31" s="58">
        <f>IF(K31="","",IF(O31="",IF(K31=0,"",IF(K31&lt;=[13]Разработчик!$D$7,[13]Разработчик!$C$8,IF(K31&lt;=[13]Разработчик!$G$7,[13]Разработчик!$F$8,IF(K31&lt;=[13]Разработчик!$J$7,[13]Разработчик!$I$8,IF(K31&lt;=[13]Разработчик!$M$7,[13]Разработчик!$L$8,IF(K31&lt;=[13]Разработчик!$P$7,[13]Разработчик!$O$8,IF(K31&lt;=[13]Разработчик!$S$7,[13]Разработчик!$R$8,IF(K31&lt;=425.9,3.5,IF(K31&gt;=[13]Разработчик!$V$7,[13]Разработчик!$U$8))))))))),"-"))</f>
        <v>3</v>
      </c>
      <c r="O31" s="59"/>
      <c r="P31" s="177">
        <v>2020</v>
      </c>
      <c r="Q31" s="177">
        <v>2023</v>
      </c>
      <c r="R31" s="179">
        <v>30</v>
      </c>
      <c r="S31" s="61" t="s">
        <v>2482</v>
      </c>
      <c r="T31" s="62">
        <f t="shared" si="0"/>
        <v>2040</v>
      </c>
      <c r="U31" s="177" t="s">
        <v>3113</v>
      </c>
      <c r="V31" s="177"/>
      <c r="W31" s="62">
        <f t="shared" si="1"/>
        <v>2040</v>
      </c>
      <c r="X31" s="185">
        <v>11</v>
      </c>
      <c r="Y31" s="185">
        <v>6</v>
      </c>
      <c r="Z31" s="185">
        <v>6</v>
      </c>
      <c r="AA31" s="185">
        <v>4</v>
      </c>
      <c r="AB31" s="185"/>
      <c r="AC31" s="185"/>
      <c r="AD31" s="186" t="s">
        <v>3160</v>
      </c>
      <c r="AE31" s="189" t="s">
        <v>2521</v>
      </c>
      <c r="AF31" s="185"/>
      <c r="AG31" s="196">
        <f t="shared" ref="AG31:AG33" si="9">SUM(X31+Y31+AA31+AB31+AC31)</f>
        <v>21</v>
      </c>
      <c r="AH31" s="196">
        <f t="shared" ref="AH31:AH33" si="10">SUM(X31*2)+(Y31*3)+(Z31*2)+(AA31*2)+(AB31)+(AC31*3)</f>
        <v>60</v>
      </c>
      <c r="AI31" s="196">
        <f t="shared" ref="AI31:AI33" si="11">SUM(AG31+AH31)</f>
        <v>81</v>
      </c>
    </row>
    <row r="32" spans="1:35" s="7" customFormat="1" x14ac:dyDescent="0.25">
      <c r="A32" s="361"/>
      <c r="B32" s="177">
        <f t="shared" si="5"/>
        <v>12</v>
      </c>
      <c r="C32" s="432"/>
      <c r="D32" s="177" t="s">
        <v>28</v>
      </c>
      <c r="E32" s="285"/>
      <c r="F32" s="177" t="s">
        <v>33</v>
      </c>
      <c r="G32" s="285"/>
      <c r="H32" s="285"/>
      <c r="I32" s="432"/>
      <c r="J32" s="177">
        <v>2.2000000000000002</v>
      </c>
      <c r="K32" s="177">
        <v>219</v>
      </c>
      <c r="L32" s="177">
        <v>6</v>
      </c>
      <c r="M32" s="177">
        <v>2010</v>
      </c>
      <c r="N32" s="58">
        <f>IF(K32="","",IF(O32="",IF(K32=0,"",IF(K32&lt;=[13]Разработчик!$D$7,[13]Разработчик!$C$8,IF(K32&lt;=[13]Разработчик!$G$7,[13]Разработчик!$F$8,IF(K32&lt;=[13]Разработчик!$J$7,[13]Разработчик!$I$8,IF(K32&lt;=[13]Разработчик!$M$7,[13]Разработчик!$L$8,IF(K32&lt;=[13]Разработчик!$P$7,[13]Разработчик!$O$8,IF(K32&lt;=[13]Разработчик!$S$7,[13]Разработчик!$R$8,IF(K32&lt;=425.9,3.5,IF(K32&gt;=[13]Разработчик!$V$7,[13]Разработчик!$U$8))))))))),"-"))</f>
        <v>2.5</v>
      </c>
      <c r="O32" s="59"/>
      <c r="P32" s="177">
        <v>2020</v>
      </c>
      <c r="Q32" s="177">
        <v>2023</v>
      </c>
      <c r="R32" s="179">
        <v>10</v>
      </c>
      <c r="S32" s="61" t="s">
        <v>2482</v>
      </c>
      <c r="T32" s="62">
        <f t="shared" si="0"/>
        <v>2020</v>
      </c>
      <c r="U32" s="177">
        <v>2020</v>
      </c>
      <c r="V32" s="177">
        <v>10</v>
      </c>
      <c r="W32" s="62">
        <f t="shared" si="1"/>
        <v>2030</v>
      </c>
      <c r="X32" s="185"/>
      <c r="Y32" s="185"/>
      <c r="Z32" s="185">
        <v>4</v>
      </c>
      <c r="AA32" s="185">
        <v>2</v>
      </c>
      <c r="AB32" s="185"/>
      <c r="AC32" s="185"/>
      <c r="AD32" s="186" t="s">
        <v>3160</v>
      </c>
      <c r="AE32" s="189" t="s">
        <v>2521</v>
      </c>
      <c r="AF32" s="185"/>
      <c r="AG32" s="196">
        <f t="shared" si="9"/>
        <v>2</v>
      </c>
      <c r="AH32" s="196">
        <f t="shared" si="10"/>
        <v>12</v>
      </c>
      <c r="AI32" s="196">
        <f t="shared" si="11"/>
        <v>14</v>
      </c>
    </row>
    <row r="33" spans="1:35" s="7" customFormat="1" ht="56.25" customHeight="1" x14ac:dyDescent="0.25">
      <c r="A33" s="361"/>
      <c r="B33" s="177">
        <f t="shared" si="5"/>
        <v>12</v>
      </c>
      <c r="C33" s="432"/>
      <c r="D33" s="177" t="s">
        <v>28</v>
      </c>
      <c r="E33" s="285"/>
      <c r="F33" s="177" t="s">
        <v>33</v>
      </c>
      <c r="G33" s="285"/>
      <c r="H33" s="285"/>
      <c r="I33" s="432"/>
      <c r="J33" s="177">
        <v>1</v>
      </c>
      <c r="K33" s="177">
        <v>57</v>
      </c>
      <c r="L33" s="177">
        <v>3</v>
      </c>
      <c r="M33" s="177">
        <v>2010</v>
      </c>
      <c r="N33" s="58">
        <f>IF(K33="","",IF(O33="",IF(K33=0,"",IF(K33&lt;=[13]Разработчик!$D$7,[13]Разработчик!$C$8,IF(K33&lt;=[13]Разработчик!$G$7,[13]Разработчик!$F$8,IF(K33&lt;=[13]Разработчик!$J$7,[13]Разработчик!$I$8,IF(K33&lt;=[13]Разработчик!$M$7,[13]Разработчик!$L$8,IF(K33&lt;=[13]Разработчик!$P$7,[13]Разработчик!$O$8,IF(K33&lt;=[13]Разработчик!$S$7,[13]Разработчик!$R$8,IF(K33&lt;=425.9,3.5,IF(K33&gt;=[13]Разработчик!$V$7,[13]Разработчик!$U$8))))))))),"-"))</f>
        <v>1.5</v>
      </c>
      <c r="O33" s="59"/>
      <c r="P33" s="177">
        <v>2020</v>
      </c>
      <c r="Q33" s="177">
        <v>2023</v>
      </c>
      <c r="R33" s="179">
        <v>13</v>
      </c>
      <c r="S33" s="61" t="s">
        <v>2482</v>
      </c>
      <c r="T33" s="62">
        <f t="shared" si="0"/>
        <v>2023</v>
      </c>
      <c r="U33" s="177" t="s">
        <v>3113</v>
      </c>
      <c r="V33" s="177"/>
      <c r="W33" s="62">
        <f t="shared" si="1"/>
        <v>2023</v>
      </c>
      <c r="X33" s="185"/>
      <c r="Y33" s="185"/>
      <c r="Z33" s="185">
        <v>1</v>
      </c>
      <c r="AA33" s="185"/>
      <c r="AB33" s="185"/>
      <c r="AC33" s="185"/>
      <c r="AD33" s="186" t="s">
        <v>3160</v>
      </c>
      <c r="AE33" s="189" t="s">
        <v>2521</v>
      </c>
      <c r="AF33" s="185"/>
      <c r="AG33" s="196">
        <f t="shared" si="9"/>
        <v>0</v>
      </c>
      <c r="AH33" s="196">
        <f t="shared" si="10"/>
        <v>2</v>
      </c>
      <c r="AI33" s="196">
        <f t="shared" si="11"/>
        <v>2</v>
      </c>
    </row>
    <row r="34" spans="1:35" ht="24" x14ac:dyDescent="0.25">
      <c r="A34" s="361" t="s">
        <v>2486</v>
      </c>
      <c r="B34" s="177">
        <v>14</v>
      </c>
      <c r="C34" s="285" t="s">
        <v>2487</v>
      </c>
      <c r="D34" s="177" t="s">
        <v>28</v>
      </c>
      <c r="E34" s="285" t="s">
        <v>29</v>
      </c>
      <c r="F34" s="177" t="s">
        <v>33</v>
      </c>
      <c r="G34" s="285">
        <v>1.2</v>
      </c>
      <c r="H34" s="285">
        <v>1.1000000000000001</v>
      </c>
      <c r="I34" s="432" t="s">
        <v>2488</v>
      </c>
      <c r="J34" s="179">
        <v>225.9</v>
      </c>
      <c r="K34" s="177">
        <v>325</v>
      </c>
      <c r="L34" s="177">
        <v>8</v>
      </c>
      <c r="M34" s="177">
        <v>2010</v>
      </c>
      <c r="N34" s="58">
        <f>IF(K34="","",IF(O34="",IF(K34=0,"",IF(K34&lt;=[13]Разработчик!$D$7,[13]Разработчик!$C$8,IF(K34&lt;=[13]Разработчик!$G$7,[13]Разработчик!$F$8,IF(K34&lt;=[13]Разработчик!$J$7,[13]Разработчик!$I$8,IF(K34&lt;=[13]Разработчик!$M$7,[13]Разработчик!$L$8,IF(K34&lt;=[13]Разработчик!$P$7,[13]Разработчик!$O$8,IF(K34&lt;=[13]Разработчик!$S$7,[13]Разработчик!$R$8,IF(K34&lt;=425.9,3.5,IF(K34&gt;=[13]Разработчик!$V$7,[13]Разработчик!$U$8))))))))),"-"))</f>
        <v>3</v>
      </c>
      <c r="O34" s="59"/>
      <c r="P34" s="177">
        <v>2020</v>
      </c>
      <c r="Q34" s="177">
        <v>2023</v>
      </c>
      <c r="R34" s="179">
        <v>30</v>
      </c>
      <c r="S34" s="61" t="s">
        <v>2482</v>
      </c>
      <c r="T34" s="62">
        <f t="shared" si="0"/>
        <v>2040</v>
      </c>
      <c r="U34" s="177" t="s">
        <v>3113</v>
      </c>
      <c r="V34" s="177"/>
      <c r="W34" s="62">
        <f t="shared" si="1"/>
        <v>2040</v>
      </c>
      <c r="X34" s="185">
        <v>2</v>
      </c>
      <c r="Y34" s="185">
        <v>2</v>
      </c>
      <c r="Z34" s="185">
        <v>2</v>
      </c>
      <c r="AA34" s="185">
        <v>1</v>
      </c>
      <c r="AB34" s="185"/>
      <c r="AC34" s="185">
        <v>17</v>
      </c>
      <c r="AD34" s="186" t="s">
        <v>3160</v>
      </c>
      <c r="AE34" s="189" t="s">
        <v>2521</v>
      </c>
      <c r="AF34" s="185"/>
      <c r="AG34" s="196">
        <f t="shared" ref="AG34:AG37" si="12">SUM(X34+Y34+AA34+AB34+AC34)</f>
        <v>22</v>
      </c>
      <c r="AH34" s="196">
        <f t="shared" ref="AH34:AH37" si="13">SUM(X34*2)+(Y34*3)+(Z34*2)+(AA34*2)+(AB34)+(AC34*3)</f>
        <v>67</v>
      </c>
      <c r="AI34" s="196">
        <f t="shared" ref="AI34:AI37" si="14">SUM(AG34+AH34)</f>
        <v>89</v>
      </c>
    </row>
    <row r="35" spans="1:35" x14ac:dyDescent="0.25">
      <c r="A35" s="361"/>
      <c r="B35" s="177">
        <f t="shared" si="5"/>
        <v>14</v>
      </c>
      <c r="C35" s="285"/>
      <c r="D35" s="177" t="s">
        <v>28</v>
      </c>
      <c r="E35" s="285"/>
      <c r="F35" s="177" t="s">
        <v>33</v>
      </c>
      <c r="G35" s="285"/>
      <c r="H35" s="285"/>
      <c r="I35" s="432"/>
      <c r="J35" s="177">
        <v>1.5</v>
      </c>
      <c r="K35" s="177">
        <v>219</v>
      </c>
      <c r="L35" s="177">
        <v>6</v>
      </c>
      <c r="M35" s="177">
        <v>2010</v>
      </c>
      <c r="N35" s="58">
        <f>IF(K35="","",IF(O35="",IF(K35=0,"",IF(K35&lt;=[13]Разработчик!$D$7,[13]Разработчик!$C$8,IF(K35&lt;=[13]Разработчик!$G$7,[13]Разработчик!$F$8,IF(K35&lt;=[13]Разработчик!$J$7,[13]Разработчик!$I$8,IF(K35&lt;=[13]Разработчик!$M$7,[13]Разработчик!$L$8,IF(K35&lt;=[13]Разработчик!$P$7,[13]Разработчик!$O$8,IF(K35&lt;=[13]Разработчик!$S$7,[13]Разработчик!$R$8,IF(K35&lt;=425.9,3.5,IF(K35&gt;=[13]Разработчик!$V$7,[13]Разработчик!$U$8))))))))),"-"))</f>
        <v>2.5</v>
      </c>
      <c r="O35" s="59"/>
      <c r="P35" s="177">
        <v>2020</v>
      </c>
      <c r="Q35" s="177">
        <v>2023</v>
      </c>
      <c r="R35" s="179">
        <v>10</v>
      </c>
      <c r="S35" s="61" t="s">
        <v>2482</v>
      </c>
      <c r="T35" s="62">
        <f t="shared" si="0"/>
        <v>2020</v>
      </c>
      <c r="U35" s="177">
        <v>2020</v>
      </c>
      <c r="V35" s="177">
        <v>10</v>
      </c>
      <c r="W35" s="62">
        <f t="shared" si="1"/>
        <v>2030</v>
      </c>
      <c r="X35" s="185"/>
      <c r="Y35" s="185"/>
      <c r="Z35" s="185">
        <v>1</v>
      </c>
      <c r="AA35" s="185"/>
      <c r="AB35" s="185"/>
      <c r="AC35" s="185"/>
      <c r="AD35" s="186" t="s">
        <v>3160</v>
      </c>
      <c r="AE35" s="189" t="s">
        <v>2521</v>
      </c>
      <c r="AF35" s="185"/>
      <c r="AG35" s="196">
        <f t="shared" si="12"/>
        <v>0</v>
      </c>
      <c r="AH35" s="196">
        <f t="shared" si="13"/>
        <v>2</v>
      </c>
      <c r="AI35" s="196">
        <f t="shared" si="14"/>
        <v>2</v>
      </c>
    </row>
    <row r="36" spans="1:35" ht="24" x14ac:dyDescent="0.25">
      <c r="A36" s="361"/>
      <c r="B36" s="177">
        <f t="shared" si="5"/>
        <v>14</v>
      </c>
      <c r="C36" s="285"/>
      <c r="D36" s="177" t="s">
        <v>28</v>
      </c>
      <c r="E36" s="285"/>
      <c r="F36" s="177" t="s">
        <v>33</v>
      </c>
      <c r="G36" s="285"/>
      <c r="H36" s="285"/>
      <c r="I36" s="432"/>
      <c r="J36" s="177">
        <v>0.5</v>
      </c>
      <c r="K36" s="177">
        <v>108</v>
      </c>
      <c r="L36" s="177">
        <v>4</v>
      </c>
      <c r="M36" s="177">
        <v>2010</v>
      </c>
      <c r="N36" s="58">
        <f>IF(K36="","",IF(O36="",IF(K36=0,"",IF(K36&lt;=[13]Разработчик!$D$7,[13]Разработчик!$C$8,IF(K36&lt;=[13]Разработчик!$G$7,[13]Разработчик!$F$8,IF(K36&lt;=[13]Разработчик!$J$7,[13]Разработчик!$I$8,IF(K36&lt;=[13]Разработчик!$M$7,[13]Разработчик!$L$8,IF(K36&lt;=[13]Разработчик!$P$7,[13]Разработчик!$O$8,IF(K36&lt;=[13]Разработчик!$S$7,[13]Разработчик!$R$8,IF(K36&lt;=425.9,3.5,IF(K36&gt;=[13]Разработчик!$V$7,[13]Разработчик!$U$8))))))))),"-"))</f>
        <v>2</v>
      </c>
      <c r="O36" s="59"/>
      <c r="P36" s="177">
        <v>2020</v>
      </c>
      <c r="Q36" s="177">
        <v>2023</v>
      </c>
      <c r="R36" s="179">
        <v>13</v>
      </c>
      <c r="S36" s="61" t="s">
        <v>2482</v>
      </c>
      <c r="T36" s="62">
        <f t="shared" si="0"/>
        <v>2023</v>
      </c>
      <c r="U36" s="177" t="s">
        <v>3113</v>
      </c>
      <c r="V36" s="177"/>
      <c r="W36" s="62">
        <f t="shared" si="1"/>
        <v>2023</v>
      </c>
      <c r="X36" s="185">
        <v>1</v>
      </c>
      <c r="Y36" s="185"/>
      <c r="Z36" s="185">
        <v>1</v>
      </c>
      <c r="AA36" s="185"/>
      <c r="AB36" s="185"/>
      <c r="AC36" s="185"/>
      <c r="AD36" s="186" t="s">
        <v>3160</v>
      </c>
      <c r="AE36" s="189" t="s">
        <v>2521</v>
      </c>
      <c r="AF36" s="185"/>
      <c r="AG36" s="196">
        <f t="shared" si="12"/>
        <v>1</v>
      </c>
      <c r="AH36" s="196">
        <f t="shared" si="13"/>
        <v>4</v>
      </c>
      <c r="AI36" s="196">
        <f t="shared" si="14"/>
        <v>5</v>
      </c>
    </row>
    <row r="37" spans="1:35" x14ac:dyDescent="0.25">
      <c r="A37" s="361"/>
      <c r="B37" s="177">
        <f t="shared" si="5"/>
        <v>14</v>
      </c>
      <c r="C37" s="285"/>
      <c r="D37" s="177" t="s">
        <v>28</v>
      </c>
      <c r="E37" s="285"/>
      <c r="F37" s="177" t="s">
        <v>33</v>
      </c>
      <c r="G37" s="285"/>
      <c r="H37" s="285"/>
      <c r="I37" s="432"/>
      <c r="J37" s="179">
        <v>202.7</v>
      </c>
      <c r="K37" s="177">
        <v>57</v>
      </c>
      <c r="L37" s="177">
        <v>3</v>
      </c>
      <c r="M37" s="177">
        <v>2010</v>
      </c>
      <c r="N37" s="58">
        <f>IF(K37="","",IF(O37="",IF(K37=0,"",IF(K37&lt;=[13]Разработчик!$D$7,[13]Разработчик!$C$8,IF(K37&lt;=[13]Разработчик!$G$7,[13]Разработчик!$F$8,IF(K37&lt;=[13]Разработчик!$J$7,[13]Разработчик!$I$8,IF(K37&lt;=[13]Разработчик!$M$7,[13]Разработчик!$L$8,IF(K37&lt;=[13]Разработчик!$P$7,[13]Разработчик!$O$8,IF(K37&lt;=[13]Разработчик!$S$7,[13]Разработчик!$R$8,IF(K37&lt;=425.9,3.5,IF(K37&gt;=[13]Разработчик!$V$7,[13]Разработчик!$U$8))))))))),"-"))</f>
        <v>1.5</v>
      </c>
      <c r="O37" s="59"/>
      <c r="P37" s="177">
        <v>2020</v>
      </c>
      <c r="Q37" s="177">
        <v>2023</v>
      </c>
      <c r="R37" s="179">
        <v>10</v>
      </c>
      <c r="S37" s="61" t="s">
        <v>2482</v>
      </c>
      <c r="T37" s="62">
        <f t="shared" si="0"/>
        <v>2020</v>
      </c>
      <c r="U37" s="177">
        <v>2020</v>
      </c>
      <c r="V37" s="177">
        <v>10</v>
      </c>
      <c r="W37" s="62">
        <f t="shared" si="1"/>
        <v>2030</v>
      </c>
      <c r="X37" s="185">
        <v>80</v>
      </c>
      <c r="Y37" s="185"/>
      <c r="Z37" s="185">
        <v>16</v>
      </c>
      <c r="AA37" s="185"/>
      <c r="AB37" s="185"/>
      <c r="AC37" s="185"/>
      <c r="AD37" s="186" t="s">
        <v>3160</v>
      </c>
      <c r="AE37" s="189" t="s">
        <v>2521</v>
      </c>
      <c r="AF37" s="185"/>
      <c r="AG37" s="196">
        <f t="shared" si="12"/>
        <v>80</v>
      </c>
      <c r="AH37" s="196">
        <f t="shared" si="13"/>
        <v>192</v>
      </c>
      <c r="AI37" s="196">
        <f t="shared" si="14"/>
        <v>272</v>
      </c>
    </row>
    <row r="38" spans="1:35" ht="60" x14ac:dyDescent="0.25">
      <c r="A38" s="242" t="s">
        <v>2489</v>
      </c>
      <c r="B38" s="177">
        <v>21</v>
      </c>
      <c r="C38" s="177" t="s">
        <v>2490</v>
      </c>
      <c r="D38" s="177" t="s">
        <v>28</v>
      </c>
      <c r="E38" s="177" t="s">
        <v>2491</v>
      </c>
      <c r="F38" s="177" t="s">
        <v>64</v>
      </c>
      <c r="G38" s="177">
        <v>1</v>
      </c>
      <c r="H38" s="177" t="s">
        <v>2213</v>
      </c>
      <c r="I38" s="61">
        <v>10</v>
      </c>
      <c r="J38" s="179">
        <v>46.1</v>
      </c>
      <c r="K38" s="177">
        <v>108</v>
      </c>
      <c r="L38" s="177">
        <v>4</v>
      </c>
      <c r="M38" s="177">
        <v>2010</v>
      </c>
      <c r="N38" s="58">
        <f>IF(K38="","",IF(O38="",IF(K38=0,"",IF(K38&lt;=[13]Разработчик!$D$7,[13]Разработчик!$C$8,IF(K38&lt;=[13]Разработчик!$G$7,[13]Разработчик!$F$8,IF(K38&lt;=[13]Разработчик!$J$7,[13]Разработчик!$I$8,IF(K38&lt;=[13]Разработчик!$M$7,[13]Разработчик!$L$8,IF(K38&lt;=[13]Разработчик!$P$7,[13]Разработчик!$O$8,IF(K38&lt;=[13]Разработчик!$S$7,[13]Разработчик!$R$8,IF(K38&lt;=425.9,3.5,IF(K38&gt;=[13]Разработчик!$V$7,[13]Разработчик!$U$8))))))))),"-"))</f>
        <v>2</v>
      </c>
      <c r="O38" s="59"/>
      <c r="P38" s="177">
        <v>2019</v>
      </c>
      <c r="Q38" s="177">
        <v>2023</v>
      </c>
      <c r="R38" s="179">
        <v>15</v>
      </c>
      <c r="S38" s="61" t="s">
        <v>2482</v>
      </c>
      <c r="T38" s="62">
        <f t="shared" si="0"/>
        <v>2025</v>
      </c>
      <c r="U38" s="177" t="s">
        <v>3113</v>
      </c>
      <c r="V38" s="177"/>
      <c r="W38" s="62">
        <f t="shared" si="1"/>
        <v>2025</v>
      </c>
      <c r="X38" s="185">
        <v>11</v>
      </c>
      <c r="Y38" s="185">
        <v>1</v>
      </c>
      <c r="Z38" s="185">
        <v>4</v>
      </c>
      <c r="AA38" s="185">
        <v>4</v>
      </c>
      <c r="AB38" s="56"/>
      <c r="AC38" s="56"/>
      <c r="AD38" s="186" t="s">
        <v>3160</v>
      </c>
      <c r="AE38" s="189" t="s">
        <v>2521</v>
      </c>
      <c r="AF38" s="56"/>
      <c r="AG38" s="196">
        <f t="shared" ref="AG38:AG42" si="15">SUM(X38+Y38+AA38+AB38+AC38)</f>
        <v>16</v>
      </c>
      <c r="AH38" s="196">
        <f t="shared" ref="AH38:AH42" si="16">SUM(X38*2)+(Y38*3)+(Z38*2)+(AA38*2)+(AB38)+(AC38*3)</f>
        <v>41</v>
      </c>
      <c r="AI38" s="196">
        <f t="shared" ref="AI38:AI42" si="17">SUM(AG38+AH38)</f>
        <v>57</v>
      </c>
    </row>
    <row r="39" spans="1:35" ht="24" x14ac:dyDescent="0.25">
      <c r="A39" s="361" t="s">
        <v>2492</v>
      </c>
      <c r="B39" s="177">
        <v>22</v>
      </c>
      <c r="C39" s="285" t="s">
        <v>2493</v>
      </c>
      <c r="D39" s="177" t="s">
        <v>28</v>
      </c>
      <c r="E39" s="285" t="s">
        <v>2480</v>
      </c>
      <c r="F39" s="177" t="s">
        <v>41</v>
      </c>
      <c r="G39" s="285">
        <v>7.0000000000000007E-2</v>
      </c>
      <c r="H39" s="285">
        <v>0.05</v>
      </c>
      <c r="I39" s="432" t="s">
        <v>2481</v>
      </c>
      <c r="J39" s="179">
        <v>41.8</v>
      </c>
      <c r="K39" s="177">
        <v>108</v>
      </c>
      <c r="L39" s="177">
        <v>4</v>
      </c>
      <c r="M39" s="177">
        <v>2010</v>
      </c>
      <c r="N39" s="58">
        <f>IF(K39="","",IF(O39="",IF(K39=0,"",IF(K39&lt;=[13]Разработчик!$D$7,[13]Разработчик!$C$8,IF(K39&lt;=[13]Разработчик!$G$7,[13]Разработчик!$F$8,IF(K39&lt;=[13]Разработчик!$J$7,[13]Разработчик!$I$8,IF(K39&lt;=[13]Разработчик!$M$7,[13]Разработчик!$L$8,IF(K39&lt;=[13]Разработчик!$P$7,[13]Разработчик!$O$8,IF(K39&lt;=[13]Разработчик!$S$7,[13]Разработчик!$R$8,IF(K39&lt;=425.9,3.5,IF(K39&gt;=[13]Разработчик!$V$7,[13]Разработчик!$U$8))))))))),"-"))</f>
        <v>2</v>
      </c>
      <c r="O39" s="59"/>
      <c r="P39" s="177">
        <v>2020</v>
      </c>
      <c r="Q39" s="177">
        <v>2023</v>
      </c>
      <c r="R39" s="179">
        <v>13</v>
      </c>
      <c r="S39" s="61" t="s">
        <v>2482</v>
      </c>
      <c r="T39" s="62">
        <f t="shared" si="0"/>
        <v>2023</v>
      </c>
      <c r="U39" s="177" t="s">
        <v>3113</v>
      </c>
      <c r="V39" s="177"/>
      <c r="W39" s="62">
        <f t="shared" si="1"/>
        <v>2023</v>
      </c>
      <c r="X39" s="185">
        <v>8</v>
      </c>
      <c r="Y39" s="185">
        <v>4</v>
      </c>
      <c r="Z39" s="185">
        <v>4</v>
      </c>
      <c r="AA39" s="185"/>
      <c r="AB39" s="185"/>
      <c r="AC39" s="185"/>
      <c r="AD39" s="186" t="s">
        <v>3160</v>
      </c>
      <c r="AE39" s="189" t="s">
        <v>2521</v>
      </c>
      <c r="AF39" s="185"/>
      <c r="AG39" s="196">
        <f t="shared" si="15"/>
        <v>12</v>
      </c>
      <c r="AH39" s="196">
        <f t="shared" si="16"/>
        <v>36</v>
      </c>
      <c r="AI39" s="196">
        <f t="shared" si="17"/>
        <v>48</v>
      </c>
    </row>
    <row r="40" spans="1:35" x14ac:dyDescent="0.25">
      <c r="A40" s="361"/>
      <c r="B40" s="177">
        <f t="shared" si="5"/>
        <v>22</v>
      </c>
      <c r="C40" s="285"/>
      <c r="D40" s="177" t="s">
        <v>28</v>
      </c>
      <c r="E40" s="285"/>
      <c r="F40" s="177" t="s">
        <v>41</v>
      </c>
      <c r="G40" s="285"/>
      <c r="H40" s="285"/>
      <c r="I40" s="432"/>
      <c r="J40" s="179">
        <v>99.4</v>
      </c>
      <c r="K40" s="177">
        <v>57</v>
      </c>
      <c r="L40" s="177">
        <v>3</v>
      </c>
      <c r="M40" s="177">
        <v>2010</v>
      </c>
      <c r="N40" s="58">
        <f>IF(K40="","",IF(O40="",IF(K40=0,"",IF(K40&lt;=[13]Разработчик!$D$7,[13]Разработчик!$C$8,IF(K40&lt;=[13]Разработчик!$G$7,[13]Разработчик!$F$8,IF(K40&lt;=[13]Разработчик!$J$7,[13]Разработчик!$I$8,IF(K40&lt;=[13]Разработчик!$M$7,[13]Разработчик!$L$8,IF(K40&lt;=[13]Разработчик!$P$7,[13]Разработчик!$O$8,IF(K40&lt;=[13]Разработчик!$S$7,[13]Разработчик!$R$8,IF(K40&lt;=425.9,3.5,IF(K40&gt;=[13]Разработчик!$V$7,[13]Разработчик!$U$8))))))))),"-"))</f>
        <v>1.5</v>
      </c>
      <c r="O40" s="59"/>
      <c r="P40" s="177">
        <v>2020</v>
      </c>
      <c r="Q40" s="177">
        <v>2023</v>
      </c>
      <c r="R40" s="179">
        <v>10</v>
      </c>
      <c r="S40" s="61" t="s">
        <v>2482</v>
      </c>
      <c r="T40" s="62">
        <f t="shared" si="0"/>
        <v>2020</v>
      </c>
      <c r="U40" s="177">
        <v>2020</v>
      </c>
      <c r="V40" s="177">
        <v>10</v>
      </c>
      <c r="W40" s="62">
        <f t="shared" si="1"/>
        <v>2030</v>
      </c>
      <c r="X40" s="185">
        <v>53</v>
      </c>
      <c r="Y40" s="185">
        <v>30</v>
      </c>
      <c r="Z40" s="185">
        <v>27</v>
      </c>
      <c r="AA40" s="185">
        <v>5</v>
      </c>
      <c r="AB40" s="185">
        <v>1</v>
      </c>
      <c r="AC40" s="185">
        <v>6</v>
      </c>
      <c r="AD40" s="186" t="s">
        <v>3160</v>
      </c>
      <c r="AE40" s="189" t="s">
        <v>2521</v>
      </c>
      <c r="AF40" s="185"/>
      <c r="AG40" s="196">
        <f t="shared" si="15"/>
        <v>95</v>
      </c>
      <c r="AH40" s="196">
        <f t="shared" si="16"/>
        <v>279</v>
      </c>
      <c r="AI40" s="196">
        <f t="shared" si="17"/>
        <v>374</v>
      </c>
    </row>
    <row r="41" spans="1:35" x14ac:dyDescent="0.25">
      <c r="A41" s="361"/>
      <c r="B41" s="177">
        <f t="shared" si="5"/>
        <v>22</v>
      </c>
      <c r="C41" s="285"/>
      <c r="D41" s="177" t="s">
        <v>28</v>
      </c>
      <c r="E41" s="285"/>
      <c r="F41" s="177" t="s">
        <v>41</v>
      </c>
      <c r="G41" s="285"/>
      <c r="H41" s="285"/>
      <c r="I41" s="432"/>
      <c r="J41" s="179">
        <v>12.4</v>
      </c>
      <c r="K41" s="177">
        <v>32</v>
      </c>
      <c r="L41" s="177">
        <v>3</v>
      </c>
      <c r="M41" s="177">
        <v>2010</v>
      </c>
      <c r="N41" s="58">
        <f>IF(K41="","",IF(O41="",IF(K41=0,"",IF(K41&lt;=[13]Разработчик!$D$7,[13]Разработчик!$C$8,IF(K41&lt;=[13]Разработчик!$G$7,[13]Разработчик!$F$8,IF(K41&lt;=[13]Разработчик!$J$7,[13]Разработчик!$I$8,IF(K41&lt;=[13]Разработчик!$M$7,[13]Разработчик!$L$8,IF(K41&lt;=[13]Разработчик!$P$7,[13]Разработчик!$O$8,IF(K41&lt;=[13]Разработчик!$S$7,[13]Разработчик!$R$8,IF(K41&lt;=425.9,3.5,IF(K41&gt;=[13]Разработчик!$V$7,[13]Разработчик!$U$8))))))))),"-"))</f>
        <v>1.5</v>
      </c>
      <c r="O41" s="59"/>
      <c r="P41" s="177">
        <v>2020</v>
      </c>
      <c r="Q41" s="177">
        <v>2023</v>
      </c>
      <c r="R41" s="179">
        <v>7</v>
      </c>
      <c r="S41" s="61" t="s">
        <v>2482</v>
      </c>
      <c r="T41" s="62">
        <f t="shared" ref="T41:T51" si="18">IF(M41="","",M41+R41)</f>
        <v>2017</v>
      </c>
      <c r="U41" s="177">
        <v>2017</v>
      </c>
      <c r="V41" s="177">
        <v>6</v>
      </c>
      <c r="W41" s="62">
        <f t="shared" ref="W41:W51" si="19">IFERROR(IF(U41="",T41,U41+V41),T41)</f>
        <v>2023</v>
      </c>
      <c r="X41" s="185">
        <v>8</v>
      </c>
      <c r="Y41" s="185"/>
      <c r="Z41" s="185">
        <v>2</v>
      </c>
      <c r="AA41" s="185"/>
      <c r="AB41" s="185"/>
      <c r="AC41" s="185"/>
      <c r="AD41" s="186" t="s">
        <v>3160</v>
      </c>
      <c r="AE41" s="189" t="s">
        <v>2521</v>
      </c>
      <c r="AF41" s="185"/>
      <c r="AG41" s="196">
        <f t="shared" si="15"/>
        <v>8</v>
      </c>
      <c r="AH41" s="196">
        <f t="shared" si="16"/>
        <v>20</v>
      </c>
      <c r="AI41" s="196">
        <f t="shared" si="17"/>
        <v>28</v>
      </c>
    </row>
    <row r="42" spans="1:35" ht="39.75" customHeight="1" x14ac:dyDescent="0.25">
      <c r="A42" s="361"/>
      <c r="B42" s="177">
        <f>B41</f>
        <v>22</v>
      </c>
      <c r="C42" s="285"/>
      <c r="D42" s="177" t="s">
        <v>28</v>
      </c>
      <c r="E42" s="285"/>
      <c r="F42" s="177" t="s">
        <v>41</v>
      </c>
      <c r="G42" s="285"/>
      <c r="H42" s="285"/>
      <c r="I42" s="432"/>
      <c r="J42" s="179">
        <v>2</v>
      </c>
      <c r="K42" s="177">
        <v>20</v>
      </c>
      <c r="L42" s="177">
        <v>2</v>
      </c>
      <c r="M42" s="177">
        <v>2010</v>
      </c>
      <c r="N42" s="58">
        <f>IF(K42="","",IF(O42="",IF(K42=0,"",IF(K42&lt;=[13]Разработчик!$D$7,[13]Разработчик!$C$8,IF(K42&lt;=[13]Разработчик!$G$7,[13]Разработчик!$F$8,IF(K42&lt;=[13]Разработчик!$J$7,[13]Разработчик!$I$8,IF(K42&lt;=[13]Разработчик!$M$7,[13]Разработчик!$L$8,IF(K42&lt;=[13]Разработчик!$P$7,[13]Разработчик!$O$8,IF(K42&lt;=[13]Разработчик!$S$7,[13]Разработчик!$R$8,IF(K42&lt;=425.9,3.5,IF(K42&gt;=[13]Разработчик!$V$7,[13]Разработчик!$U$8))))))))),"-"))</f>
        <v>1</v>
      </c>
      <c r="O42" s="59"/>
      <c r="P42" s="177">
        <v>2020</v>
      </c>
      <c r="Q42" s="177">
        <v>2023</v>
      </c>
      <c r="R42" s="179">
        <v>7</v>
      </c>
      <c r="S42" s="61" t="s">
        <v>2482</v>
      </c>
      <c r="T42" s="62">
        <f t="shared" si="18"/>
        <v>2017</v>
      </c>
      <c r="U42" s="177">
        <v>2017</v>
      </c>
      <c r="V42" s="177">
        <v>6</v>
      </c>
      <c r="W42" s="62">
        <f t="shared" si="19"/>
        <v>2023</v>
      </c>
      <c r="X42" s="185"/>
      <c r="Y42" s="185"/>
      <c r="Z42" s="185"/>
      <c r="AA42" s="185"/>
      <c r="AB42" s="185"/>
      <c r="AC42" s="185"/>
      <c r="AD42" s="186" t="s">
        <v>3160</v>
      </c>
      <c r="AE42" s="189" t="s">
        <v>2521</v>
      </c>
      <c r="AF42" s="185"/>
      <c r="AG42" s="196">
        <f t="shared" si="15"/>
        <v>0</v>
      </c>
      <c r="AH42" s="196">
        <f t="shared" si="16"/>
        <v>0</v>
      </c>
      <c r="AI42" s="196">
        <f t="shared" si="17"/>
        <v>0</v>
      </c>
    </row>
    <row r="43" spans="1:35" ht="24" x14ac:dyDescent="0.25">
      <c r="A43" s="361" t="s">
        <v>2494</v>
      </c>
      <c r="B43" s="177">
        <v>31</v>
      </c>
      <c r="C43" s="285" t="s">
        <v>2495</v>
      </c>
      <c r="D43" s="177" t="s">
        <v>28</v>
      </c>
      <c r="E43" s="285" t="s">
        <v>2496</v>
      </c>
      <c r="F43" s="177" t="s">
        <v>33</v>
      </c>
      <c r="G43" s="285">
        <v>0.15</v>
      </c>
      <c r="H43" s="285">
        <v>0.05</v>
      </c>
      <c r="I43" s="432" t="s">
        <v>2497</v>
      </c>
      <c r="J43" s="180">
        <v>181.36</v>
      </c>
      <c r="K43" s="177">
        <v>159</v>
      </c>
      <c r="L43" s="177">
        <v>6</v>
      </c>
      <c r="M43" s="177">
        <v>2017</v>
      </c>
      <c r="N43" s="58">
        <f>IF(K43="","",IF(O43="",IF(K43=0,"",IF(K43&lt;=[13]Разработчик!$D$7,[13]Разработчик!$C$8,IF(K43&lt;=[13]Разработчик!$G$7,[13]Разработчик!$F$8,IF(K43&lt;=[13]Разработчик!$J$7,[13]Разработчик!$I$8,IF(K43&lt;=[13]Разработчик!$M$7,[13]Разработчик!$L$8,IF(K43&lt;=[13]Разработчик!$P$7,[13]Разработчик!$O$8,IF(K43&lt;=[13]Разработчик!$S$7,[13]Разработчик!$R$8,IF(K43&lt;=425.9,3.5,IF(K43&gt;=[13]Разработчик!$V$7,[13]Разработчик!$U$8))))))))),"-"))</f>
        <v>2.5</v>
      </c>
      <c r="O43" s="59"/>
      <c r="P43" s="177">
        <v>2021</v>
      </c>
      <c r="Q43" s="177">
        <v>2023</v>
      </c>
      <c r="R43" s="179">
        <v>20</v>
      </c>
      <c r="S43" s="61" t="s">
        <v>54</v>
      </c>
      <c r="T43" s="62">
        <f t="shared" si="18"/>
        <v>2037</v>
      </c>
      <c r="U43" s="177" t="s">
        <v>3113</v>
      </c>
      <c r="V43" s="177"/>
      <c r="W43" s="62">
        <f t="shared" si="19"/>
        <v>2037</v>
      </c>
      <c r="X43" s="185">
        <v>15</v>
      </c>
      <c r="Y43" s="185">
        <v>32</v>
      </c>
      <c r="Z43" s="185">
        <v>3</v>
      </c>
      <c r="AA43" s="185">
        <v>30</v>
      </c>
      <c r="AB43" s="185"/>
      <c r="AC43" s="185"/>
      <c r="AD43" s="186" t="s">
        <v>3160</v>
      </c>
      <c r="AE43" s="189" t="s">
        <v>2521</v>
      </c>
      <c r="AF43" s="185"/>
      <c r="AG43" s="196">
        <f t="shared" ref="AG43:AG46" si="20">SUM(X43+Y43+AA43+AB43+AC43)</f>
        <v>77</v>
      </c>
      <c r="AH43" s="196">
        <f t="shared" ref="AH43:AH46" si="21">SUM(X43*2)+(Y43*3)+(Z43*2)+(AA43*2)+(AB43)+(AC43*3)</f>
        <v>192</v>
      </c>
      <c r="AI43" s="196">
        <f t="shared" ref="AI43:AI46" si="22">SUM(AG43+AH43)</f>
        <v>269</v>
      </c>
    </row>
    <row r="44" spans="1:35" ht="24" x14ac:dyDescent="0.25">
      <c r="A44" s="361"/>
      <c r="B44" s="177">
        <f t="shared" ref="B44:B51" si="23">B43</f>
        <v>31</v>
      </c>
      <c r="C44" s="285"/>
      <c r="D44" s="177" t="s">
        <v>28</v>
      </c>
      <c r="E44" s="285"/>
      <c r="F44" s="177" t="s">
        <v>33</v>
      </c>
      <c r="G44" s="285"/>
      <c r="H44" s="285"/>
      <c r="I44" s="432"/>
      <c r="J44" s="179">
        <v>94.69</v>
      </c>
      <c r="K44" s="177">
        <v>57</v>
      </c>
      <c r="L44" s="177">
        <v>4.5</v>
      </c>
      <c r="M44" s="177">
        <v>2017</v>
      </c>
      <c r="N44" s="58">
        <f>IF(K44="","",IF(O44="",IF(K44=0,"",IF(K44&lt;=[13]Разработчик!$D$7,[13]Разработчик!$C$8,IF(K44&lt;=[13]Разработчик!$G$7,[13]Разработчик!$F$8,IF(K44&lt;=[13]Разработчик!$J$7,[13]Разработчик!$I$8,IF(K44&lt;=[13]Разработчик!$M$7,[13]Разработчик!$L$8,IF(K44&lt;=[13]Разработчик!$P$7,[13]Разработчик!$O$8,IF(K44&lt;=[13]Разработчик!$S$7,[13]Разработчик!$R$8,IF(K44&lt;=425.9,3.5,IF(K44&gt;=[13]Разработчик!$V$7,[13]Разработчик!$U$8))))))))),"-"))</f>
        <v>1.5</v>
      </c>
      <c r="O44" s="59"/>
      <c r="P44" s="177">
        <v>2021</v>
      </c>
      <c r="Q44" s="177">
        <v>2023</v>
      </c>
      <c r="R44" s="179">
        <v>18.5</v>
      </c>
      <c r="S44" s="61" t="s">
        <v>54</v>
      </c>
      <c r="T44" s="62">
        <f t="shared" si="18"/>
        <v>2035.5</v>
      </c>
      <c r="U44" s="177" t="s">
        <v>3113</v>
      </c>
      <c r="V44" s="177"/>
      <c r="W44" s="62">
        <f t="shared" si="19"/>
        <v>2035.5</v>
      </c>
      <c r="X44" s="185">
        <v>44</v>
      </c>
      <c r="Y44" s="185">
        <v>14</v>
      </c>
      <c r="Z44" s="185">
        <v>30</v>
      </c>
      <c r="AA44" s="185">
        <v>14</v>
      </c>
      <c r="AB44" s="185"/>
      <c r="AC44" s="185"/>
      <c r="AD44" s="186" t="s">
        <v>3160</v>
      </c>
      <c r="AE44" s="189" t="s">
        <v>2521</v>
      </c>
      <c r="AF44" s="185"/>
      <c r="AG44" s="196">
        <f t="shared" si="20"/>
        <v>72</v>
      </c>
      <c r="AH44" s="196">
        <f t="shared" si="21"/>
        <v>218</v>
      </c>
      <c r="AI44" s="196">
        <f t="shared" si="22"/>
        <v>290</v>
      </c>
    </row>
    <row r="45" spans="1:35" ht="24" x14ac:dyDescent="0.25">
      <c r="A45" s="361"/>
      <c r="B45" s="177">
        <f t="shared" si="23"/>
        <v>31</v>
      </c>
      <c r="C45" s="285"/>
      <c r="D45" s="177" t="s">
        <v>28</v>
      </c>
      <c r="E45" s="285"/>
      <c r="F45" s="177" t="s">
        <v>33</v>
      </c>
      <c r="G45" s="285"/>
      <c r="H45" s="285"/>
      <c r="I45" s="432"/>
      <c r="J45" s="179">
        <v>41.09</v>
      </c>
      <c r="K45" s="177">
        <v>32</v>
      </c>
      <c r="L45" s="177">
        <v>4</v>
      </c>
      <c r="M45" s="177">
        <v>2017</v>
      </c>
      <c r="N45" s="58">
        <f>IF(K45="","",IF(O45="",IF(K45=0,"",IF(K45&lt;=[13]Разработчик!$D$7,[13]Разработчик!$C$8,IF(K45&lt;=[13]Разработчик!$G$7,[13]Разработчик!$F$8,IF(K45&lt;=[13]Разработчик!$J$7,[13]Разработчик!$I$8,IF(K45&lt;=[13]Разработчик!$M$7,[13]Разработчик!$L$8,IF(K45&lt;=[13]Разработчик!$P$7,[13]Разработчик!$O$8,IF(K45&lt;=[13]Разработчик!$S$7,[13]Разработчик!$R$8,IF(K45&lt;=425.9,3.5,IF(K45&gt;=[13]Разработчик!$V$7,[13]Разработчик!$U$8))))))))),"-"))</f>
        <v>1.5</v>
      </c>
      <c r="O45" s="59"/>
      <c r="P45" s="177">
        <v>2021</v>
      </c>
      <c r="Q45" s="177">
        <v>2023</v>
      </c>
      <c r="R45" s="179">
        <v>22</v>
      </c>
      <c r="S45" s="61" t="s">
        <v>54</v>
      </c>
      <c r="T45" s="62">
        <f t="shared" si="18"/>
        <v>2039</v>
      </c>
      <c r="U45" s="177" t="s">
        <v>3113</v>
      </c>
      <c r="V45" s="177"/>
      <c r="W45" s="62">
        <f t="shared" si="19"/>
        <v>2039</v>
      </c>
      <c r="X45" s="185">
        <v>56</v>
      </c>
      <c r="Y45" s="185">
        <v>14</v>
      </c>
      <c r="Z45" s="185">
        <v>28</v>
      </c>
      <c r="AA45" s="185"/>
      <c r="AB45" s="56"/>
      <c r="AC45" s="56"/>
      <c r="AD45" s="186" t="s">
        <v>3160</v>
      </c>
      <c r="AE45" s="189" t="s">
        <v>2521</v>
      </c>
      <c r="AF45" s="56"/>
      <c r="AG45" s="196">
        <f t="shared" si="20"/>
        <v>70</v>
      </c>
      <c r="AH45" s="196">
        <f t="shared" si="21"/>
        <v>210</v>
      </c>
      <c r="AI45" s="196">
        <f t="shared" si="22"/>
        <v>280</v>
      </c>
    </row>
    <row r="46" spans="1:35" ht="60" x14ac:dyDescent="0.25">
      <c r="A46" s="249" t="s">
        <v>2498</v>
      </c>
      <c r="B46" s="177">
        <v>32</v>
      </c>
      <c r="C46" s="177" t="s">
        <v>2499</v>
      </c>
      <c r="D46" s="177" t="s">
        <v>28</v>
      </c>
      <c r="E46" s="177" t="s">
        <v>2500</v>
      </c>
      <c r="F46" s="177" t="s">
        <v>33</v>
      </c>
      <c r="G46" s="177">
        <v>0.15</v>
      </c>
      <c r="H46" s="177" t="s">
        <v>2501</v>
      </c>
      <c r="I46" s="61" t="s">
        <v>2497</v>
      </c>
      <c r="J46" s="179">
        <v>92.4</v>
      </c>
      <c r="K46" s="177">
        <v>57</v>
      </c>
      <c r="L46" s="177">
        <v>4.5</v>
      </c>
      <c r="M46" s="177">
        <v>2017</v>
      </c>
      <c r="N46" s="58">
        <f>IF(K46="","",IF(O46="",IF(K46=0,"",IF(K46&lt;=[13]Разработчик!$D$7,[13]Разработчик!$C$8,IF(K46&lt;=[13]Разработчик!$G$7,[13]Разработчик!$F$8,IF(K46&lt;=[13]Разработчик!$J$7,[13]Разработчик!$I$8,IF(K46&lt;=[13]Разработчик!$M$7,[13]Разработчик!$L$8,IF(K46&lt;=[13]Разработчик!$P$7,[13]Разработчик!$O$8,IF(K46&lt;=[13]Разработчик!$S$7,[13]Разработчик!$R$8,IF(K46&lt;=425.9,3.5,IF(K46&gt;=[13]Разработчик!$V$7,[13]Разработчик!$U$8))))))))),"-"))</f>
        <v>1.5</v>
      </c>
      <c r="O46" s="59"/>
      <c r="P46" s="177">
        <v>2019</v>
      </c>
      <c r="Q46" s="177">
        <v>2023</v>
      </c>
      <c r="R46" s="179">
        <v>27</v>
      </c>
      <c r="S46" s="61" t="s">
        <v>54</v>
      </c>
      <c r="T46" s="62">
        <f t="shared" si="18"/>
        <v>2044</v>
      </c>
      <c r="U46" s="177" t="s">
        <v>3113</v>
      </c>
      <c r="V46" s="177"/>
      <c r="W46" s="62">
        <f t="shared" si="19"/>
        <v>2044</v>
      </c>
      <c r="X46" s="185">
        <v>28</v>
      </c>
      <c r="Y46" s="185"/>
      <c r="Z46" s="185">
        <v>1</v>
      </c>
      <c r="AA46" s="185"/>
      <c r="AB46" s="56"/>
      <c r="AC46" s="56"/>
      <c r="AD46" s="186" t="s">
        <v>2532</v>
      </c>
      <c r="AE46" s="189" t="s">
        <v>2521</v>
      </c>
      <c r="AF46" s="56"/>
      <c r="AG46" s="196">
        <f t="shared" si="20"/>
        <v>28</v>
      </c>
      <c r="AH46" s="196">
        <f t="shared" si="21"/>
        <v>58</v>
      </c>
      <c r="AI46" s="196">
        <f t="shared" si="22"/>
        <v>86</v>
      </c>
    </row>
    <row r="47" spans="1:35" ht="63" customHeight="1" x14ac:dyDescent="0.25">
      <c r="A47" s="321" t="s">
        <v>2502</v>
      </c>
      <c r="B47" s="177">
        <v>36</v>
      </c>
      <c r="C47" s="285" t="s">
        <v>2503</v>
      </c>
      <c r="D47" s="285" t="s">
        <v>2504</v>
      </c>
      <c r="E47" s="285" t="s">
        <v>2505</v>
      </c>
      <c r="F47" s="177" t="s">
        <v>44</v>
      </c>
      <c r="G47" s="177"/>
      <c r="H47" s="177">
        <v>1</v>
      </c>
      <c r="I47" s="61" t="s">
        <v>2506</v>
      </c>
      <c r="J47" s="177">
        <v>171</v>
      </c>
      <c r="K47" s="177">
        <v>273</v>
      </c>
      <c r="L47" s="177">
        <v>8</v>
      </c>
      <c r="M47" s="177">
        <v>2019</v>
      </c>
      <c r="N47" s="58">
        <f>IF(K47="","",IF(O47="",IF(K47=0,"",IF(K47&lt;=[13]Разработчик!$D$7,[13]Разработчик!$C$8,IF(K47&lt;=[13]Разработчик!$G$7,[13]Разработчик!$F$8,IF(K47&lt;=[13]Разработчик!$J$7,[13]Разработчик!$I$8,IF(K47&lt;=[13]Разработчик!$M$7,[13]Разработчик!$L$8,IF(K47&lt;=[13]Разработчик!$P$7,[13]Разработчик!$O$8,IF(K47&lt;=[13]Разработчик!$S$7,[13]Разработчик!$R$8,IF(K47&lt;=425.9,3.5,IF(K47&gt;=[13]Разработчик!$V$7,[13]Разработчик!$U$8))))))))),"-"))</f>
        <v>3</v>
      </c>
      <c r="O47" s="59"/>
      <c r="P47" s="177">
        <v>2019</v>
      </c>
      <c r="Q47" s="177">
        <v>2023</v>
      </c>
      <c r="R47" s="179">
        <v>18</v>
      </c>
      <c r="S47" s="61" t="s">
        <v>54</v>
      </c>
      <c r="T47" s="62">
        <f t="shared" si="18"/>
        <v>2037</v>
      </c>
      <c r="U47" s="177" t="s">
        <v>3113</v>
      </c>
      <c r="V47" s="177"/>
      <c r="W47" s="62">
        <f t="shared" si="19"/>
        <v>2037</v>
      </c>
      <c r="X47" s="185">
        <v>27</v>
      </c>
      <c r="Y47" s="185">
        <v>17</v>
      </c>
      <c r="Z47" s="185">
        <v>2</v>
      </c>
      <c r="AA47" s="185">
        <v>17</v>
      </c>
      <c r="AB47" s="185"/>
      <c r="AC47" s="185"/>
      <c r="AD47" s="188" t="s">
        <v>2547</v>
      </c>
      <c r="AE47" s="189" t="s">
        <v>2521</v>
      </c>
      <c r="AF47" s="185"/>
      <c r="AG47" s="196">
        <f t="shared" ref="AG47:AG51" si="24">SUM(X47+Y47+AA47+AB47+AC47)</f>
        <v>61</v>
      </c>
      <c r="AH47" s="196">
        <f t="shared" ref="AH47:AH51" si="25">SUM(X47*2)+(Y47*3)+(Z47*2)+(AA47*2)+(AB47)+(AC47*3)</f>
        <v>143</v>
      </c>
      <c r="AI47" s="196">
        <f t="shared" ref="AI47:AI51" si="26">SUM(AG47+AH47)</f>
        <v>204</v>
      </c>
    </row>
    <row r="48" spans="1:35" ht="24" x14ac:dyDescent="0.25">
      <c r="A48" s="321"/>
      <c r="B48" s="177">
        <f t="shared" si="23"/>
        <v>36</v>
      </c>
      <c r="C48" s="285"/>
      <c r="D48" s="285"/>
      <c r="E48" s="285"/>
      <c r="F48" s="177" t="s">
        <v>44</v>
      </c>
      <c r="G48" s="177"/>
      <c r="H48" s="177">
        <v>1</v>
      </c>
      <c r="I48" s="61" t="s">
        <v>2506</v>
      </c>
      <c r="J48" s="177">
        <v>2.7</v>
      </c>
      <c r="K48" s="177">
        <v>159</v>
      </c>
      <c r="L48" s="177">
        <v>6</v>
      </c>
      <c r="M48" s="177">
        <v>2019</v>
      </c>
      <c r="N48" s="58">
        <f>IF(K48="","",IF(O48="",IF(K48=0,"",IF(K48&lt;=[13]Разработчик!$D$7,[13]Разработчик!$C$8,IF(K48&lt;=[13]Разработчик!$G$7,[13]Разработчик!$F$8,IF(K48&lt;=[13]Разработчик!$J$7,[13]Разработчик!$I$8,IF(K48&lt;=[13]Разработчик!$M$7,[13]Разработчик!$L$8,IF(K48&lt;=[13]Разработчик!$P$7,[13]Разработчик!$O$8,IF(K48&lt;=[13]Разработчик!$S$7,[13]Разработчик!$R$8,IF(K48&lt;=425.9,3.5,IF(K48&gt;=[13]Разработчик!$V$7,[13]Разработчик!$U$8))))))))),"-"))</f>
        <v>2.5</v>
      </c>
      <c r="O48" s="59"/>
      <c r="P48" s="177">
        <v>2019</v>
      </c>
      <c r="Q48" s="177">
        <v>2023</v>
      </c>
      <c r="R48" s="179">
        <v>18</v>
      </c>
      <c r="S48" s="61" t="s">
        <v>54</v>
      </c>
      <c r="T48" s="62">
        <f t="shared" si="18"/>
        <v>2037</v>
      </c>
      <c r="U48" s="177" t="s">
        <v>3113</v>
      </c>
      <c r="V48" s="177"/>
      <c r="W48" s="62">
        <f t="shared" si="19"/>
        <v>2037</v>
      </c>
      <c r="X48" s="185">
        <v>2</v>
      </c>
      <c r="Y48" s="185">
        <v>2</v>
      </c>
      <c r="Z48" s="185">
        <v>4</v>
      </c>
      <c r="AA48" s="185">
        <v>2</v>
      </c>
      <c r="AB48" s="185"/>
      <c r="AC48" s="185"/>
      <c r="AD48" s="185">
        <v>2</v>
      </c>
      <c r="AE48" s="189" t="s">
        <v>2521</v>
      </c>
      <c r="AF48" s="185">
        <v>2</v>
      </c>
      <c r="AG48" s="196">
        <f t="shared" si="24"/>
        <v>6</v>
      </c>
      <c r="AH48" s="196">
        <f t="shared" si="25"/>
        <v>22</v>
      </c>
      <c r="AI48" s="196">
        <f t="shared" si="26"/>
        <v>28</v>
      </c>
    </row>
    <row r="49" spans="1:35" ht="24" x14ac:dyDescent="0.25">
      <c r="A49" s="321"/>
      <c r="B49" s="177">
        <f t="shared" si="23"/>
        <v>36</v>
      </c>
      <c r="C49" s="285"/>
      <c r="D49" s="285"/>
      <c r="E49" s="285"/>
      <c r="F49" s="177" t="s">
        <v>44</v>
      </c>
      <c r="G49" s="177"/>
      <c r="H49" s="177">
        <v>1</v>
      </c>
      <c r="I49" s="61" t="s">
        <v>2506</v>
      </c>
      <c r="J49" s="177">
        <v>99</v>
      </c>
      <c r="K49" s="177">
        <v>108</v>
      </c>
      <c r="L49" s="177">
        <v>5</v>
      </c>
      <c r="M49" s="177">
        <v>2019</v>
      </c>
      <c r="N49" s="58">
        <f>IF(K49="","",IF(O49="",IF(K49=0,"",IF(K49&lt;=[13]Разработчик!$D$7,[13]Разработчик!$C$8,IF(K49&lt;=[13]Разработчик!$G$7,[13]Разработчик!$F$8,IF(K49&lt;=[13]Разработчик!$J$7,[13]Разработчик!$I$8,IF(K49&lt;=[13]Разработчик!$M$7,[13]Разработчик!$L$8,IF(K49&lt;=[13]Разработчик!$P$7,[13]Разработчик!$O$8,IF(K49&lt;=[13]Разработчик!$S$7,[13]Разработчик!$R$8,IF(K49&lt;=425.9,3.5,IF(K49&gt;=[13]Разработчик!$V$7,[13]Разработчик!$U$8))))))))),"-"))</f>
        <v>2</v>
      </c>
      <c r="O49" s="59"/>
      <c r="P49" s="177">
        <v>2019</v>
      </c>
      <c r="Q49" s="177">
        <v>2023</v>
      </c>
      <c r="R49" s="179">
        <v>18</v>
      </c>
      <c r="S49" s="61" t="s">
        <v>54</v>
      </c>
      <c r="T49" s="62">
        <f t="shared" si="18"/>
        <v>2037</v>
      </c>
      <c r="U49" s="177" t="s">
        <v>3113</v>
      </c>
      <c r="V49" s="177"/>
      <c r="W49" s="62">
        <f t="shared" si="19"/>
        <v>2037</v>
      </c>
      <c r="X49" s="185">
        <v>39</v>
      </c>
      <c r="Y49" s="185">
        <v>1</v>
      </c>
      <c r="Z49" s="185">
        <v>14</v>
      </c>
      <c r="AA49" s="185"/>
      <c r="AB49" s="185">
        <v>1</v>
      </c>
      <c r="AC49" s="185"/>
      <c r="AD49" s="188" t="s">
        <v>2538</v>
      </c>
      <c r="AE49" s="189" t="s">
        <v>2521</v>
      </c>
      <c r="AF49" s="185"/>
      <c r="AG49" s="196">
        <f t="shared" si="24"/>
        <v>41</v>
      </c>
      <c r="AH49" s="196">
        <f t="shared" si="25"/>
        <v>110</v>
      </c>
      <c r="AI49" s="196">
        <f t="shared" si="26"/>
        <v>151</v>
      </c>
    </row>
    <row r="50" spans="1:35" ht="24" x14ac:dyDescent="0.25">
      <c r="A50" s="321"/>
      <c r="B50" s="177">
        <f t="shared" si="23"/>
        <v>36</v>
      </c>
      <c r="C50" s="285"/>
      <c r="D50" s="285"/>
      <c r="E50" s="285"/>
      <c r="F50" s="177" t="s">
        <v>44</v>
      </c>
      <c r="G50" s="177"/>
      <c r="H50" s="177">
        <v>1</v>
      </c>
      <c r="I50" s="61" t="s">
        <v>2506</v>
      </c>
      <c r="J50" s="177">
        <v>0.9</v>
      </c>
      <c r="K50" s="177">
        <v>57</v>
      </c>
      <c r="L50" s="177">
        <v>4.5</v>
      </c>
      <c r="M50" s="177">
        <v>2019</v>
      </c>
      <c r="N50" s="58">
        <f>IF(K50="","",IF(O50="",IF(K50=0,"",IF(K50&lt;=[13]Разработчик!$D$7,[13]Разработчик!$C$8,IF(K50&lt;=[13]Разработчик!$G$7,[13]Разработчик!$F$8,IF(K50&lt;=[13]Разработчик!$J$7,[13]Разработчик!$I$8,IF(K50&lt;=[13]Разработчик!$M$7,[13]Разработчик!$L$8,IF(K50&lt;=[13]Разработчик!$P$7,[13]Разработчик!$O$8,IF(K50&lt;=[13]Разработчик!$S$7,[13]Разработчик!$R$8,IF(K50&lt;=425.9,3.5,IF(K50&gt;=[13]Разработчик!$V$7,[13]Разработчик!$U$8))))))))),"-"))</f>
        <v>1.5</v>
      </c>
      <c r="O50" s="59"/>
      <c r="P50" s="177">
        <v>2019</v>
      </c>
      <c r="Q50" s="177">
        <v>2023</v>
      </c>
      <c r="R50" s="179">
        <v>18</v>
      </c>
      <c r="S50" s="61" t="s">
        <v>54</v>
      </c>
      <c r="T50" s="62">
        <f t="shared" si="18"/>
        <v>2037</v>
      </c>
      <c r="U50" s="177" t="s">
        <v>3113</v>
      </c>
      <c r="V50" s="177"/>
      <c r="W50" s="62">
        <f t="shared" si="19"/>
        <v>2037</v>
      </c>
      <c r="X50" s="185"/>
      <c r="Y50" s="185"/>
      <c r="Z50" s="185">
        <v>2</v>
      </c>
      <c r="AA50" s="185"/>
      <c r="AB50" s="185"/>
      <c r="AC50" s="185"/>
      <c r="AD50" s="185">
        <v>1</v>
      </c>
      <c r="AE50" s="189" t="s">
        <v>2521</v>
      </c>
      <c r="AF50" s="185"/>
      <c r="AG50" s="196">
        <f t="shared" si="24"/>
        <v>0</v>
      </c>
      <c r="AH50" s="196">
        <f t="shared" si="25"/>
        <v>4</v>
      </c>
      <c r="AI50" s="196">
        <f t="shared" si="26"/>
        <v>4</v>
      </c>
    </row>
    <row r="51" spans="1:35" ht="24" x14ac:dyDescent="0.25">
      <c r="A51" s="321"/>
      <c r="B51" s="177">
        <f t="shared" si="23"/>
        <v>36</v>
      </c>
      <c r="C51" s="285"/>
      <c r="D51" s="285"/>
      <c r="E51" s="285"/>
      <c r="F51" s="177" t="s">
        <v>44</v>
      </c>
      <c r="G51" s="177"/>
      <c r="H51" s="177">
        <v>1</v>
      </c>
      <c r="I51" s="61" t="s">
        <v>2506</v>
      </c>
      <c r="J51" s="177">
        <v>1.8</v>
      </c>
      <c r="K51" s="177">
        <v>32</v>
      </c>
      <c r="L51" s="177">
        <v>4</v>
      </c>
      <c r="M51" s="177">
        <v>2019</v>
      </c>
      <c r="N51" s="58">
        <f>IF(K51="","",IF(O51="",IF(K51=0,"",IF(K51&lt;=[13]Разработчик!$D$7,[13]Разработчик!$C$8,IF(K51&lt;=[13]Разработчик!$G$7,[13]Разработчик!$F$8,IF(K51&lt;=[13]Разработчик!$J$7,[13]Разработчик!$I$8,IF(K51&lt;=[13]Разработчик!$M$7,[13]Разработчик!$L$8,IF(K51&lt;=[13]Разработчик!$P$7,[13]Разработчик!$O$8,IF(K51&lt;=[13]Разработчик!$S$7,[13]Разработчик!$R$8,IF(K51&lt;=425.9,3.5,IF(K51&gt;=[13]Разработчик!$V$7,[13]Разработчик!$U$8))))))))),"-"))</f>
        <v>1.5</v>
      </c>
      <c r="O51" s="59"/>
      <c r="P51" s="177">
        <v>2019</v>
      </c>
      <c r="Q51" s="177">
        <v>2023</v>
      </c>
      <c r="R51" s="179">
        <v>18</v>
      </c>
      <c r="S51" s="61" t="s">
        <v>54</v>
      </c>
      <c r="T51" s="62">
        <f t="shared" si="18"/>
        <v>2037</v>
      </c>
      <c r="U51" s="177" t="s">
        <v>3113</v>
      </c>
      <c r="V51" s="177"/>
      <c r="W51" s="62">
        <f t="shared" si="19"/>
        <v>2037</v>
      </c>
      <c r="X51" s="185"/>
      <c r="Y51" s="185"/>
      <c r="Z51" s="185">
        <v>1</v>
      </c>
      <c r="AA51" s="185"/>
      <c r="AB51" s="56"/>
      <c r="AC51" s="56"/>
      <c r="AD51" s="56">
        <v>1</v>
      </c>
      <c r="AE51" s="189" t="s">
        <v>2521</v>
      </c>
      <c r="AF51" s="56"/>
      <c r="AG51" s="196">
        <f t="shared" si="24"/>
        <v>0</v>
      </c>
      <c r="AH51" s="196">
        <f t="shared" si="25"/>
        <v>2</v>
      </c>
      <c r="AI51" s="196">
        <f t="shared" si="26"/>
        <v>2</v>
      </c>
    </row>
    <row r="52" spans="1:35" x14ac:dyDescent="0.25">
      <c r="AG52" s="200">
        <v>1614</v>
      </c>
      <c r="AH52" s="200">
        <v>4611</v>
      </c>
      <c r="AI52" s="200">
        <f>SUM(AG52+AH52)</f>
        <v>6225</v>
      </c>
    </row>
    <row r="53" spans="1:35" x14ac:dyDescent="0.25">
      <c r="B53" s="191" t="s">
        <v>3196</v>
      </c>
    </row>
  </sheetData>
  <autoFilter ref="A6:AI51"/>
  <mergeCells count="102">
    <mergeCell ref="AG3:AG5"/>
    <mergeCell ref="AH3:AH5"/>
    <mergeCell ref="AI3:AI5"/>
    <mergeCell ref="A2:AI2"/>
    <mergeCell ref="A1:AI1"/>
    <mergeCell ref="A47:A51"/>
    <mergeCell ref="C47:C51"/>
    <mergeCell ref="D47:D51"/>
    <mergeCell ref="E47:E51"/>
    <mergeCell ref="A43:A45"/>
    <mergeCell ref="C43:C45"/>
    <mergeCell ref="E43:E45"/>
    <mergeCell ref="G43:G45"/>
    <mergeCell ref="H43:H45"/>
    <mergeCell ref="I43:I45"/>
    <mergeCell ref="I39:I42"/>
    <mergeCell ref="A39:A42"/>
    <mergeCell ref="C39:C42"/>
    <mergeCell ref="E39:E42"/>
    <mergeCell ref="G39:G42"/>
    <mergeCell ref="H39:H42"/>
    <mergeCell ref="A34:A37"/>
    <mergeCell ref="C34:C37"/>
    <mergeCell ref="E34:E37"/>
    <mergeCell ref="G34:G37"/>
    <mergeCell ref="H34:H37"/>
    <mergeCell ref="I34:I37"/>
    <mergeCell ref="A31:A33"/>
    <mergeCell ref="C31:C33"/>
    <mergeCell ref="E31:E33"/>
    <mergeCell ref="G31:G33"/>
    <mergeCell ref="H31:H33"/>
    <mergeCell ref="I31:I33"/>
    <mergeCell ref="A19:A23"/>
    <mergeCell ref="C19:C23"/>
    <mergeCell ref="C3:D3"/>
    <mergeCell ref="E3:E5"/>
    <mergeCell ref="D4:D5"/>
    <mergeCell ref="G4:G5"/>
    <mergeCell ref="AF3:AF5"/>
    <mergeCell ref="U4:U5"/>
    <mergeCell ref="V4:V5"/>
    <mergeCell ref="W4:W5"/>
    <mergeCell ref="AC3:AC5"/>
    <mergeCell ref="U3:W3"/>
    <mergeCell ref="AD3:AD5"/>
    <mergeCell ref="R3:R5"/>
    <mergeCell ref="S3:S5"/>
    <mergeCell ref="T3:T5"/>
    <mergeCell ref="AA3:AA5"/>
    <mergeCell ref="AB3:AB5"/>
    <mergeCell ref="X3:X5"/>
    <mergeCell ref="Y3:Y5"/>
    <mergeCell ref="Z3:Z5"/>
    <mergeCell ref="AE3:AE5"/>
    <mergeCell ref="A28:A30"/>
    <mergeCell ref="H4:I4"/>
    <mergeCell ref="J4:L4"/>
    <mergeCell ref="N4:N5"/>
    <mergeCell ref="O4:O5"/>
    <mergeCell ref="M3:M5"/>
    <mergeCell ref="N3:O3"/>
    <mergeCell ref="C28:C30"/>
    <mergeCell ref="E28:E30"/>
    <mergeCell ref="G28:G30"/>
    <mergeCell ref="H28:H30"/>
    <mergeCell ref="I28:I30"/>
    <mergeCell ref="C24:C27"/>
    <mergeCell ref="A24:A27"/>
    <mergeCell ref="E19:E23"/>
    <mergeCell ref="G19:G23"/>
    <mergeCell ref="H19:H23"/>
    <mergeCell ref="I19:I23"/>
    <mergeCell ref="G24:G27"/>
    <mergeCell ref="H24:H27"/>
    <mergeCell ref="I24:I27"/>
    <mergeCell ref="F3:F5"/>
    <mergeCell ref="G3:L3"/>
    <mergeCell ref="C4:C5"/>
    <mergeCell ref="P3:Q3"/>
    <mergeCell ref="A7:A9"/>
    <mergeCell ref="C7:C9"/>
    <mergeCell ref="E7:E9"/>
    <mergeCell ref="G7:G9"/>
    <mergeCell ref="A15:A18"/>
    <mergeCell ref="C15:C18"/>
    <mergeCell ref="E15:E18"/>
    <mergeCell ref="G15:G18"/>
    <mergeCell ref="H7:H9"/>
    <mergeCell ref="I7:I9"/>
    <mergeCell ref="A10:A14"/>
    <mergeCell ref="C10:C14"/>
    <mergeCell ref="E10:E14"/>
    <mergeCell ref="G10:G14"/>
    <mergeCell ref="H10:H14"/>
    <mergeCell ref="I10:I14"/>
    <mergeCell ref="Q4:Q5"/>
    <mergeCell ref="A3:A5"/>
    <mergeCell ref="B3:B5"/>
    <mergeCell ref="P4:P5"/>
    <mergeCell ref="H15:H18"/>
    <mergeCell ref="I15:I18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errorStyle="warning" allowBlank="1" showInputMessage="1" showErrorMessage="1" errorTitle="Объект" error="Подразделение АО &quot;Антипинский НПЗ&quot;">
          <x14:formula1>
            <xm:f>[13]Разработчик!#REF!</xm:f>
          </x14:formula1>
          <xm:sqref>A1</xm:sqref>
        </x14:dataValidation>
        <x14:dataValidation type="list" allowBlank="1" showInputMessage="1" showErrorMessage="1" error="Указать категорию согласно Приложения №22 к Руководству по безопасности №784 от 27 декабря 2012г.">
          <x14:formula1>
            <xm:f>[13]Разработчик!#REF!</xm:f>
          </x14:formula1>
          <xm:sqref>F7:F51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9"/>
  <sheetViews>
    <sheetView workbookViewId="0">
      <selection activeCell="AA21" sqref="AA21"/>
    </sheetView>
  </sheetViews>
  <sheetFormatPr defaultRowHeight="15" x14ac:dyDescent="0.25"/>
  <cols>
    <col min="3" max="3" width="26.5703125" customWidth="1"/>
    <col min="4" max="4" width="11.42578125" customWidth="1"/>
    <col min="5" max="5" width="12.42578125" customWidth="1"/>
    <col min="21" max="21" width="14.5703125" customWidth="1"/>
    <col min="22" max="22" width="9.85546875" customWidth="1"/>
    <col min="23" max="23" width="11.7109375" customWidth="1"/>
    <col min="24" max="24" width="12.28515625" customWidth="1"/>
    <col min="25" max="25" width="11.28515625" customWidth="1"/>
    <col min="27" max="27" width="11.85546875" customWidth="1"/>
    <col min="28" max="28" width="14.5703125" customWidth="1"/>
    <col min="29" max="29" width="14.42578125" customWidth="1"/>
    <col min="30" max="30" width="12" customWidth="1"/>
    <col min="31" max="31" width="12.140625" customWidth="1"/>
    <col min="32" max="32" width="12.85546875" customWidth="1"/>
  </cols>
  <sheetData>
    <row r="1" spans="1:32" ht="15.75" x14ac:dyDescent="0.25">
      <c r="A1" s="309" t="s">
        <v>3131</v>
      </c>
      <c r="B1" s="309"/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309"/>
      <c r="O1" s="309"/>
      <c r="P1" s="309"/>
      <c r="Q1" s="309"/>
      <c r="R1" s="309"/>
      <c r="S1" s="309"/>
      <c r="T1" s="309"/>
      <c r="U1" s="309"/>
      <c r="V1" s="309"/>
      <c r="W1" s="309"/>
      <c r="X1" s="309"/>
      <c r="Y1" s="309"/>
      <c r="Z1" s="309"/>
      <c r="AA1" s="309"/>
      <c r="AB1" s="309"/>
      <c r="AC1" s="309"/>
      <c r="AD1" s="309"/>
      <c r="AE1" s="309"/>
      <c r="AF1" s="309"/>
    </row>
    <row r="2" spans="1:32" ht="15.75" x14ac:dyDescent="0.25">
      <c r="A2" s="308"/>
      <c r="B2" s="308"/>
      <c r="C2" s="308"/>
      <c r="D2" s="308"/>
      <c r="E2" s="308"/>
      <c r="F2" s="308"/>
      <c r="G2" s="308"/>
      <c r="H2" s="308"/>
      <c r="I2" s="308"/>
      <c r="J2" s="308"/>
      <c r="K2" s="308"/>
      <c r="L2" s="308"/>
      <c r="M2" s="308"/>
      <c r="N2" s="308"/>
      <c r="O2" s="308"/>
      <c r="P2" s="308"/>
      <c r="Q2" s="308"/>
      <c r="R2" s="308"/>
      <c r="S2" s="308"/>
      <c r="T2" s="308"/>
      <c r="U2" s="308"/>
      <c r="V2" s="308"/>
      <c r="W2" s="308"/>
      <c r="X2" s="308"/>
      <c r="Y2" s="308"/>
      <c r="Z2" s="308"/>
      <c r="AA2" s="308"/>
      <c r="AB2" s="308"/>
      <c r="AC2" s="308"/>
      <c r="AD2" s="308"/>
      <c r="AE2" s="308"/>
      <c r="AF2" s="308"/>
    </row>
    <row r="3" spans="1:32" ht="55.5" customHeight="1" x14ac:dyDescent="0.25">
      <c r="A3" s="316" t="s">
        <v>0</v>
      </c>
      <c r="B3" s="316" t="s">
        <v>1</v>
      </c>
      <c r="C3" s="298" t="s">
        <v>2</v>
      </c>
      <c r="D3" s="298"/>
      <c r="E3" s="440" t="s">
        <v>3</v>
      </c>
      <c r="F3" s="439" t="s">
        <v>4</v>
      </c>
      <c r="G3" s="441" t="s">
        <v>5</v>
      </c>
      <c r="H3" s="441"/>
      <c r="I3" s="441"/>
      <c r="J3" s="441"/>
      <c r="K3" s="441"/>
      <c r="L3" s="441"/>
      <c r="M3" s="438" t="s">
        <v>6</v>
      </c>
      <c r="N3" s="440" t="s">
        <v>3188</v>
      </c>
      <c r="O3" s="440"/>
      <c r="P3" s="440" t="s">
        <v>8</v>
      </c>
      <c r="Q3" s="440"/>
      <c r="R3" s="438" t="s">
        <v>9</v>
      </c>
      <c r="S3" s="438" t="s">
        <v>10</v>
      </c>
      <c r="T3" s="438" t="s">
        <v>11</v>
      </c>
      <c r="U3" s="384" t="s">
        <v>2512</v>
      </c>
      <c r="V3" s="384" t="s">
        <v>2513</v>
      </c>
      <c r="W3" s="384" t="s">
        <v>2514</v>
      </c>
      <c r="X3" s="384" t="s">
        <v>2515</v>
      </c>
      <c r="Y3" s="384" t="s">
        <v>2516</v>
      </c>
      <c r="Z3" s="384" t="s">
        <v>2517</v>
      </c>
      <c r="AA3" s="384" t="s">
        <v>3156</v>
      </c>
      <c r="AB3" s="303" t="s">
        <v>2518</v>
      </c>
      <c r="AC3" s="303" t="s">
        <v>2519</v>
      </c>
      <c r="AD3" s="303" t="s">
        <v>3187</v>
      </c>
      <c r="AE3" s="303" t="s">
        <v>3185</v>
      </c>
      <c r="AF3" s="384" t="s">
        <v>3186</v>
      </c>
    </row>
    <row r="4" spans="1:32" ht="51" customHeight="1" x14ac:dyDescent="0.25">
      <c r="A4" s="316"/>
      <c r="B4" s="316"/>
      <c r="C4" s="298" t="s">
        <v>12</v>
      </c>
      <c r="D4" s="298" t="s">
        <v>13</v>
      </c>
      <c r="E4" s="440"/>
      <c r="F4" s="439"/>
      <c r="G4" s="438" t="s">
        <v>14</v>
      </c>
      <c r="H4" s="440" t="s">
        <v>15</v>
      </c>
      <c r="I4" s="440"/>
      <c r="J4" s="440" t="s">
        <v>16</v>
      </c>
      <c r="K4" s="440"/>
      <c r="L4" s="440"/>
      <c r="M4" s="438"/>
      <c r="N4" s="438" t="s">
        <v>17</v>
      </c>
      <c r="O4" s="438" t="s">
        <v>18</v>
      </c>
      <c r="P4" s="438" t="s">
        <v>19</v>
      </c>
      <c r="Q4" s="438" t="s">
        <v>20</v>
      </c>
      <c r="R4" s="438"/>
      <c r="S4" s="438"/>
      <c r="T4" s="439"/>
      <c r="U4" s="384"/>
      <c r="V4" s="384"/>
      <c r="W4" s="384"/>
      <c r="X4" s="384"/>
      <c r="Y4" s="384"/>
      <c r="Z4" s="384"/>
      <c r="AA4" s="384"/>
      <c r="AB4" s="303"/>
      <c r="AC4" s="303"/>
      <c r="AD4" s="303"/>
      <c r="AE4" s="303"/>
      <c r="AF4" s="384"/>
    </row>
    <row r="5" spans="1:32" ht="99.75" x14ac:dyDescent="0.25">
      <c r="A5" s="316"/>
      <c r="B5" s="316"/>
      <c r="C5" s="298"/>
      <c r="D5" s="298"/>
      <c r="E5" s="440"/>
      <c r="F5" s="439"/>
      <c r="G5" s="439"/>
      <c r="H5" s="209" t="s">
        <v>21</v>
      </c>
      <c r="I5" s="209" t="s">
        <v>3189</v>
      </c>
      <c r="J5" s="210" t="s">
        <v>23</v>
      </c>
      <c r="K5" s="210" t="s">
        <v>24</v>
      </c>
      <c r="L5" s="210" t="s">
        <v>25</v>
      </c>
      <c r="M5" s="438"/>
      <c r="N5" s="438"/>
      <c r="O5" s="438"/>
      <c r="P5" s="438"/>
      <c r="Q5" s="438"/>
      <c r="R5" s="438"/>
      <c r="S5" s="438"/>
      <c r="T5" s="439"/>
      <c r="U5" s="384"/>
      <c r="V5" s="384"/>
      <c r="W5" s="384"/>
      <c r="X5" s="384"/>
      <c r="Y5" s="384"/>
      <c r="Z5" s="384"/>
      <c r="AA5" s="384"/>
      <c r="AB5" s="303"/>
      <c r="AC5" s="303"/>
      <c r="AD5" s="303"/>
      <c r="AE5" s="303"/>
      <c r="AF5" s="384"/>
    </row>
    <row r="6" spans="1:32" x14ac:dyDescent="0.25">
      <c r="A6" s="53"/>
      <c r="B6" s="53"/>
      <c r="C6" s="54"/>
      <c r="D6" s="54"/>
      <c r="E6" s="54"/>
      <c r="F6" s="55"/>
      <c r="G6" s="55"/>
      <c r="H6" s="55"/>
      <c r="I6" s="55"/>
      <c r="J6" s="53"/>
      <c r="K6" s="53"/>
      <c r="L6" s="53"/>
      <c r="M6" s="53"/>
      <c r="N6" s="55"/>
      <c r="O6" s="55"/>
      <c r="P6" s="53"/>
      <c r="Q6" s="53"/>
      <c r="R6" s="53"/>
      <c r="S6" s="53"/>
      <c r="T6" s="55"/>
      <c r="U6" s="183"/>
      <c r="V6" s="183"/>
      <c r="W6" s="183"/>
      <c r="X6" s="183"/>
      <c r="Y6" s="183"/>
      <c r="Z6" s="183"/>
      <c r="AA6" s="183"/>
      <c r="AB6" s="183"/>
      <c r="AC6" s="183"/>
    </row>
    <row r="7" spans="1:32" s="7" customFormat="1" ht="54.75" customHeight="1" x14ac:dyDescent="0.25">
      <c r="A7" s="437" t="s">
        <v>3154</v>
      </c>
      <c r="B7" s="47">
        <v>1</v>
      </c>
      <c r="C7" s="322" t="s">
        <v>2507</v>
      </c>
      <c r="D7" s="47" t="s">
        <v>28</v>
      </c>
      <c r="E7" s="322" t="s">
        <v>40</v>
      </c>
      <c r="F7" s="47" t="s">
        <v>44</v>
      </c>
      <c r="G7" s="322">
        <v>0.8</v>
      </c>
      <c r="H7" s="322">
        <v>0.6</v>
      </c>
      <c r="I7" s="322">
        <v>20</v>
      </c>
      <c r="J7" s="47">
        <v>12</v>
      </c>
      <c r="K7" s="47">
        <v>108</v>
      </c>
      <c r="L7" s="47">
        <v>4</v>
      </c>
      <c r="M7" s="47">
        <v>2008</v>
      </c>
      <c r="N7" s="14">
        <f>IF(K7="","",IF(O7="",IF(K7=0,"",IF(K7&lt;=[14]Разработчик!$D$7,[14]Разработчик!$C$8,IF(K7&lt;=[14]Разработчик!$G$7,[14]Разработчик!$F$8,IF(K7&lt;=[14]Разработчик!$J$7,[14]Разработчик!$I$8,IF(K7&lt;=[14]Разработчик!$M$7,[14]Разработчик!$L$8,IF(K7&lt;=[14]Разработчик!$P$7,[14]Разработчик!$O$8,IF(K7&lt;=[14]Разработчик!$S$7,[14]Разработчик!$R$8,IF(K7&lt;=425.9,3.5,IF(K7&gt;=[14]Разработчик!$V$7,[14]Разработчик!$U$8))))))))),"-"))</f>
        <v>2</v>
      </c>
      <c r="O7" s="15"/>
      <c r="P7" s="47">
        <v>2020</v>
      </c>
      <c r="Q7" s="47">
        <v>2023</v>
      </c>
      <c r="R7" s="74" t="s">
        <v>314</v>
      </c>
      <c r="S7" s="74" t="s">
        <v>54</v>
      </c>
      <c r="T7" s="17">
        <f t="shared" ref="T7:T8" si="0">IF(M7="","",M7+R7)</f>
        <v>2028</v>
      </c>
      <c r="U7" s="184">
        <v>7</v>
      </c>
      <c r="V7" s="184">
        <v>2</v>
      </c>
      <c r="W7" s="184">
        <v>2</v>
      </c>
      <c r="X7" s="184">
        <v>2</v>
      </c>
      <c r="Y7" s="184">
        <v>0</v>
      </c>
      <c r="Z7" s="184">
        <v>0</v>
      </c>
      <c r="AA7" s="442">
        <v>1</v>
      </c>
      <c r="AB7" s="442" t="s">
        <v>3157</v>
      </c>
      <c r="AC7" s="443" t="s">
        <v>2520</v>
      </c>
      <c r="AD7" s="196">
        <f>SUM(U7+V7+X7+Y7+Z7)</f>
        <v>11</v>
      </c>
      <c r="AE7" s="196">
        <f>SUM(U7*2)+(V7*3)+(W7*2)+(X7*2)+(Y7)+(Z7*3)</f>
        <v>28</v>
      </c>
      <c r="AF7" s="196">
        <f>SUM(AD7+AE7)</f>
        <v>39</v>
      </c>
    </row>
    <row r="8" spans="1:32" s="7" customFormat="1" ht="38.25" customHeight="1" x14ac:dyDescent="0.25">
      <c r="A8" s="437"/>
      <c r="B8" s="47">
        <f>B7</f>
        <v>1</v>
      </c>
      <c r="C8" s="322"/>
      <c r="D8" s="47" t="s">
        <v>28</v>
      </c>
      <c r="E8" s="322"/>
      <c r="F8" s="47" t="s">
        <v>44</v>
      </c>
      <c r="G8" s="322"/>
      <c r="H8" s="322"/>
      <c r="I8" s="322"/>
      <c r="J8" s="47">
        <v>2.2000000000000002</v>
      </c>
      <c r="K8" s="90">
        <v>89</v>
      </c>
      <c r="L8" s="90">
        <v>3.5</v>
      </c>
      <c r="M8" s="90">
        <v>2008</v>
      </c>
      <c r="N8" s="14">
        <f>IF(K8="","",IF(O8="",IF(K8=0,"",IF(K8&lt;=[14]Разработчик!$D$7,[14]Разработчик!$C$8,IF(K8&lt;=[14]Разработчик!$G$7,[14]Разработчик!$F$8,IF(K8&lt;=[14]Разработчик!$J$7,[14]Разработчик!$I$8,IF(K8&lt;=[14]Разработчик!$M$7,[14]Разработчик!$L$8,IF(K8&lt;=[14]Разработчик!$P$7,[14]Разработчик!$O$8,IF(K8&lt;=[14]Разработчик!$S$7,[14]Разработчик!$R$8,IF(K8&lt;=425.9,3.5,IF(K8&gt;=[14]Разработчик!$V$7,[14]Разработчик!$U$8))))))))),"-"))</f>
        <v>2</v>
      </c>
      <c r="O8" s="15"/>
      <c r="P8" s="47">
        <v>2019</v>
      </c>
      <c r="Q8" s="47">
        <v>2023</v>
      </c>
      <c r="R8" s="74" t="s">
        <v>314</v>
      </c>
      <c r="S8" s="74" t="s">
        <v>54</v>
      </c>
      <c r="T8" s="17">
        <f t="shared" si="0"/>
        <v>2028</v>
      </c>
      <c r="U8" s="184">
        <v>0</v>
      </c>
      <c r="V8" s="184">
        <v>0</v>
      </c>
      <c r="W8" s="184">
        <v>0</v>
      </c>
      <c r="X8" s="184">
        <v>1</v>
      </c>
      <c r="Y8" s="184">
        <v>0</v>
      </c>
      <c r="Z8" s="184">
        <v>0</v>
      </c>
      <c r="AA8" s="442"/>
      <c r="AB8" s="442"/>
      <c r="AC8" s="443"/>
      <c r="AD8" s="196">
        <f t="shared" ref="AD8:AD14" si="1">SUM(U8+V8+X8+Y8+Z8)</f>
        <v>1</v>
      </c>
      <c r="AE8" s="196">
        <f t="shared" ref="AE8:AE14" si="2">SUM(U8*2)+(V8*3)+(W8*2)+(X8*2)+(Y8)+(Z8*3)</f>
        <v>2</v>
      </c>
      <c r="AF8" s="196">
        <f t="shared" ref="AF8:AF15" si="3">SUM(AD8+AE8)</f>
        <v>3</v>
      </c>
    </row>
    <row r="9" spans="1:32" s="7" customFormat="1" ht="58.5" customHeight="1" x14ac:dyDescent="0.25">
      <c r="A9" s="322" t="s">
        <v>3155</v>
      </c>
      <c r="B9" s="322">
        <v>33</v>
      </c>
      <c r="C9" s="322" t="s">
        <v>2509</v>
      </c>
      <c r="D9" s="322" t="s">
        <v>2373</v>
      </c>
      <c r="E9" s="436" t="s">
        <v>2510</v>
      </c>
      <c r="F9" s="322" t="s">
        <v>313</v>
      </c>
      <c r="G9" s="322"/>
      <c r="H9" s="322" t="s">
        <v>2375</v>
      </c>
      <c r="I9" s="322" t="s">
        <v>2508</v>
      </c>
      <c r="J9" s="47">
        <v>49.7</v>
      </c>
      <c r="K9" s="47">
        <v>273</v>
      </c>
      <c r="L9" s="47">
        <v>8</v>
      </c>
      <c r="M9" s="47">
        <v>2019</v>
      </c>
      <c r="N9" s="14">
        <f>IF(K9="","",IF(O9="",IF(K9=0,"",IF(K9&lt;=[14]Разработчик!$D$7,[14]Разработчик!$C$8,IF(K9&lt;=[14]Разработчик!$G$7,[14]Разработчик!$F$8,IF(K9&lt;=[14]Разработчик!$J$7,[14]Разработчик!$I$8,IF(K9&lt;=[14]Разработчик!$M$7,[14]Разработчик!$L$8,IF(K9&lt;=[14]Разработчик!$P$7,[14]Разработчик!$O$8,IF(K9&lt;=[14]Разработчик!$S$7,[14]Разработчик!$R$8,IF(K9&lt;=425.9,3.5,IF(K9&gt;=[14]Разработчик!$V$7,[14]Разработчик!$U$8))))))))),"-"))</f>
        <v>3</v>
      </c>
      <c r="O9" s="15"/>
      <c r="P9" s="47">
        <v>2021</v>
      </c>
      <c r="Q9" s="47">
        <v>2023</v>
      </c>
      <c r="R9" s="47">
        <v>20</v>
      </c>
      <c r="S9" s="74" t="s">
        <v>54</v>
      </c>
      <c r="T9" s="17">
        <f t="shared" ref="T9:T14" si="4">IF(M9="","",M9+R9)</f>
        <v>2039</v>
      </c>
      <c r="U9" s="184">
        <v>4</v>
      </c>
      <c r="V9" s="184">
        <v>1</v>
      </c>
      <c r="W9" s="184">
        <v>0</v>
      </c>
      <c r="X9" s="184">
        <v>0</v>
      </c>
      <c r="Y9" s="184">
        <v>0</v>
      </c>
      <c r="Z9" s="184">
        <v>0</v>
      </c>
      <c r="AA9" s="442"/>
      <c r="AB9" s="442" t="s">
        <v>3158</v>
      </c>
      <c r="AC9" s="443" t="s">
        <v>2520</v>
      </c>
      <c r="AD9" s="196">
        <f t="shared" si="1"/>
        <v>5</v>
      </c>
      <c r="AE9" s="196">
        <f t="shared" si="2"/>
        <v>11</v>
      </c>
      <c r="AF9" s="196">
        <f t="shared" si="3"/>
        <v>16</v>
      </c>
    </row>
    <row r="10" spans="1:32" s="7" customFormat="1" x14ac:dyDescent="0.25">
      <c r="A10" s="322"/>
      <c r="B10" s="322"/>
      <c r="C10" s="322"/>
      <c r="D10" s="322"/>
      <c r="E10" s="436"/>
      <c r="F10" s="322"/>
      <c r="G10" s="322"/>
      <c r="H10" s="322"/>
      <c r="I10" s="322"/>
      <c r="J10" s="47">
        <v>19.64</v>
      </c>
      <c r="K10" s="47">
        <v>159</v>
      </c>
      <c r="L10" s="47">
        <v>6</v>
      </c>
      <c r="M10" s="47">
        <v>2019</v>
      </c>
      <c r="N10" s="14">
        <f>IF(K10="","",IF(O10="",IF(K10=0,"",IF(K10&lt;=[14]Разработчик!$D$7,[14]Разработчик!$C$8,IF(K10&lt;=[14]Разработчик!$G$7,[14]Разработчик!$F$8,IF(K10&lt;=[14]Разработчик!$J$7,[14]Разработчик!$I$8,IF(K10&lt;=[14]Разработчик!$M$7,[14]Разработчик!$L$8,IF(K10&lt;=[14]Разработчик!$P$7,[14]Разработчик!$O$8,IF(K10&lt;=[14]Разработчик!$S$7,[14]Разработчик!$R$8,IF(K10&lt;=425.9,3.5,IF(K10&gt;=[14]Разработчик!$V$7,[14]Разработчик!$U$8))))))))),"-"))</f>
        <v>2.5</v>
      </c>
      <c r="O10" s="15"/>
      <c r="P10" s="47">
        <v>2021</v>
      </c>
      <c r="Q10" s="47">
        <v>2023</v>
      </c>
      <c r="R10" s="47">
        <v>20</v>
      </c>
      <c r="S10" s="74" t="s">
        <v>54</v>
      </c>
      <c r="T10" s="17">
        <f t="shared" si="4"/>
        <v>2039</v>
      </c>
      <c r="U10" s="184">
        <v>15</v>
      </c>
      <c r="V10" s="184">
        <v>0</v>
      </c>
      <c r="W10" s="184">
        <v>2</v>
      </c>
      <c r="X10" s="184">
        <v>2</v>
      </c>
      <c r="Y10" s="184">
        <v>2</v>
      </c>
      <c r="Z10" s="184">
        <v>0</v>
      </c>
      <c r="AA10" s="442"/>
      <c r="AB10" s="442"/>
      <c r="AC10" s="443"/>
      <c r="AD10" s="196">
        <f t="shared" si="1"/>
        <v>19</v>
      </c>
      <c r="AE10" s="196">
        <f t="shared" si="2"/>
        <v>40</v>
      </c>
      <c r="AF10" s="196">
        <f t="shared" si="3"/>
        <v>59</v>
      </c>
    </row>
    <row r="11" spans="1:32" s="7" customFormat="1" x14ac:dyDescent="0.25">
      <c r="A11" s="322"/>
      <c r="B11" s="322"/>
      <c r="C11" s="322"/>
      <c r="D11" s="322"/>
      <c r="E11" s="436"/>
      <c r="F11" s="322"/>
      <c r="G11" s="322"/>
      <c r="H11" s="322"/>
      <c r="I11" s="322"/>
      <c r="J11" s="47">
        <v>19.100000000000001</v>
      </c>
      <c r="K11" s="47">
        <v>108</v>
      </c>
      <c r="L11" s="47">
        <v>5</v>
      </c>
      <c r="M11" s="47">
        <v>2019</v>
      </c>
      <c r="N11" s="14">
        <f>IF(K11="","",IF(O11="",IF(K11=0,"",IF(K11&lt;=[14]Разработчик!$D$7,[14]Разработчик!$C$8,IF(K11&lt;=[14]Разработчик!$G$7,[14]Разработчик!$F$8,IF(K11&lt;=[14]Разработчик!$J$7,[14]Разработчик!$I$8,IF(K11&lt;=[14]Разработчик!$M$7,[14]Разработчик!$L$8,IF(K11&lt;=[14]Разработчик!$P$7,[14]Разработчик!$O$8,IF(K11&lt;=[14]Разработчик!$S$7,[14]Разработчик!$R$8,IF(K11&lt;=425.9,3.5,IF(K11&gt;=[14]Разработчик!$V$7,[14]Разработчик!$U$8))))))))),"-"))</f>
        <v>2</v>
      </c>
      <c r="O11" s="15"/>
      <c r="P11" s="47">
        <v>2021</v>
      </c>
      <c r="Q11" s="47">
        <v>2023</v>
      </c>
      <c r="R11" s="47">
        <v>20</v>
      </c>
      <c r="S11" s="74" t="s">
        <v>54</v>
      </c>
      <c r="T11" s="17">
        <f t="shared" si="4"/>
        <v>2039</v>
      </c>
      <c r="U11" s="184">
        <v>17</v>
      </c>
      <c r="V11" s="184">
        <v>0</v>
      </c>
      <c r="W11" s="184">
        <v>8</v>
      </c>
      <c r="X11" s="184">
        <v>0</v>
      </c>
      <c r="Y11" s="184">
        <v>4</v>
      </c>
      <c r="Z11" s="184">
        <v>0</v>
      </c>
      <c r="AA11" s="442"/>
      <c r="AB11" s="442"/>
      <c r="AC11" s="443"/>
      <c r="AD11" s="196">
        <f t="shared" si="1"/>
        <v>21</v>
      </c>
      <c r="AE11" s="196">
        <f t="shared" si="2"/>
        <v>54</v>
      </c>
      <c r="AF11" s="196">
        <f t="shared" si="3"/>
        <v>75</v>
      </c>
    </row>
    <row r="12" spans="1:32" s="7" customFormat="1" x14ac:dyDescent="0.25">
      <c r="A12" s="322"/>
      <c r="B12" s="322"/>
      <c r="C12" s="322"/>
      <c r="D12" s="322"/>
      <c r="E12" s="436"/>
      <c r="F12" s="322"/>
      <c r="G12" s="322"/>
      <c r="H12" s="322"/>
      <c r="I12" s="322"/>
      <c r="J12" s="47">
        <v>1.1000000000000001</v>
      </c>
      <c r="K12" s="47">
        <v>57</v>
      </c>
      <c r="L12" s="47">
        <v>5</v>
      </c>
      <c r="M12" s="47">
        <v>2019</v>
      </c>
      <c r="N12" s="14">
        <f>IF(K12="","",IF(O12="",IF(K12=0,"",IF(K12&lt;=[14]Разработчик!$D$7,[14]Разработчик!$C$8,IF(K12&lt;=[14]Разработчик!$G$7,[14]Разработчик!$F$8,IF(K12&lt;=[14]Разработчик!$J$7,[14]Разработчик!$I$8,IF(K12&lt;=[14]Разработчик!$M$7,[14]Разработчик!$L$8,IF(K12&lt;=[14]Разработчик!$P$7,[14]Разработчик!$O$8,IF(K12&lt;=[14]Разработчик!$S$7,[14]Разработчик!$R$8,IF(K12&lt;=425.9,3.5,IF(K12&gt;=[14]Разработчик!$V$7,[14]Разработчик!$U$8))))))))),"-"))</f>
        <v>1.5</v>
      </c>
      <c r="O12" s="15"/>
      <c r="P12" s="47">
        <v>2021</v>
      </c>
      <c r="Q12" s="47">
        <v>2023</v>
      </c>
      <c r="R12" s="47">
        <v>20</v>
      </c>
      <c r="S12" s="74" t="s">
        <v>54</v>
      </c>
      <c r="T12" s="17">
        <f t="shared" si="4"/>
        <v>2039</v>
      </c>
      <c r="U12" s="184">
        <v>1</v>
      </c>
      <c r="V12" s="184">
        <v>0</v>
      </c>
      <c r="W12" s="184">
        <v>3</v>
      </c>
      <c r="X12" s="184">
        <v>0</v>
      </c>
      <c r="Y12" s="184">
        <v>3</v>
      </c>
      <c r="Z12" s="184">
        <v>0</v>
      </c>
      <c r="AA12" s="442"/>
      <c r="AB12" s="442"/>
      <c r="AC12" s="443"/>
      <c r="AD12" s="196">
        <f t="shared" si="1"/>
        <v>4</v>
      </c>
      <c r="AE12" s="196">
        <f t="shared" si="2"/>
        <v>11</v>
      </c>
      <c r="AF12" s="196">
        <f t="shared" si="3"/>
        <v>15</v>
      </c>
    </row>
    <row r="13" spans="1:32" s="7" customFormat="1" x14ac:dyDescent="0.25">
      <c r="A13" s="322"/>
      <c r="B13" s="322"/>
      <c r="C13" s="322"/>
      <c r="D13" s="322"/>
      <c r="E13" s="436"/>
      <c r="F13" s="322"/>
      <c r="G13" s="322"/>
      <c r="H13" s="322"/>
      <c r="I13" s="322"/>
      <c r="J13" s="47">
        <v>13.455</v>
      </c>
      <c r="K13" s="47">
        <v>108</v>
      </c>
      <c r="L13" s="47">
        <v>4</v>
      </c>
      <c r="M13" s="47">
        <v>2019</v>
      </c>
      <c r="N13" s="14">
        <f>IF(K13="","",IF(O13="",IF(K13=0,"",IF(K13&lt;=[14]Разработчик!$D$7,[14]Разработчик!$C$8,IF(K13&lt;=[14]Разработчик!$G$7,[14]Разработчик!$F$8,IF(K13&lt;=[14]Разработчик!$J$7,[14]Разработчик!$I$8,IF(K13&lt;=[14]Разработчик!$M$7,[14]Разработчик!$L$8,IF(K13&lt;=[14]Разработчик!$P$7,[14]Разработчик!$O$8,IF(K13&lt;=[14]Разработчик!$S$7,[14]Разработчик!$R$8,IF(K13&lt;=425.9,3.5,IF(K13&gt;=[14]Разработчик!$V$7,[14]Разработчик!$U$8))))))))),"-"))</f>
        <v>2</v>
      </c>
      <c r="O13" s="15"/>
      <c r="P13" s="47">
        <v>2021</v>
      </c>
      <c r="Q13" s="47">
        <v>2023</v>
      </c>
      <c r="R13" s="47">
        <v>20</v>
      </c>
      <c r="S13" s="74" t="s">
        <v>54</v>
      </c>
      <c r="T13" s="17">
        <f t="shared" si="4"/>
        <v>2039</v>
      </c>
      <c r="U13" s="184">
        <v>0</v>
      </c>
      <c r="V13" s="184">
        <v>0</v>
      </c>
      <c r="W13" s="184">
        <v>0</v>
      </c>
      <c r="X13" s="184">
        <v>0</v>
      </c>
      <c r="Y13" s="184">
        <v>0</v>
      </c>
      <c r="Z13" s="184">
        <v>0</v>
      </c>
      <c r="AA13" s="442"/>
      <c r="AB13" s="442"/>
      <c r="AC13" s="443"/>
      <c r="AD13" s="196">
        <f t="shared" si="1"/>
        <v>0</v>
      </c>
      <c r="AE13" s="196">
        <f t="shared" si="2"/>
        <v>0</v>
      </c>
      <c r="AF13" s="196">
        <f t="shared" si="3"/>
        <v>0</v>
      </c>
    </row>
    <row r="14" spans="1:32" s="7" customFormat="1" x14ac:dyDescent="0.25">
      <c r="A14" s="322"/>
      <c r="B14" s="322"/>
      <c r="C14" s="322"/>
      <c r="D14" s="322"/>
      <c r="E14" s="436"/>
      <c r="F14" s="322"/>
      <c r="G14" s="322"/>
      <c r="H14" s="322"/>
      <c r="I14" s="322"/>
      <c r="J14" s="47">
        <v>0.15</v>
      </c>
      <c r="K14" s="47">
        <v>32</v>
      </c>
      <c r="L14" s="47">
        <v>4</v>
      </c>
      <c r="M14" s="47">
        <v>2019</v>
      </c>
      <c r="N14" s="14">
        <f>IF(K14="","",IF(O14="",IF(K14=0,"",IF(K14&lt;=[14]Разработчик!$D$7,[14]Разработчик!$C$8,IF(K14&lt;=[14]Разработчик!$G$7,[14]Разработчик!$F$8,IF(K14&lt;=[14]Разработчик!$J$7,[14]Разработчик!$I$8,IF(K14&lt;=[14]Разработчик!$M$7,[14]Разработчик!$L$8,IF(K14&lt;=[14]Разработчик!$P$7,[14]Разработчик!$O$8,IF(K14&lt;=[14]Разработчик!$S$7,[14]Разработчик!$R$8,IF(K14&lt;=425.9,3.5,IF(K14&gt;=[14]Разработчик!$V$7,[14]Разработчик!$U$8))))))))),"-"))</f>
        <v>1.5</v>
      </c>
      <c r="O14" s="15"/>
      <c r="P14" s="47">
        <v>2021</v>
      </c>
      <c r="Q14" s="47">
        <v>2023</v>
      </c>
      <c r="R14" s="47">
        <v>20</v>
      </c>
      <c r="S14" s="74" t="s">
        <v>54</v>
      </c>
      <c r="T14" s="17">
        <f t="shared" si="4"/>
        <v>2039</v>
      </c>
      <c r="U14" s="184">
        <v>0</v>
      </c>
      <c r="V14" s="184">
        <v>0</v>
      </c>
      <c r="W14" s="184">
        <v>1</v>
      </c>
      <c r="X14" s="184">
        <v>0</v>
      </c>
      <c r="Y14" s="184">
        <v>0</v>
      </c>
      <c r="Z14" s="184">
        <v>0</v>
      </c>
      <c r="AA14" s="442"/>
      <c r="AB14" s="442"/>
      <c r="AC14" s="443"/>
      <c r="AD14" s="196">
        <f t="shared" si="1"/>
        <v>0</v>
      </c>
      <c r="AE14" s="196">
        <f t="shared" si="2"/>
        <v>2</v>
      </c>
      <c r="AF14" s="196">
        <f t="shared" si="3"/>
        <v>2</v>
      </c>
    </row>
    <row r="15" spans="1:32" s="7" customFormat="1" ht="15.75" x14ac:dyDescent="0.25">
      <c r="A15" s="45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19" t="str">
        <f>IF(K15="","",IF(O15="",IF(K15=0,"",IF(K15&lt;=[14]Разработчик!$D$7,[14]Разработчик!$C$8,IF(K15&lt;=[14]Разработчик!$G$7,[14]Разработчик!$F$8,IF(K15&lt;=[14]Разработчик!$J$7,[14]Разработчик!$I$8,IF(K15&lt;=[14]Разработчик!$M$7,[14]Разработчик!$L$8,IF(K15&lt;=[14]Разработчик!$P$7,[14]Разработчик!$O$8,IF(K15&lt;=[14]Разработчик!$S$7,[14]Разработчик!$R$8,IF(K15&lt;=425.9,3.5,IF(K15&gt;=[14]Разработчик!$V$7,[14]Разработчик!$U$8))))))))),"-"))</f>
        <v/>
      </c>
      <c r="O15" s="20"/>
      <c r="P15" s="45"/>
      <c r="Q15" s="45"/>
      <c r="R15" s="45"/>
      <c r="S15" s="45"/>
      <c r="T15" s="21" t="str">
        <f>IF(M15="","",M15+R15)</f>
        <v/>
      </c>
      <c r="AD15" s="204">
        <f>SUM(AD7:AD14)</f>
        <v>61</v>
      </c>
      <c r="AE15" s="204">
        <f>SUM(AE7:AE14)</f>
        <v>148</v>
      </c>
      <c r="AF15" s="204">
        <f t="shared" si="3"/>
        <v>209</v>
      </c>
    </row>
    <row r="16" spans="1:32" s="7" customFormat="1" x14ac:dyDescent="0.25">
      <c r="B16" s="191" t="s">
        <v>3201</v>
      </c>
    </row>
    <row r="17" spans="1:32" x14ac:dyDescent="0.25">
      <c r="U17" s="7"/>
      <c r="V17" s="7"/>
      <c r="W17" s="7"/>
      <c r="X17" s="7"/>
      <c r="Y17" s="7"/>
      <c r="Z17" s="7"/>
      <c r="AA17" s="7"/>
      <c r="AB17" s="7"/>
      <c r="AC17" s="450"/>
      <c r="AD17" s="444"/>
      <c r="AE17" s="444"/>
      <c r="AF17" s="444"/>
    </row>
    <row r="18" spans="1:32" ht="15.75" x14ac:dyDescent="0.25">
      <c r="A18" s="5"/>
      <c r="B18" s="191"/>
      <c r="U18" s="7"/>
      <c r="V18" s="7"/>
      <c r="W18" s="7"/>
      <c r="X18" s="7"/>
      <c r="Y18" s="7"/>
      <c r="Z18" s="7"/>
      <c r="AA18" s="7"/>
      <c r="AB18" s="7"/>
    </row>
    <row r="19" spans="1:32" x14ac:dyDescent="0.25">
      <c r="U19" s="7"/>
      <c r="V19" s="7"/>
      <c r="W19" s="7"/>
      <c r="X19" s="7"/>
      <c r="Y19" s="7"/>
      <c r="Z19" s="7"/>
      <c r="AA19" s="7"/>
      <c r="AB19" s="7"/>
    </row>
  </sheetData>
  <autoFilter ref="A6:AF16"/>
  <mergeCells count="56">
    <mergeCell ref="AD3:AD5"/>
    <mergeCell ref="AE3:AE5"/>
    <mergeCell ref="AF3:AF5"/>
    <mergeCell ref="A2:AF2"/>
    <mergeCell ref="Q4:Q5"/>
    <mergeCell ref="R3:R5"/>
    <mergeCell ref="S3:S5"/>
    <mergeCell ref="W3:W5"/>
    <mergeCell ref="X3:X5"/>
    <mergeCell ref="Y3:Y5"/>
    <mergeCell ref="Z3:Z5"/>
    <mergeCell ref="AA3:AA5"/>
    <mergeCell ref="AB3:AB5"/>
    <mergeCell ref="N4:N5"/>
    <mergeCell ref="O4:O5"/>
    <mergeCell ref="P4:P5"/>
    <mergeCell ref="A7:A8"/>
    <mergeCell ref="C7:C8"/>
    <mergeCell ref="E7:E8"/>
    <mergeCell ref="A1:AF1"/>
    <mergeCell ref="AA9:AA14"/>
    <mergeCell ref="AB9:AB14"/>
    <mergeCell ref="AC9:AC14"/>
    <mergeCell ref="AC3:AC5"/>
    <mergeCell ref="AC7:AC8"/>
    <mergeCell ref="U3:U5"/>
    <mergeCell ref="V3:V5"/>
    <mergeCell ref="M3:M5"/>
    <mergeCell ref="N3:O3"/>
    <mergeCell ref="P3:Q3"/>
    <mergeCell ref="T3:T5"/>
    <mergeCell ref="AA7:AA8"/>
    <mergeCell ref="AB7:AB8"/>
    <mergeCell ref="G7:G8"/>
    <mergeCell ref="H7:H8"/>
    <mergeCell ref="I7:I8"/>
    <mergeCell ref="C4:C5"/>
    <mergeCell ref="D4:D5"/>
    <mergeCell ref="G4:G5"/>
    <mergeCell ref="H4:I4"/>
    <mergeCell ref="A3:A5"/>
    <mergeCell ref="B3:B5"/>
    <mergeCell ref="C3:D3"/>
    <mergeCell ref="E3:E5"/>
    <mergeCell ref="F3:F5"/>
    <mergeCell ref="G3:L3"/>
    <mergeCell ref="J4:L4"/>
    <mergeCell ref="H9:H14"/>
    <mergeCell ref="I9:I14"/>
    <mergeCell ref="A9:A14"/>
    <mergeCell ref="B9:B14"/>
    <mergeCell ref="C9:C14"/>
    <mergeCell ref="D9:D14"/>
    <mergeCell ref="E9:E14"/>
    <mergeCell ref="F9:F14"/>
    <mergeCell ref="G9:G14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Указать категорию согласно Приложения №22 к Руководству по безопасности №784 от 27 декабря 2012г.">
          <x14:formula1>
            <xm:f>[14]Разработчик!#REF!</xm:f>
          </x14:formula1>
          <xm:sqref>F7:F9 F15</xm:sqref>
        </x14:dataValidation>
        <x14:dataValidation type="list" errorStyle="warning" allowBlank="1" showInputMessage="1" showErrorMessage="1" errorTitle="Объект" error="Подразделение АО &quot;Антипинский НПЗ&quot;">
          <x14:formula1>
            <xm:f>[14]Разработчик!#REF!</xm:f>
          </x14:formula1>
          <xm:sqref>A1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workbookViewId="0">
      <selection activeCell="F23" sqref="F23"/>
    </sheetView>
  </sheetViews>
  <sheetFormatPr defaultRowHeight="15" x14ac:dyDescent="0.25"/>
  <cols>
    <col min="1" max="1" width="20.28515625" customWidth="1"/>
    <col min="2" max="2" width="15.42578125" customWidth="1"/>
    <col min="3" max="3" width="17.5703125" customWidth="1"/>
    <col min="4" max="4" width="19" customWidth="1"/>
    <col min="5" max="5" width="18.140625" customWidth="1"/>
    <col min="6" max="6" width="23.28515625" customWidth="1"/>
  </cols>
  <sheetData>
    <row r="1" spans="1:6" ht="78.75" customHeight="1" thickBot="1" x14ac:dyDescent="0.3">
      <c r="A1" s="263" t="s">
        <v>3170</v>
      </c>
      <c r="B1" s="264" t="s">
        <v>3184</v>
      </c>
      <c r="C1" s="263" t="s">
        <v>3182</v>
      </c>
      <c r="D1" s="264" t="s">
        <v>3181</v>
      </c>
      <c r="E1" s="265" t="s">
        <v>3185</v>
      </c>
      <c r="F1" s="266" t="s">
        <v>3186</v>
      </c>
    </row>
    <row r="2" spans="1:6" x14ac:dyDescent="0.25">
      <c r="A2" s="273" t="s">
        <v>3106</v>
      </c>
      <c r="B2" s="274">
        <v>8</v>
      </c>
      <c r="C2" s="275">
        <v>664.8</v>
      </c>
      <c r="D2" s="275">
        <v>169</v>
      </c>
      <c r="E2" s="275">
        <v>436</v>
      </c>
      <c r="F2" s="275">
        <v>605</v>
      </c>
    </row>
    <row r="3" spans="1:6" x14ac:dyDescent="0.25">
      <c r="A3" s="276" t="s">
        <v>3171</v>
      </c>
      <c r="B3" s="277">
        <v>5</v>
      </c>
      <c r="C3" s="272">
        <v>341.2</v>
      </c>
      <c r="D3" s="255">
        <v>331</v>
      </c>
      <c r="E3" s="255">
        <v>785</v>
      </c>
      <c r="F3" s="255">
        <v>1116</v>
      </c>
    </row>
    <row r="4" spans="1:6" x14ac:dyDescent="0.25">
      <c r="A4" s="276" t="s">
        <v>3172</v>
      </c>
      <c r="B4" s="277">
        <v>23</v>
      </c>
      <c r="C4" s="272">
        <v>2512</v>
      </c>
      <c r="D4" s="272">
        <v>919</v>
      </c>
      <c r="E4" s="232">
        <v>2353</v>
      </c>
      <c r="F4" s="232">
        <v>3272</v>
      </c>
    </row>
    <row r="5" spans="1:6" x14ac:dyDescent="0.25">
      <c r="A5" s="276" t="s">
        <v>537</v>
      </c>
      <c r="B5" s="277">
        <v>15</v>
      </c>
      <c r="C5" s="272">
        <v>8212.2999999999993</v>
      </c>
      <c r="D5" s="255">
        <v>2001</v>
      </c>
      <c r="E5" s="255">
        <v>5339</v>
      </c>
      <c r="F5" s="255">
        <v>7340</v>
      </c>
    </row>
    <row r="6" spans="1:6" x14ac:dyDescent="0.25">
      <c r="A6" s="276" t="s">
        <v>3173</v>
      </c>
      <c r="B6" s="277">
        <v>62</v>
      </c>
      <c r="C6" s="272">
        <v>7236.8</v>
      </c>
      <c r="D6" s="252">
        <v>3560</v>
      </c>
      <c r="E6" s="252">
        <v>10177</v>
      </c>
      <c r="F6" s="252">
        <f t="shared" ref="F6" si="0">SUM(D6+E6)</f>
        <v>13737</v>
      </c>
    </row>
    <row r="7" spans="1:6" x14ac:dyDescent="0.25">
      <c r="A7" s="276" t="s">
        <v>3174</v>
      </c>
      <c r="B7" s="277">
        <v>18</v>
      </c>
      <c r="C7" s="272">
        <v>1458.6</v>
      </c>
      <c r="D7" s="272">
        <v>697</v>
      </c>
      <c r="E7" s="232">
        <v>1682</v>
      </c>
      <c r="F7" s="232">
        <v>2379</v>
      </c>
    </row>
    <row r="8" spans="1:6" x14ac:dyDescent="0.25">
      <c r="A8" s="276" t="s">
        <v>3175</v>
      </c>
      <c r="B8" s="277">
        <v>136</v>
      </c>
      <c r="C8" s="272">
        <v>16218.7</v>
      </c>
      <c r="D8" s="252">
        <v>8301</v>
      </c>
      <c r="E8" s="252">
        <v>23182</v>
      </c>
      <c r="F8" s="252">
        <v>31483</v>
      </c>
    </row>
    <row r="9" spans="1:6" x14ac:dyDescent="0.25">
      <c r="A9" s="276" t="s">
        <v>3176</v>
      </c>
      <c r="B9" s="277">
        <v>36</v>
      </c>
      <c r="C9" s="272">
        <v>3431.4</v>
      </c>
      <c r="D9" s="252">
        <v>1689</v>
      </c>
      <c r="E9" s="252">
        <v>4854</v>
      </c>
      <c r="F9" s="252">
        <f t="shared" ref="F9:F10" si="1">SUM(D9+E9)</f>
        <v>6543</v>
      </c>
    </row>
    <row r="10" spans="1:6" x14ac:dyDescent="0.25">
      <c r="A10" s="276" t="s">
        <v>3177</v>
      </c>
      <c r="B10" s="277">
        <v>6</v>
      </c>
      <c r="C10" s="272">
        <v>1596.2</v>
      </c>
      <c r="D10" s="272">
        <v>244</v>
      </c>
      <c r="E10" s="278">
        <v>677</v>
      </c>
      <c r="F10" s="278">
        <v>921</v>
      </c>
    </row>
    <row r="11" spans="1:6" x14ac:dyDescent="0.25">
      <c r="A11" s="276" t="s">
        <v>3178</v>
      </c>
      <c r="B11" s="277">
        <v>14</v>
      </c>
      <c r="C11" s="272">
        <v>5795</v>
      </c>
      <c r="D11" s="272">
        <v>661</v>
      </c>
      <c r="E11" s="232">
        <v>1630</v>
      </c>
      <c r="F11" s="232">
        <v>2291</v>
      </c>
    </row>
    <row r="12" spans="1:6" x14ac:dyDescent="0.25">
      <c r="A12" s="276" t="s">
        <v>3179</v>
      </c>
      <c r="B12" s="277">
        <v>22</v>
      </c>
      <c r="C12" s="272">
        <v>10823.77</v>
      </c>
      <c r="D12" s="272">
        <v>682</v>
      </c>
      <c r="E12" s="232">
        <v>1582</v>
      </c>
      <c r="F12" s="232">
        <v>2264</v>
      </c>
    </row>
    <row r="13" spans="1:6" x14ac:dyDescent="0.25">
      <c r="A13" s="276" t="s">
        <v>3195</v>
      </c>
      <c r="B13" s="277">
        <v>13</v>
      </c>
      <c r="C13" s="272">
        <v>4180</v>
      </c>
      <c r="D13" s="252">
        <v>1614</v>
      </c>
      <c r="E13" s="252">
        <v>4611</v>
      </c>
      <c r="F13" s="232">
        <v>6225</v>
      </c>
    </row>
    <row r="14" spans="1:6" ht="15.75" thickBot="1" x14ac:dyDescent="0.3">
      <c r="A14" s="279" t="s">
        <v>3180</v>
      </c>
      <c r="B14" s="280">
        <v>2</v>
      </c>
      <c r="C14" s="281">
        <v>117.3</v>
      </c>
      <c r="D14" s="281">
        <v>61</v>
      </c>
      <c r="E14" s="282">
        <v>148</v>
      </c>
      <c r="F14" s="282">
        <v>209</v>
      </c>
    </row>
    <row r="15" spans="1:6" ht="16.5" thickBot="1" x14ac:dyDescent="0.3">
      <c r="A15" s="192" t="s">
        <v>3183</v>
      </c>
      <c r="B15" s="193">
        <v>360</v>
      </c>
      <c r="C15" s="192">
        <v>62588</v>
      </c>
      <c r="D15" s="192">
        <v>20929</v>
      </c>
      <c r="E15" s="283">
        <v>57456</v>
      </c>
      <c r="F15" s="284">
        <v>78385</v>
      </c>
    </row>
  </sheetData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6"/>
  <sheetViews>
    <sheetView workbookViewId="0">
      <selection activeCell="M35" sqref="M35"/>
    </sheetView>
  </sheetViews>
  <sheetFormatPr defaultRowHeight="15" x14ac:dyDescent="0.25"/>
  <cols>
    <col min="3" max="3" width="14.28515625" customWidth="1"/>
    <col min="4" max="4" width="15.140625" customWidth="1"/>
    <col min="5" max="5" width="12" customWidth="1"/>
    <col min="23" max="23" width="17.85546875" customWidth="1"/>
    <col min="24" max="24" width="9.140625" customWidth="1"/>
    <col min="25" max="25" width="11.140625" customWidth="1"/>
    <col min="26" max="26" width="10.7109375" customWidth="1"/>
    <col min="27" max="27" width="10" customWidth="1"/>
    <col min="29" max="29" width="10.140625" customWidth="1"/>
    <col min="31" max="31" width="10.42578125" customWidth="1"/>
    <col min="32" max="32" width="11.42578125" customWidth="1"/>
    <col min="33" max="33" width="15.7109375" customWidth="1"/>
    <col min="34" max="34" width="15.5703125" customWidth="1"/>
  </cols>
  <sheetData>
    <row r="1" spans="1:34" ht="15.75" x14ac:dyDescent="0.25">
      <c r="A1" s="314" t="s">
        <v>3116</v>
      </c>
      <c r="B1" s="309"/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309"/>
      <c r="O1" s="309"/>
      <c r="P1" s="309"/>
      <c r="Q1" s="309"/>
      <c r="R1" s="309"/>
      <c r="S1" s="309"/>
      <c r="T1" s="309"/>
      <c r="U1" s="309"/>
      <c r="V1" s="309"/>
      <c r="W1" s="309"/>
      <c r="X1" s="309"/>
      <c r="Y1" s="309"/>
      <c r="Z1" s="309"/>
      <c r="AA1" s="309"/>
      <c r="AB1" s="309"/>
      <c r="AC1" s="309"/>
      <c r="AD1" s="309"/>
      <c r="AE1" s="309"/>
      <c r="AF1" s="309"/>
      <c r="AG1" s="309"/>
      <c r="AH1" s="309"/>
    </row>
    <row r="2" spans="1:34" ht="15.75" x14ac:dyDescent="0.25">
      <c r="A2" s="313"/>
      <c r="B2" s="308"/>
      <c r="C2" s="308"/>
      <c r="D2" s="308"/>
      <c r="E2" s="308"/>
      <c r="F2" s="308"/>
      <c r="G2" s="308"/>
      <c r="H2" s="308"/>
      <c r="I2" s="308"/>
      <c r="J2" s="308"/>
      <c r="K2" s="308"/>
      <c r="L2" s="308"/>
      <c r="M2" s="308"/>
      <c r="N2" s="308"/>
      <c r="O2" s="308"/>
      <c r="P2" s="308"/>
      <c r="Q2" s="308"/>
      <c r="R2" s="308"/>
      <c r="S2" s="308"/>
      <c r="T2" s="308"/>
      <c r="U2" s="308"/>
      <c r="V2" s="308"/>
      <c r="W2" s="308"/>
      <c r="X2" s="308"/>
      <c r="Y2" s="308"/>
      <c r="Z2" s="308"/>
      <c r="AA2" s="308"/>
      <c r="AB2" s="308"/>
      <c r="AC2" s="308"/>
      <c r="AD2" s="308"/>
      <c r="AE2" s="308"/>
      <c r="AF2" s="308"/>
      <c r="AG2" s="308"/>
      <c r="AH2" s="308"/>
    </row>
    <row r="3" spans="1:34" ht="50.25" customHeight="1" x14ac:dyDescent="0.25">
      <c r="A3" s="304" t="s">
        <v>0</v>
      </c>
      <c r="B3" s="304" t="s">
        <v>1</v>
      </c>
      <c r="C3" s="298" t="s">
        <v>2</v>
      </c>
      <c r="D3" s="298"/>
      <c r="E3" s="298" t="s">
        <v>3</v>
      </c>
      <c r="F3" s="305" t="s">
        <v>4</v>
      </c>
      <c r="G3" s="307" t="s">
        <v>5</v>
      </c>
      <c r="H3" s="307"/>
      <c r="I3" s="307"/>
      <c r="J3" s="307"/>
      <c r="K3" s="307"/>
      <c r="L3" s="307"/>
      <c r="M3" s="304" t="s">
        <v>6</v>
      </c>
      <c r="N3" s="298" t="s">
        <v>3107</v>
      </c>
      <c r="O3" s="298"/>
      <c r="P3" s="285" t="s">
        <v>8</v>
      </c>
      <c r="Q3" s="285"/>
      <c r="R3" s="304" t="s">
        <v>9</v>
      </c>
      <c r="S3" s="304" t="s">
        <v>10</v>
      </c>
      <c r="T3" s="304" t="s">
        <v>11</v>
      </c>
      <c r="U3" s="297" t="s">
        <v>3108</v>
      </c>
      <c r="V3" s="298"/>
      <c r="W3" s="298"/>
      <c r="X3" s="302" t="s">
        <v>2512</v>
      </c>
      <c r="Y3" s="302" t="s">
        <v>2513</v>
      </c>
      <c r="Z3" s="302" t="s">
        <v>2514</v>
      </c>
      <c r="AA3" s="302" t="s">
        <v>2515</v>
      </c>
      <c r="AB3" s="302" t="s">
        <v>2516</v>
      </c>
      <c r="AC3" s="302" t="s">
        <v>2517</v>
      </c>
      <c r="AD3" s="303" t="s">
        <v>2518</v>
      </c>
      <c r="AE3" s="303" t="s">
        <v>2519</v>
      </c>
      <c r="AF3" s="303" t="s">
        <v>3187</v>
      </c>
      <c r="AG3" s="303" t="s">
        <v>3185</v>
      </c>
      <c r="AH3" s="302" t="s">
        <v>3186</v>
      </c>
    </row>
    <row r="4" spans="1:34" ht="54" customHeight="1" x14ac:dyDescent="0.25">
      <c r="A4" s="304"/>
      <c r="B4" s="304"/>
      <c r="C4" s="298" t="s">
        <v>12</v>
      </c>
      <c r="D4" s="298" t="s">
        <v>13</v>
      </c>
      <c r="E4" s="298"/>
      <c r="F4" s="305"/>
      <c r="G4" s="304" t="s">
        <v>14</v>
      </c>
      <c r="H4" s="298" t="s">
        <v>15</v>
      </c>
      <c r="I4" s="298"/>
      <c r="J4" s="298" t="s">
        <v>16</v>
      </c>
      <c r="K4" s="298"/>
      <c r="L4" s="298"/>
      <c r="M4" s="304"/>
      <c r="N4" s="304" t="s">
        <v>17</v>
      </c>
      <c r="O4" s="304" t="s">
        <v>18</v>
      </c>
      <c r="P4" s="306" t="s">
        <v>19</v>
      </c>
      <c r="Q4" s="306" t="s">
        <v>20</v>
      </c>
      <c r="R4" s="304"/>
      <c r="S4" s="304"/>
      <c r="T4" s="305"/>
      <c r="U4" s="304" t="s">
        <v>3109</v>
      </c>
      <c r="V4" s="304" t="s">
        <v>3110</v>
      </c>
      <c r="W4" s="304" t="s">
        <v>3111</v>
      </c>
      <c r="X4" s="302"/>
      <c r="Y4" s="302"/>
      <c r="Z4" s="302"/>
      <c r="AA4" s="302"/>
      <c r="AB4" s="302"/>
      <c r="AC4" s="302"/>
      <c r="AD4" s="303"/>
      <c r="AE4" s="303"/>
      <c r="AF4" s="303"/>
      <c r="AG4" s="303"/>
      <c r="AH4" s="302"/>
    </row>
    <row r="5" spans="1:34" ht="79.5" x14ac:dyDescent="0.25">
      <c r="A5" s="304"/>
      <c r="B5" s="304"/>
      <c r="C5" s="298"/>
      <c r="D5" s="298"/>
      <c r="E5" s="298"/>
      <c r="F5" s="305"/>
      <c r="G5" s="305"/>
      <c r="H5" s="51" t="s">
        <v>21</v>
      </c>
      <c r="I5" s="51" t="s">
        <v>3112</v>
      </c>
      <c r="J5" s="52" t="s">
        <v>23</v>
      </c>
      <c r="K5" s="52" t="s">
        <v>24</v>
      </c>
      <c r="L5" s="52" t="s">
        <v>25</v>
      </c>
      <c r="M5" s="304"/>
      <c r="N5" s="304"/>
      <c r="O5" s="304"/>
      <c r="P5" s="306"/>
      <c r="Q5" s="306"/>
      <c r="R5" s="304"/>
      <c r="S5" s="304"/>
      <c r="T5" s="305"/>
      <c r="U5" s="304"/>
      <c r="V5" s="304"/>
      <c r="W5" s="304"/>
      <c r="X5" s="302"/>
      <c r="Y5" s="302"/>
      <c r="Z5" s="302"/>
      <c r="AA5" s="302"/>
      <c r="AB5" s="302"/>
      <c r="AC5" s="302"/>
      <c r="AD5" s="303"/>
      <c r="AE5" s="303"/>
      <c r="AF5" s="303"/>
      <c r="AG5" s="303"/>
      <c r="AH5" s="302"/>
    </row>
    <row r="6" spans="1:34" x14ac:dyDescent="0.25">
      <c r="A6" s="53"/>
      <c r="B6" s="53"/>
      <c r="C6" s="54"/>
      <c r="D6" s="54"/>
      <c r="E6" s="54"/>
      <c r="F6" s="55"/>
      <c r="G6" s="55"/>
      <c r="H6" s="55"/>
      <c r="I6" s="55"/>
      <c r="J6" s="53"/>
      <c r="K6" s="53"/>
      <c r="L6" s="53"/>
      <c r="M6" s="53"/>
      <c r="N6" s="55"/>
      <c r="O6" s="55"/>
      <c r="P6" s="53"/>
      <c r="Q6" s="53"/>
      <c r="R6" s="53"/>
      <c r="S6" s="53"/>
      <c r="T6" s="55"/>
      <c r="U6" s="53"/>
      <c r="V6" s="53"/>
      <c r="W6" s="53"/>
      <c r="X6" s="56"/>
      <c r="Y6" s="56"/>
      <c r="Z6" s="56"/>
      <c r="AA6" s="56"/>
      <c r="AB6" s="56"/>
      <c r="AC6" s="56"/>
      <c r="AD6" s="56"/>
      <c r="AE6" s="56"/>
    </row>
    <row r="7" spans="1:34" ht="51" customHeight="1" x14ac:dyDescent="0.25">
      <c r="A7" s="392" t="s">
        <v>73</v>
      </c>
      <c r="B7" s="65">
        <v>46</v>
      </c>
      <c r="C7" s="311" t="s">
        <v>71</v>
      </c>
      <c r="D7" s="311" t="s">
        <v>74</v>
      </c>
      <c r="E7" s="311" t="s">
        <v>72</v>
      </c>
      <c r="F7" s="65" t="s">
        <v>44</v>
      </c>
      <c r="G7" s="312">
        <v>0.4</v>
      </c>
      <c r="H7" s="312">
        <v>1.6</v>
      </c>
      <c r="I7" s="312">
        <v>100</v>
      </c>
      <c r="J7" s="65">
        <v>14.1</v>
      </c>
      <c r="K7" s="65">
        <v>219</v>
      </c>
      <c r="L7" s="65">
        <v>7</v>
      </c>
      <c r="M7" s="65">
        <v>2010</v>
      </c>
      <c r="N7" s="58">
        <f>IF(K7="","",IF(O7="",IF(K7=0,"",IF(K7&lt;=[2]Разработчик!$D$7,[2]Разработчик!$C$8,IF(K7&lt;=[2]Разработчик!$G$7,[2]Разработчик!$F$8,IF(K7&lt;=[2]Разработчик!$J$7,[2]Разработчик!$I$8,IF(K7&lt;=[2]Разработчик!$M$7,[2]Разработчик!$L$8,IF(K7&lt;=[2]Разработчик!$P$7,[2]Разработчик!$O$8,IF(K7&lt;=[2]Разработчик!$S$7,[2]Разработчик!$R$8,IF(K7&lt;=425.9,3.5,IF(K7&gt;=[2]Разработчик!$V$7,[2]Разработчик!$U$8))))))))),"-"))</f>
        <v>2.5</v>
      </c>
      <c r="O7" s="59"/>
      <c r="P7" s="57">
        <v>2020</v>
      </c>
      <c r="Q7" s="57">
        <v>2023</v>
      </c>
      <c r="R7" s="66">
        <v>10</v>
      </c>
      <c r="S7" s="61" t="s">
        <v>65</v>
      </c>
      <c r="T7" s="62">
        <f t="shared" ref="T7:T13" si="0">IF(M7="","",M7+R7)</f>
        <v>2020</v>
      </c>
      <c r="U7" s="57">
        <v>2020</v>
      </c>
      <c r="V7" s="57">
        <v>10</v>
      </c>
      <c r="W7" s="62">
        <f t="shared" ref="W7:W13" si="1">IFERROR(IF(U7="",T7,U7+V7),T7)</f>
        <v>2030</v>
      </c>
      <c r="X7" s="302">
        <v>13</v>
      </c>
      <c r="Y7" s="295">
        <v>1</v>
      </c>
      <c r="Z7" s="295">
        <v>11</v>
      </c>
      <c r="AA7" s="295">
        <v>2</v>
      </c>
      <c r="AB7" s="295">
        <v>0</v>
      </c>
      <c r="AC7" s="295">
        <v>8</v>
      </c>
      <c r="AD7" s="295" t="s">
        <v>3117</v>
      </c>
      <c r="AE7" s="295" t="s">
        <v>2521</v>
      </c>
      <c r="AF7" s="295">
        <f t="shared" ref="AF7" si="2">SUM(X7+Y7+AA7+AB7+AC7)</f>
        <v>24</v>
      </c>
      <c r="AG7" s="295">
        <f>SUM(X7*2)+(Y7*3)+(Z7*2)+(AA7*2)+(AB7)+(AC7*3)</f>
        <v>79</v>
      </c>
      <c r="AH7" s="295">
        <f t="shared" ref="AH7:AH11" si="3">SUM(AF7+AG7)</f>
        <v>103</v>
      </c>
    </row>
    <row r="8" spans="1:34" x14ac:dyDescent="0.25">
      <c r="A8" s="392"/>
      <c r="B8" s="67">
        <f>B7</f>
        <v>46</v>
      </c>
      <c r="C8" s="311"/>
      <c r="D8" s="311"/>
      <c r="E8" s="311"/>
      <c r="F8" s="65" t="s">
        <v>44</v>
      </c>
      <c r="G8" s="312"/>
      <c r="H8" s="312"/>
      <c r="I8" s="312"/>
      <c r="J8" s="65">
        <v>0.3</v>
      </c>
      <c r="K8" s="65">
        <v>32</v>
      </c>
      <c r="L8" s="65">
        <v>5</v>
      </c>
      <c r="M8" s="65">
        <v>2010</v>
      </c>
      <c r="N8" s="58">
        <f>IF(K8="","",IF(O8="",IF(K8=0,"",IF(K8&lt;=[2]Разработчик!$D$7,[2]Разработчик!$C$8,IF(K8&lt;=[2]Разработчик!$G$7,[2]Разработчик!$F$8,IF(K8&lt;=[2]Разработчик!$J$7,[2]Разработчик!$I$8,IF(K8&lt;=[2]Разработчик!$M$7,[2]Разработчик!$L$8,IF(K8&lt;=[2]Разработчик!$P$7,[2]Разработчик!$O$8,IF(K8&lt;=[2]Разработчик!$S$7,[2]Разработчик!$R$8,IF(K8&lt;=425.9,3.5,IF(K8&gt;=[2]Разработчик!$V$7,[2]Разработчик!$U$8))))))))),"-"))</f>
        <v>1.5</v>
      </c>
      <c r="O8" s="59"/>
      <c r="P8" s="57">
        <v>2020</v>
      </c>
      <c r="Q8" s="57">
        <v>2023</v>
      </c>
      <c r="R8" s="66">
        <v>10</v>
      </c>
      <c r="S8" s="61" t="s">
        <v>65</v>
      </c>
      <c r="T8" s="62">
        <f t="shared" si="0"/>
        <v>2020</v>
      </c>
      <c r="U8" s="57">
        <v>2020</v>
      </c>
      <c r="V8" s="57">
        <v>10</v>
      </c>
      <c r="W8" s="62">
        <f t="shared" si="1"/>
        <v>2030</v>
      </c>
      <c r="X8" s="302"/>
      <c r="Y8" s="295"/>
      <c r="Z8" s="295"/>
      <c r="AA8" s="295"/>
      <c r="AB8" s="295"/>
      <c r="AC8" s="295"/>
      <c r="AD8" s="295"/>
      <c r="AE8" s="295"/>
      <c r="AF8" s="295"/>
      <c r="AG8" s="295"/>
      <c r="AH8" s="295"/>
    </row>
    <row r="9" spans="1:34" x14ac:dyDescent="0.25">
      <c r="A9" s="392"/>
      <c r="B9" s="67">
        <f>B8</f>
        <v>46</v>
      </c>
      <c r="C9" s="311"/>
      <c r="D9" s="311"/>
      <c r="E9" s="311"/>
      <c r="F9" s="65" t="s">
        <v>44</v>
      </c>
      <c r="G9" s="312"/>
      <c r="H9" s="312"/>
      <c r="I9" s="312"/>
      <c r="J9" s="65">
        <v>0.6</v>
      </c>
      <c r="K9" s="65">
        <v>18</v>
      </c>
      <c r="L9" s="65">
        <v>5</v>
      </c>
      <c r="M9" s="65">
        <v>2010</v>
      </c>
      <c r="N9" s="58">
        <f>IF(K9="","",IF(O9="",IF(K9=0,"",IF(K9&lt;=[2]Разработчик!$D$7,[2]Разработчик!$C$8,IF(K9&lt;=[2]Разработчик!$G$7,[2]Разработчик!$F$8,IF(K9&lt;=[2]Разработчик!$J$7,[2]Разработчик!$I$8,IF(K9&lt;=[2]Разработчик!$M$7,[2]Разработчик!$L$8,IF(K9&lt;=[2]Разработчик!$P$7,[2]Разработчик!$O$8,IF(K9&lt;=[2]Разработчик!$S$7,[2]Разработчик!$R$8,IF(K9&lt;=425.9,3.5,IF(K9&gt;=[2]Разработчик!$V$7,[2]Разработчик!$U$8))))))))),"-"))</f>
        <v>1</v>
      </c>
      <c r="O9" s="59"/>
      <c r="P9" s="57">
        <v>2020</v>
      </c>
      <c r="Q9" s="57">
        <v>2023</v>
      </c>
      <c r="R9" s="66">
        <v>10</v>
      </c>
      <c r="S9" s="61" t="s">
        <v>65</v>
      </c>
      <c r="T9" s="62">
        <f t="shared" si="0"/>
        <v>2020</v>
      </c>
      <c r="U9" s="57">
        <v>2020</v>
      </c>
      <c r="V9" s="57">
        <v>10</v>
      </c>
      <c r="W9" s="62">
        <f t="shared" si="1"/>
        <v>2030</v>
      </c>
      <c r="X9" s="302"/>
      <c r="Y9" s="295"/>
      <c r="Z9" s="295"/>
      <c r="AA9" s="295"/>
      <c r="AB9" s="295"/>
      <c r="AC9" s="295"/>
      <c r="AD9" s="295"/>
      <c r="AE9" s="295"/>
      <c r="AF9" s="295"/>
      <c r="AG9" s="295"/>
      <c r="AH9" s="295"/>
    </row>
    <row r="10" spans="1:34" ht="48" x14ac:dyDescent="0.25">
      <c r="A10" s="392"/>
      <c r="B10" s="67">
        <f>B9</f>
        <v>46</v>
      </c>
      <c r="C10" s="311"/>
      <c r="D10" s="67" t="s">
        <v>75</v>
      </c>
      <c r="E10" s="311"/>
      <c r="F10" s="65" t="s">
        <v>44</v>
      </c>
      <c r="G10" s="312"/>
      <c r="H10" s="312"/>
      <c r="I10" s="312"/>
      <c r="J10" s="65">
        <v>3.55</v>
      </c>
      <c r="K10" s="65">
        <v>18</v>
      </c>
      <c r="L10" s="65">
        <v>5</v>
      </c>
      <c r="M10" s="65">
        <v>2010</v>
      </c>
      <c r="N10" s="58">
        <f>IF(K10="","",IF(O10="",IF(K10=0,"",IF(K10&lt;=[2]Разработчик!$D$7,[2]Разработчик!$C$8,IF(K10&lt;=[2]Разработчик!$G$7,[2]Разработчик!$F$8,IF(K10&lt;=[2]Разработчик!$J$7,[2]Разработчик!$I$8,IF(K10&lt;=[2]Разработчик!$M$7,[2]Разработчик!$L$8,IF(K10&lt;=[2]Разработчик!$P$7,[2]Разработчик!$O$8,IF(K10&lt;=[2]Разработчик!$S$7,[2]Разработчик!$R$8,IF(K10&lt;=425.9,3.5,IF(K10&gt;=[2]Разработчик!$V$7,[2]Разработчик!$U$8))))))))),"-"))</f>
        <v>1</v>
      </c>
      <c r="O10" s="59"/>
      <c r="P10" s="57">
        <v>2020</v>
      </c>
      <c r="Q10" s="57">
        <v>2023</v>
      </c>
      <c r="R10" s="66">
        <v>10</v>
      </c>
      <c r="S10" s="61" t="s">
        <v>65</v>
      </c>
      <c r="T10" s="62">
        <f t="shared" si="0"/>
        <v>2020</v>
      </c>
      <c r="U10" s="57">
        <v>2020</v>
      </c>
      <c r="V10" s="57">
        <v>10</v>
      </c>
      <c r="W10" s="62">
        <f t="shared" si="1"/>
        <v>2030</v>
      </c>
      <c r="X10" s="302"/>
      <c r="Y10" s="295"/>
      <c r="Z10" s="295"/>
      <c r="AA10" s="295"/>
      <c r="AB10" s="295"/>
      <c r="AC10" s="295"/>
      <c r="AD10" s="295"/>
      <c r="AE10" s="295"/>
      <c r="AF10" s="295"/>
      <c r="AG10" s="295"/>
      <c r="AH10" s="295"/>
    </row>
    <row r="11" spans="1:34" ht="45" customHeight="1" x14ac:dyDescent="0.25">
      <c r="A11" s="392" t="s">
        <v>76</v>
      </c>
      <c r="B11" s="65">
        <v>47</v>
      </c>
      <c r="C11" s="311" t="s">
        <v>77</v>
      </c>
      <c r="D11" s="311" t="s">
        <v>78</v>
      </c>
      <c r="E11" s="311" t="s">
        <v>79</v>
      </c>
      <c r="F11" s="65" t="s">
        <v>44</v>
      </c>
      <c r="G11" s="312">
        <v>0.5</v>
      </c>
      <c r="H11" s="312">
        <v>0.2</v>
      </c>
      <c r="I11" s="312">
        <v>51.4</v>
      </c>
      <c r="J11" s="65">
        <v>18.7</v>
      </c>
      <c r="K11" s="65">
        <v>273</v>
      </c>
      <c r="L11" s="65">
        <v>8</v>
      </c>
      <c r="M11" s="65">
        <v>2010</v>
      </c>
      <c r="N11" s="58">
        <f>IF(K11="","",IF(O11="",IF(K11=0,"",IF(K11&lt;=[2]Разработчик!$D$7,[2]Разработчик!$C$8,IF(K11&lt;=[2]Разработчик!$G$7,[2]Разработчик!$F$8,IF(K11&lt;=[2]Разработчик!$J$7,[2]Разработчик!$I$8,IF(K11&lt;=[2]Разработчик!$M$7,[2]Разработчик!$L$8,IF(K11&lt;=[2]Разработчик!$P$7,[2]Разработчик!$O$8,IF(K11&lt;=[2]Разработчик!$S$7,[2]Разработчик!$R$8,IF(K11&lt;=425.9,3.5,IF(K11&gt;=[2]Разработчик!$V$7,[2]Разработчик!$U$8))))))))),"-"))</f>
        <v>3</v>
      </c>
      <c r="O11" s="59"/>
      <c r="P11" s="57">
        <v>2020</v>
      </c>
      <c r="Q11" s="57">
        <v>2023</v>
      </c>
      <c r="R11" s="66">
        <v>10</v>
      </c>
      <c r="S11" s="61" t="s">
        <v>65</v>
      </c>
      <c r="T11" s="62">
        <f t="shared" si="0"/>
        <v>2020</v>
      </c>
      <c r="U11" s="57">
        <v>2020</v>
      </c>
      <c r="V11" s="57">
        <v>10</v>
      </c>
      <c r="W11" s="62">
        <f t="shared" si="1"/>
        <v>2030</v>
      </c>
      <c r="X11" s="295">
        <v>15</v>
      </c>
      <c r="Y11" s="295">
        <v>1</v>
      </c>
      <c r="Z11" s="295">
        <v>11</v>
      </c>
      <c r="AA11" s="295">
        <v>2</v>
      </c>
      <c r="AB11" s="295">
        <v>0</v>
      </c>
      <c r="AC11" s="295">
        <v>8</v>
      </c>
      <c r="AD11" s="295" t="s">
        <v>3117</v>
      </c>
      <c r="AE11" s="295" t="s">
        <v>2521</v>
      </c>
      <c r="AF11" s="295">
        <f>SUM(X11+Y11+AA11+AB11+AC11)</f>
        <v>26</v>
      </c>
      <c r="AG11" s="295">
        <f>SUM(X11*2)+(Y11*3)+(Z11*2)+(AA11*2)+(AB11)+(AC11*3)</f>
        <v>83</v>
      </c>
      <c r="AH11" s="295">
        <f t="shared" si="3"/>
        <v>109</v>
      </c>
    </row>
    <row r="12" spans="1:34" x14ac:dyDescent="0.25">
      <c r="A12" s="392"/>
      <c r="B12" s="67">
        <f>B11</f>
        <v>47</v>
      </c>
      <c r="C12" s="311"/>
      <c r="D12" s="311"/>
      <c r="E12" s="311"/>
      <c r="F12" s="65" t="s">
        <v>44</v>
      </c>
      <c r="G12" s="312"/>
      <c r="H12" s="312"/>
      <c r="I12" s="312"/>
      <c r="J12" s="65">
        <v>0.3</v>
      </c>
      <c r="K12" s="65">
        <v>32</v>
      </c>
      <c r="L12" s="65">
        <v>5</v>
      </c>
      <c r="M12" s="65">
        <v>2010</v>
      </c>
      <c r="N12" s="58">
        <f>IF(K12="","",IF(O12="",IF(K12=0,"",IF(K12&lt;=[2]Разработчик!$D$7,[2]Разработчик!$C$8,IF(K12&lt;=[2]Разработчик!$G$7,[2]Разработчик!$F$8,IF(K12&lt;=[2]Разработчик!$J$7,[2]Разработчик!$I$8,IF(K12&lt;=[2]Разработчик!$M$7,[2]Разработчик!$L$8,IF(K12&lt;=[2]Разработчик!$P$7,[2]Разработчик!$O$8,IF(K12&lt;=[2]Разработчик!$S$7,[2]Разработчик!$R$8,IF(K12&lt;=425.9,3.5,IF(K12&gt;=[2]Разработчик!$V$7,[2]Разработчик!$U$8))))))))),"-"))</f>
        <v>1.5</v>
      </c>
      <c r="O12" s="59"/>
      <c r="P12" s="57">
        <v>2020</v>
      </c>
      <c r="Q12" s="57">
        <v>2023</v>
      </c>
      <c r="R12" s="66">
        <v>10</v>
      </c>
      <c r="S12" s="61" t="s">
        <v>65</v>
      </c>
      <c r="T12" s="62">
        <f t="shared" si="0"/>
        <v>2020</v>
      </c>
      <c r="U12" s="57">
        <v>2020</v>
      </c>
      <c r="V12" s="57">
        <v>10</v>
      </c>
      <c r="W12" s="62">
        <f t="shared" si="1"/>
        <v>2030</v>
      </c>
      <c r="X12" s="295"/>
      <c r="Y12" s="295"/>
      <c r="Z12" s="295"/>
      <c r="AA12" s="295"/>
      <c r="AB12" s="295"/>
      <c r="AC12" s="295"/>
      <c r="AD12" s="295"/>
      <c r="AE12" s="295"/>
      <c r="AF12" s="295"/>
      <c r="AG12" s="295"/>
      <c r="AH12" s="295"/>
    </row>
    <row r="13" spans="1:34" x14ac:dyDescent="0.25">
      <c r="A13" s="392"/>
      <c r="B13" s="67">
        <f>B12</f>
        <v>47</v>
      </c>
      <c r="C13" s="311"/>
      <c r="D13" s="311"/>
      <c r="E13" s="311"/>
      <c r="F13" s="65" t="s">
        <v>44</v>
      </c>
      <c r="G13" s="312"/>
      <c r="H13" s="312"/>
      <c r="I13" s="312"/>
      <c r="J13" s="65">
        <v>0.6</v>
      </c>
      <c r="K13" s="65">
        <v>18</v>
      </c>
      <c r="L13" s="65">
        <v>5</v>
      </c>
      <c r="M13" s="65">
        <v>2010</v>
      </c>
      <c r="N13" s="58">
        <f>IF(K13="","",IF(O13="",IF(K13=0,"",IF(K13&lt;=[2]Разработчик!$D$7,[2]Разработчик!$C$8,IF(K13&lt;=[2]Разработчик!$G$7,[2]Разработчик!$F$8,IF(K13&lt;=[2]Разработчик!$J$7,[2]Разработчик!$I$8,IF(K13&lt;=[2]Разработчик!$M$7,[2]Разработчик!$L$8,IF(K13&lt;=[2]Разработчик!$P$7,[2]Разработчик!$O$8,IF(K13&lt;=[2]Разработчик!$S$7,[2]Разработчик!$R$8,IF(K13&lt;=425.9,3.5,IF(K13&gt;=[2]Разработчик!$V$7,[2]Разработчик!$U$8))))))))),"-"))</f>
        <v>1</v>
      </c>
      <c r="O13" s="59"/>
      <c r="P13" s="57">
        <v>2020</v>
      </c>
      <c r="Q13" s="57">
        <v>2023</v>
      </c>
      <c r="R13" s="66">
        <v>10</v>
      </c>
      <c r="S13" s="61" t="s">
        <v>65</v>
      </c>
      <c r="T13" s="62">
        <f t="shared" si="0"/>
        <v>2020</v>
      </c>
      <c r="U13" s="57">
        <v>2020</v>
      </c>
      <c r="V13" s="57">
        <v>10</v>
      </c>
      <c r="W13" s="62">
        <f t="shared" si="1"/>
        <v>2030</v>
      </c>
      <c r="X13" s="295"/>
      <c r="Y13" s="295"/>
      <c r="Z13" s="295"/>
      <c r="AA13" s="295"/>
      <c r="AB13" s="295"/>
      <c r="AC13" s="295"/>
      <c r="AD13" s="295"/>
      <c r="AE13" s="295"/>
      <c r="AF13" s="295"/>
      <c r="AG13" s="295"/>
      <c r="AH13" s="295"/>
    </row>
    <row r="14" spans="1:34" ht="36" x14ac:dyDescent="0.25">
      <c r="A14" s="392"/>
      <c r="B14" s="67">
        <f>B13</f>
        <v>47</v>
      </c>
      <c r="C14" s="311"/>
      <c r="D14" s="67" t="s">
        <v>80</v>
      </c>
      <c r="E14" s="311"/>
      <c r="F14" s="65" t="s">
        <v>44</v>
      </c>
      <c r="G14" s="312"/>
      <c r="H14" s="312"/>
      <c r="I14" s="312"/>
      <c r="J14" s="65">
        <v>6.9</v>
      </c>
      <c r="K14" s="65">
        <v>18</v>
      </c>
      <c r="L14" s="65">
        <v>5</v>
      </c>
      <c r="M14" s="65">
        <v>2010</v>
      </c>
      <c r="N14" s="58">
        <f>IF(K14="","",IF(O14="",IF(K14=0,"",IF(K14&lt;=[2]Разработчик!$D$7,[2]Разработчик!$C$8,IF(K14&lt;=[2]Разработчик!$G$7,[2]Разработчик!$F$8,IF(K14&lt;=[2]Разработчик!$J$7,[2]Разработчик!$I$8,IF(K14&lt;=[2]Разработчик!$M$7,[2]Разработчик!$L$8,IF(K14&lt;=[2]Разработчик!$P$7,[2]Разработчик!$O$8,IF(K14&lt;=[2]Разработчик!$S$7,[2]Разработчик!$R$8,IF(K14&lt;=425.9,3.5,IF(K14&gt;=[2]Разработчик!$V$7,[2]Разработчик!$U$8))))))))),"-"))</f>
        <v>1</v>
      </c>
      <c r="O14" s="59"/>
      <c r="P14" s="57">
        <v>2020</v>
      </c>
      <c r="Q14" s="57">
        <v>2023</v>
      </c>
      <c r="R14" s="66">
        <v>10</v>
      </c>
      <c r="S14" s="61" t="s">
        <v>65</v>
      </c>
      <c r="T14" s="62">
        <f t="shared" ref="T14:T23" si="4">IF(M14="","",M14+R14)</f>
        <v>2020</v>
      </c>
      <c r="U14" s="57">
        <v>2020</v>
      </c>
      <c r="V14" s="57">
        <v>10</v>
      </c>
      <c r="W14" s="62">
        <f t="shared" ref="W14:W23" si="5">IFERROR(IF(U14="",T14,U14+V14),T14)</f>
        <v>2030</v>
      </c>
      <c r="X14" s="295"/>
      <c r="Y14" s="295"/>
      <c r="Z14" s="295"/>
      <c r="AA14" s="295"/>
      <c r="AB14" s="295"/>
      <c r="AC14" s="295"/>
      <c r="AD14" s="295"/>
      <c r="AE14" s="295"/>
      <c r="AF14" s="295"/>
      <c r="AG14" s="295"/>
      <c r="AH14" s="295"/>
    </row>
    <row r="15" spans="1:34" ht="45" customHeight="1" x14ac:dyDescent="0.25">
      <c r="A15" s="392" t="s">
        <v>84</v>
      </c>
      <c r="B15" s="65">
        <v>54</v>
      </c>
      <c r="C15" s="311" t="s">
        <v>81</v>
      </c>
      <c r="D15" s="311" t="s">
        <v>85</v>
      </c>
      <c r="E15" s="311" t="s">
        <v>82</v>
      </c>
      <c r="F15" s="65" t="s">
        <v>44</v>
      </c>
      <c r="G15" s="312">
        <v>2.5</v>
      </c>
      <c r="H15" s="312">
        <v>0.94</v>
      </c>
      <c r="I15" s="312">
        <v>40</v>
      </c>
      <c r="J15" s="65">
        <v>52.5</v>
      </c>
      <c r="K15" s="65">
        <v>159</v>
      </c>
      <c r="L15" s="65">
        <v>7</v>
      </c>
      <c r="M15" s="65">
        <v>2010</v>
      </c>
      <c r="N15" s="58">
        <f>IF(K15="","",IF(O15="",IF(K15=0,"",IF(K15&lt;=[2]Разработчик!$D$7,[2]Разработчик!$C$8,IF(K15&lt;=[2]Разработчик!$G$7,[2]Разработчик!$F$8,IF(K15&lt;=[2]Разработчик!$J$7,[2]Разработчик!$I$8,IF(K15&lt;=[2]Разработчик!$M$7,[2]Разработчик!$L$8,IF(K15&lt;=[2]Разработчик!$P$7,[2]Разработчик!$O$8,IF(K15&lt;=[2]Разработчик!$S$7,[2]Разработчик!$R$8,IF(K15&lt;=425.9,3.5,IF(K15&gt;=[2]Разработчик!$V$7,[2]Разработчик!$U$8))))))))),"-"))</f>
        <v>2.5</v>
      </c>
      <c r="O15" s="59"/>
      <c r="P15" s="57">
        <v>2020</v>
      </c>
      <c r="Q15" s="57">
        <v>2023</v>
      </c>
      <c r="R15" s="66">
        <v>10</v>
      </c>
      <c r="S15" s="61" t="s">
        <v>65</v>
      </c>
      <c r="T15" s="62">
        <f t="shared" si="4"/>
        <v>2020</v>
      </c>
      <c r="U15" s="57">
        <v>2020</v>
      </c>
      <c r="V15" s="57">
        <v>10</v>
      </c>
      <c r="W15" s="62">
        <f t="shared" si="5"/>
        <v>2030</v>
      </c>
      <c r="X15" s="295">
        <v>59</v>
      </c>
      <c r="Y15" s="295">
        <v>19</v>
      </c>
      <c r="Z15" s="295">
        <v>33</v>
      </c>
      <c r="AA15" s="295">
        <v>4</v>
      </c>
      <c r="AB15" s="295">
        <v>0</v>
      </c>
      <c r="AC15" s="295">
        <v>14</v>
      </c>
      <c r="AD15" s="295" t="s">
        <v>3117</v>
      </c>
      <c r="AE15" s="295" t="s">
        <v>2521</v>
      </c>
      <c r="AF15" s="295">
        <f>SUM(X15+Y15+AA15+AB15+AC15)</f>
        <v>96</v>
      </c>
      <c r="AG15" s="295">
        <f>SUM(X15*2)+(Y15*3)+(Z15*2)+(AA15*2)+(AB15)+(AC15*3)</f>
        <v>291</v>
      </c>
      <c r="AH15" s="295">
        <f t="shared" ref="AH15" si="6">SUM(AF15+AG15)</f>
        <v>387</v>
      </c>
    </row>
    <row r="16" spans="1:34" x14ac:dyDescent="0.25">
      <c r="A16" s="392"/>
      <c r="B16" s="67">
        <f t="shared" ref="B16:B23" si="7">B15</f>
        <v>54</v>
      </c>
      <c r="C16" s="311"/>
      <c r="D16" s="311"/>
      <c r="E16" s="311"/>
      <c r="F16" s="65" t="s">
        <v>44</v>
      </c>
      <c r="G16" s="312"/>
      <c r="H16" s="312"/>
      <c r="I16" s="312"/>
      <c r="J16" s="65">
        <v>18</v>
      </c>
      <c r="K16" s="65">
        <v>108</v>
      </c>
      <c r="L16" s="65">
        <v>6</v>
      </c>
      <c r="M16" s="65">
        <v>2010</v>
      </c>
      <c r="N16" s="58">
        <f>IF(K16="","",IF(O16="",IF(K16=0,"",IF(K16&lt;=[2]Разработчик!$D$7,[2]Разработчик!$C$8,IF(K16&lt;=[2]Разработчик!$G$7,[2]Разработчик!$F$8,IF(K16&lt;=[2]Разработчик!$J$7,[2]Разработчик!$I$8,IF(K16&lt;=[2]Разработчик!$M$7,[2]Разработчик!$L$8,IF(K16&lt;=[2]Разработчик!$P$7,[2]Разработчик!$O$8,IF(K16&lt;=[2]Разработчик!$S$7,[2]Разработчик!$R$8,IF(K16&lt;=425.9,3.5,IF(K16&gt;=[2]Разработчик!$V$7,[2]Разработчик!$U$8))))))))),"-"))</f>
        <v>2</v>
      </c>
      <c r="O16" s="59"/>
      <c r="P16" s="57">
        <v>2020</v>
      </c>
      <c r="Q16" s="57">
        <v>2023</v>
      </c>
      <c r="R16" s="66">
        <v>10</v>
      </c>
      <c r="S16" s="61" t="s">
        <v>65</v>
      </c>
      <c r="T16" s="62">
        <f t="shared" si="4"/>
        <v>2020</v>
      </c>
      <c r="U16" s="57">
        <v>2020</v>
      </c>
      <c r="V16" s="57">
        <v>10</v>
      </c>
      <c r="W16" s="62">
        <f t="shared" si="5"/>
        <v>2030</v>
      </c>
      <c r="X16" s="295"/>
      <c r="Y16" s="295"/>
      <c r="Z16" s="295"/>
      <c r="AA16" s="295"/>
      <c r="AB16" s="295"/>
      <c r="AC16" s="295"/>
      <c r="AD16" s="295"/>
      <c r="AE16" s="295"/>
      <c r="AF16" s="295"/>
      <c r="AG16" s="295"/>
      <c r="AH16" s="295"/>
    </row>
    <row r="17" spans="1:34" x14ac:dyDescent="0.25">
      <c r="A17" s="392"/>
      <c r="B17" s="67">
        <f t="shared" si="7"/>
        <v>54</v>
      </c>
      <c r="C17" s="311"/>
      <c r="D17" s="311"/>
      <c r="E17" s="311"/>
      <c r="F17" s="65" t="s">
        <v>44</v>
      </c>
      <c r="G17" s="312"/>
      <c r="H17" s="312"/>
      <c r="I17" s="312"/>
      <c r="J17" s="65">
        <v>4.0999999999999996</v>
      </c>
      <c r="K17" s="65">
        <v>89</v>
      </c>
      <c r="L17" s="65">
        <v>6</v>
      </c>
      <c r="M17" s="65">
        <v>2010</v>
      </c>
      <c r="N17" s="58">
        <f>IF(K17="","",IF(O17="",IF(K17=0,"",IF(K17&lt;=[2]Разработчик!$D$7,[2]Разработчик!$C$8,IF(K17&lt;=[2]Разработчик!$G$7,[2]Разработчик!$F$8,IF(K17&lt;=[2]Разработчик!$J$7,[2]Разработчик!$I$8,IF(K17&lt;=[2]Разработчик!$M$7,[2]Разработчик!$L$8,IF(K17&lt;=[2]Разработчик!$P$7,[2]Разработчик!$O$8,IF(K17&lt;=[2]Разработчик!$S$7,[2]Разработчик!$R$8,IF(K17&lt;=425.9,3.5,IF(K17&gt;=[2]Разработчик!$V$7,[2]Разработчик!$U$8))))))))),"-"))</f>
        <v>2</v>
      </c>
      <c r="O17" s="59"/>
      <c r="P17" s="57">
        <v>2020</v>
      </c>
      <c r="Q17" s="57">
        <v>2023</v>
      </c>
      <c r="R17" s="66">
        <v>10</v>
      </c>
      <c r="S17" s="61" t="s">
        <v>65</v>
      </c>
      <c r="T17" s="62">
        <f t="shared" si="4"/>
        <v>2020</v>
      </c>
      <c r="U17" s="57">
        <v>2020</v>
      </c>
      <c r="V17" s="57">
        <v>10</v>
      </c>
      <c r="W17" s="62">
        <f t="shared" si="5"/>
        <v>2030</v>
      </c>
      <c r="X17" s="295"/>
      <c r="Y17" s="295"/>
      <c r="Z17" s="295"/>
      <c r="AA17" s="295"/>
      <c r="AB17" s="295"/>
      <c r="AC17" s="295"/>
      <c r="AD17" s="295"/>
      <c r="AE17" s="295"/>
      <c r="AF17" s="295"/>
      <c r="AG17" s="295"/>
      <c r="AH17" s="295"/>
    </row>
    <row r="18" spans="1:34" x14ac:dyDescent="0.25">
      <c r="A18" s="392"/>
      <c r="B18" s="67">
        <f t="shared" si="7"/>
        <v>54</v>
      </c>
      <c r="C18" s="311"/>
      <c r="D18" s="311"/>
      <c r="E18" s="311"/>
      <c r="F18" s="65" t="s">
        <v>44</v>
      </c>
      <c r="G18" s="312"/>
      <c r="H18" s="312"/>
      <c r="I18" s="312"/>
      <c r="J18" s="65">
        <v>0.6</v>
      </c>
      <c r="K18" s="65">
        <v>57</v>
      </c>
      <c r="L18" s="65">
        <v>6</v>
      </c>
      <c r="M18" s="65">
        <v>2010</v>
      </c>
      <c r="N18" s="58">
        <f>IF(K18="","",IF(O18="",IF(K18=0,"",IF(K18&lt;=[2]Разработчик!$D$7,[2]Разработчик!$C$8,IF(K18&lt;=[2]Разработчик!$G$7,[2]Разработчик!$F$8,IF(K18&lt;=[2]Разработчик!$J$7,[2]Разработчик!$I$8,IF(K18&lt;=[2]Разработчик!$M$7,[2]Разработчик!$L$8,IF(K18&lt;=[2]Разработчик!$P$7,[2]Разработчик!$O$8,IF(K18&lt;=[2]Разработчик!$S$7,[2]Разработчик!$R$8,IF(K18&lt;=425.9,3.5,IF(K18&gt;=[2]Разработчик!$V$7,[2]Разработчик!$U$8))))))))),"-"))</f>
        <v>1.5</v>
      </c>
      <c r="O18" s="59"/>
      <c r="P18" s="57">
        <v>2020</v>
      </c>
      <c r="Q18" s="57">
        <v>2023</v>
      </c>
      <c r="R18" s="66">
        <v>10</v>
      </c>
      <c r="S18" s="61" t="s">
        <v>65</v>
      </c>
      <c r="T18" s="62">
        <f t="shared" si="4"/>
        <v>2020</v>
      </c>
      <c r="U18" s="57">
        <v>2020</v>
      </c>
      <c r="V18" s="57">
        <v>10</v>
      </c>
      <c r="W18" s="62">
        <f t="shared" si="5"/>
        <v>2030</v>
      </c>
      <c r="X18" s="295"/>
      <c r="Y18" s="295"/>
      <c r="Z18" s="295"/>
      <c r="AA18" s="295"/>
      <c r="AB18" s="295"/>
      <c r="AC18" s="295"/>
      <c r="AD18" s="295"/>
      <c r="AE18" s="295"/>
      <c r="AF18" s="295"/>
      <c r="AG18" s="295"/>
      <c r="AH18" s="295"/>
    </row>
    <row r="19" spans="1:34" x14ac:dyDescent="0.25">
      <c r="A19" s="392"/>
      <c r="B19" s="67">
        <f t="shared" si="7"/>
        <v>54</v>
      </c>
      <c r="C19" s="311"/>
      <c r="D19" s="311"/>
      <c r="E19" s="311"/>
      <c r="F19" s="65" t="s">
        <v>44</v>
      </c>
      <c r="G19" s="312"/>
      <c r="H19" s="312"/>
      <c r="I19" s="312"/>
      <c r="J19" s="65">
        <v>0.9</v>
      </c>
      <c r="K19" s="65">
        <v>32</v>
      </c>
      <c r="L19" s="65">
        <v>5</v>
      </c>
      <c r="M19" s="65">
        <v>2010</v>
      </c>
      <c r="N19" s="58">
        <f>IF(K19="","",IF(O19="",IF(K19=0,"",IF(K19&lt;=[2]Разработчик!$D$7,[2]Разработчик!$C$8,IF(K19&lt;=[2]Разработчик!$G$7,[2]Разработчик!$F$8,IF(K19&lt;=[2]Разработчик!$J$7,[2]Разработчик!$I$8,IF(K19&lt;=[2]Разработчик!$M$7,[2]Разработчик!$L$8,IF(K19&lt;=[2]Разработчик!$P$7,[2]Разработчик!$O$8,IF(K19&lt;=[2]Разработчик!$S$7,[2]Разработчик!$R$8,IF(K19&lt;=425.9,3.5,IF(K19&gt;=[2]Разработчик!$V$7,[2]Разработчик!$U$8))))))))),"-"))</f>
        <v>1.5</v>
      </c>
      <c r="O19" s="59"/>
      <c r="P19" s="57">
        <v>2020</v>
      </c>
      <c r="Q19" s="57">
        <v>2023</v>
      </c>
      <c r="R19" s="66">
        <v>10</v>
      </c>
      <c r="S19" s="61" t="s">
        <v>65</v>
      </c>
      <c r="T19" s="62">
        <f t="shared" si="4"/>
        <v>2020</v>
      </c>
      <c r="U19" s="57">
        <v>2020</v>
      </c>
      <c r="V19" s="57">
        <v>10</v>
      </c>
      <c r="W19" s="62">
        <f t="shared" si="5"/>
        <v>2030</v>
      </c>
      <c r="X19" s="295"/>
      <c r="Y19" s="295"/>
      <c r="Z19" s="295"/>
      <c r="AA19" s="295"/>
      <c r="AB19" s="295"/>
      <c r="AC19" s="295"/>
      <c r="AD19" s="295"/>
      <c r="AE19" s="295"/>
      <c r="AF19" s="295"/>
      <c r="AG19" s="295"/>
      <c r="AH19" s="295"/>
    </row>
    <row r="20" spans="1:34" x14ac:dyDescent="0.25">
      <c r="A20" s="392"/>
      <c r="B20" s="67">
        <f t="shared" si="7"/>
        <v>54</v>
      </c>
      <c r="C20" s="311"/>
      <c r="D20" s="311"/>
      <c r="E20" s="311"/>
      <c r="F20" s="65" t="s">
        <v>44</v>
      </c>
      <c r="G20" s="312"/>
      <c r="H20" s="312"/>
      <c r="I20" s="312"/>
      <c r="J20" s="65">
        <v>0.15</v>
      </c>
      <c r="K20" s="65">
        <v>18</v>
      </c>
      <c r="L20" s="65">
        <v>5</v>
      </c>
      <c r="M20" s="65">
        <v>2010</v>
      </c>
      <c r="N20" s="58">
        <f>IF(K20="","",IF(O20="",IF(K20=0,"",IF(K20&lt;=[2]Разработчик!$D$7,[2]Разработчик!$C$8,IF(K20&lt;=[2]Разработчик!$G$7,[2]Разработчик!$F$8,IF(K20&lt;=[2]Разработчик!$J$7,[2]Разработчик!$I$8,IF(K20&lt;=[2]Разработчик!$M$7,[2]Разработчик!$L$8,IF(K20&lt;=[2]Разработчик!$P$7,[2]Разработчик!$O$8,IF(K20&lt;=[2]Разработчик!$S$7,[2]Разработчик!$R$8,IF(K20&lt;=425.9,3.5,IF(K20&gt;=[2]Разработчик!$V$7,[2]Разработчик!$U$8))))))))),"-"))</f>
        <v>1</v>
      </c>
      <c r="O20" s="59"/>
      <c r="P20" s="57">
        <v>2020</v>
      </c>
      <c r="Q20" s="57">
        <v>2023</v>
      </c>
      <c r="R20" s="66">
        <v>10</v>
      </c>
      <c r="S20" s="61" t="s">
        <v>65</v>
      </c>
      <c r="T20" s="62">
        <f t="shared" si="4"/>
        <v>2020</v>
      </c>
      <c r="U20" s="57">
        <v>2020</v>
      </c>
      <c r="V20" s="57">
        <v>10</v>
      </c>
      <c r="W20" s="62">
        <f t="shared" si="5"/>
        <v>2030</v>
      </c>
      <c r="X20" s="295"/>
      <c r="Y20" s="295"/>
      <c r="Z20" s="295"/>
      <c r="AA20" s="295"/>
      <c r="AB20" s="295"/>
      <c r="AC20" s="295"/>
      <c r="AD20" s="295"/>
      <c r="AE20" s="295"/>
      <c r="AF20" s="295"/>
      <c r="AG20" s="295"/>
      <c r="AH20" s="295"/>
    </row>
    <row r="21" spans="1:34" ht="48" x14ac:dyDescent="0.25">
      <c r="A21" s="392"/>
      <c r="B21" s="67">
        <f t="shared" si="7"/>
        <v>54</v>
      </c>
      <c r="C21" s="311"/>
      <c r="D21" s="67" t="s">
        <v>86</v>
      </c>
      <c r="E21" s="311"/>
      <c r="F21" s="65" t="s">
        <v>44</v>
      </c>
      <c r="G21" s="312"/>
      <c r="H21" s="312"/>
      <c r="I21" s="312"/>
      <c r="J21" s="65">
        <v>19.14</v>
      </c>
      <c r="K21" s="65">
        <v>18</v>
      </c>
      <c r="L21" s="65">
        <v>5</v>
      </c>
      <c r="M21" s="65">
        <v>2010</v>
      </c>
      <c r="N21" s="58">
        <f>IF(K21="","",IF(O21="",IF(K21=0,"",IF(K21&lt;=[2]Разработчик!$D$7,[2]Разработчик!$C$8,IF(K21&lt;=[2]Разработчик!$G$7,[2]Разработчик!$F$8,IF(K21&lt;=[2]Разработчик!$J$7,[2]Разработчик!$I$8,IF(K21&lt;=[2]Разработчик!$M$7,[2]Разработчик!$L$8,IF(K21&lt;=[2]Разработчик!$P$7,[2]Разработчик!$O$8,IF(K21&lt;=[2]Разработчик!$S$7,[2]Разработчик!$R$8,IF(K21&lt;=425.9,3.5,IF(K21&gt;=[2]Разработчик!$V$7,[2]Разработчик!$U$8))))))))),"-"))</f>
        <v>1</v>
      </c>
      <c r="O21" s="59"/>
      <c r="P21" s="57">
        <v>2020</v>
      </c>
      <c r="Q21" s="57">
        <v>2023</v>
      </c>
      <c r="R21" s="66">
        <v>10</v>
      </c>
      <c r="S21" s="61" t="s">
        <v>65</v>
      </c>
      <c r="T21" s="62">
        <f t="shared" si="4"/>
        <v>2020</v>
      </c>
      <c r="U21" s="57">
        <v>2020</v>
      </c>
      <c r="V21" s="57">
        <v>10</v>
      </c>
      <c r="W21" s="62">
        <f t="shared" si="5"/>
        <v>2030</v>
      </c>
      <c r="X21" s="295"/>
      <c r="Y21" s="295"/>
      <c r="Z21" s="295"/>
      <c r="AA21" s="295"/>
      <c r="AB21" s="295"/>
      <c r="AC21" s="295"/>
      <c r="AD21" s="295"/>
      <c r="AE21" s="295"/>
      <c r="AF21" s="295"/>
      <c r="AG21" s="295"/>
      <c r="AH21" s="295"/>
    </row>
    <row r="22" spans="1:34" x14ac:dyDescent="0.25">
      <c r="A22" s="392"/>
      <c r="B22" s="67">
        <f t="shared" si="7"/>
        <v>54</v>
      </c>
      <c r="C22" s="311"/>
      <c r="D22" s="311" t="s">
        <v>87</v>
      </c>
      <c r="E22" s="311"/>
      <c r="F22" s="65" t="s">
        <v>44</v>
      </c>
      <c r="G22" s="312"/>
      <c r="H22" s="312"/>
      <c r="I22" s="312"/>
      <c r="J22" s="65">
        <v>3.9</v>
      </c>
      <c r="K22" s="65">
        <v>159</v>
      </c>
      <c r="L22" s="65">
        <v>7</v>
      </c>
      <c r="M22" s="65">
        <v>2010</v>
      </c>
      <c r="N22" s="58">
        <f>IF(K22="","",IF(O22="",IF(K22=0,"",IF(K22&lt;=[2]Разработчик!$D$7,[2]Разработчик!$C$8,IF(K22&lt;=[2]Разработчик!$G$7,[2]Разработчик!$F$8,IF(K22&lt;=[2]Разработчик!$J$7,[2]Разработчик!$I$8,IF(K22&lt;=[2]Разработчик!$M$7,[2]Разработчик!$L$8,IF(K22&lt;=[2]Разработчик!$P$7,[2]Разработчик!$O$8,IF(K22&lt;=[2]Разработчик!$S$7,[2]Разработчик!$R$8,IF(K22&lt;=425.9,3.5,IF(K22&gt;=[2]Разработчик!$V$7,[2]Разработчик!$U$8))))))))),"-"))</f>
        <v>2.5</v>
      </c>
      <c r="O22" s="59"/>
      <c r="P22" s="57">
        <v>2020</v>
      </c>
      <c r="Q22" s="57">
        <v>2023</v>
      </c>
      <c r="R22" s="66">
        <v>10</v>
      </c>
      <c r="S22" s="61" t="s">
        <v>65</v>
      </c>
      <c r="T22" s="62">
        <f t="shared" si="4"/>
        <v>2020</v>
      </c>
      <c r="U22" s="57">
        <v>2020</v>
      </c>
      <c r="V22" s="57">
        <v>10</v>
      </c>
      <c r="W22" s="62">
        <f t="shared" si="5"/>
        <v>2030</v>
      </c>
      <c r="X22" s="295"/>
      <c r="Y22" s="295"/>
      <c r="Z22" s="295"/>
      <c r="AA22" s="295"/>
      <c r="AB22" s="295"/>
      <c r="AC22" s="295"/>
      <c r="AD22" s="295"/>
      <c r="AE22" s="295"/>
      <c r="AF22" s="295"/>
      <c r="AG22" s="295"/>
      <c r="AH22" s="295"/>
    </row>
    <row r="23" spans="1:34" x14ac:dyDescent="0.25">
      <c r="A23" s="392"/>
      <c r="B23" s="67">
        <f t="shared" si="7"/>
        <v>54</v>
      </c>
      <c r="C23" s="311"/>
      <c r="D23" s="311"/>
      <c r="E23" s="311"/>
      <c r="F23" s="65" t="s">
        <v>44</v>
      </c>
      <c r="G23" s="312"/>
      <c r="H23" s="312"/>
      <c r="I23" s="312"/>
      <c r="J23" s="65">
        <v>0.15</v>
      </c>
      <c r="K23" s="65">
        <v>32</v>
      </c>
      <c r="L23" s="65">
        <v>5</v>
      </c>
      <c r="M23" s="65">
        <v>2010</v>
      </c>
      <c r="N23" s="58">
        <f>IF(K23="","",IF(O23="",IF(K23=0,"",IF(K23&lt;=[2]Разработчик!$D$7,[2]Разработчик!$C$8,IF(K23&lt;=[2]Разработчик!$G$7,[2]Разработчик!$F$8,IF(K23&lt;=[2]Разработчик!$J$7,[2]Разработчик!$I$8,IF(K23&lt;=[2]Разработчик!$M$7,[2]Разработчик!$L$8,IF(K23&lt;=[2]Разработчик!$P$7,[2]Разработчик!$O$8,IF(K23&lt;=[2]Разработчик!$S$7,[2]Разработчик!$R$8,IF(K23&lt;=425.9,3.5,IF(K23&gt;=[2]Разработчик!$V$7,[2]Разработчик!$U$8))))))))),"-"))</f>
        <v>1.5</v>
      </c>
      <c r="O23" s="59"/>
      <c r="P23" s="57">
        <v>2020</v>
      </c>
      <c r="Q23" s="57">
        <v>2023</v>
      </c>
      <c r="R23" s="66">
        <v>10</v>
      </c>
      <c r="S23" s="61" t="s">
        <v>65</v>
      </c>
      <c r="T23" s="62">
        <f t="shared" si="4"/>
        <v>2020</v>
      </c>
      <c r="U23" s="57">
        <v>2020</v>
      </c>
      <c r="V23" s="57">
        <v>10</v>
      </c>
      <c r="W23" s="62">
        <f t="shared" si="5"/>
        <v>2030</v>
      </c>
      <c r="X23" s="295"/>
      <c r="Y23" s="295"/>
      <c r="Z23" s="295"/>
      <c r="AA23" s="295"/>
      <c r="AB23" s="295"/>
      <c r="AC23" s="295"/>
      <c r="AD23" s="295"/>
      <c r="AE23" s="295"/>
      <c r="AF23" s="295"/>
      <c r="AG23" s="295"/>
      <c r="AH23" s="295"/>
    </row>
    <row r="24" spans="1:34" ht="36" customHeight="1" x14ac:dyDescent="0.25">
      <c r="A24" s="392" t="s">
        <v>91</v>
      </c>
      <c r="B24" s="65">
        <v>65</v>
      </c>
      <c r="C24" s="311" t="s">
        <v>89</v>
      </c>
      <c r="D24" s="311" t="s">
        <v>92</v>
      </c>
      <c r="E24" s="311" t="s">
        <v>90</v>
      </c>
      <c r="F24" s="65" t="s">
        <v>44</v>
      </c>
      <c r="G24" s="312">
        <v>2.5</v>
      </c>
      <c r="H24" s="312">
        <v>0.25</v>
      </c>
      <c r="I24" s="312">
        <v>45</v>
      </c>
      <c r="J24" s="65">
        <v>9.8539999999999992</v>
      </c>
      <c r="K24" s="65">
        <v>159</v>
      </c>
      <c r="L24" s="65">
        <v>7</v>
      </c>
      <c r="M24" s="65">
        <v>2012</v>
      </c>
      <c r="N24" s="58">
        <f>IF(K24="","",IF(O24="",IF(K24=0,"",IF(K24&lt;=[2]Разработчик!$D$7,[2]Разработчик!$C$8,IF(K24&lt;=[2]Разработчик!$G$7,[2]Разработчик!$F$8,IF(K24&lt;=[2]Разработчик!$J$7,[2]Разработчик!$I$8,IF(K24&lt;=[2]Разработчик!$M$7,[2]Разработчик!$L$8,IF(K24&lt;=[2]Разработчик!$P$7,[2]Разработчик!$O$8,IF(K24&lt;=[2]Разработчик!$S$7,[2]Разработчик!$R$8,IF(K24&lt;=425.9,3.5,IF(K24&gt;=[2]Разработчик!$V$7,[2]Разработчик!$U$8))))))))),"-"))</f>
        <v>2.5</v>
      </c>
      <c r="O24" s="59"/>
      <c r="P24" s="57">
        <v>2020</v>
      </c>
      <c r="Q24" s="57">
        <v>2023</v>
      </c>
      <c r="R24" s="66">
        <v>10</v>
      </c>
      <c r="S24" s="61" t="s">
        <v>65</v>
      </c>
      <c r="T24" s="62">
        <f t="shared" ref="T24:T33" si="8">IF(M24="","",M24+R24)</f>
        <v>2022</v>
      </c>
      <c r="U24" s="57" t="s">
        <v>3113</v>
      </c>
      <c r="V24" s="57"/>
      <c r="W24" s="62">
        <f t="shared" ref="W24:W33" si="9">IFERROR(IF(U24="",T24,U24+V24),T24)</f>
        <v>2022</v>
      </c>
      <c r="X24" s="295">
        <v>45</v>
      </c>
      <c r="Y24" s="295">
        <v>16</v>
      </c>
      <c r="Z24" s="295">
        <v>27</v>
      </c>
      <c r="AA24" s="295">
        <v>17</v>
      </c>
      <c r="AB24" s="295">
        <v>1</v>
      </c>
      <c r="AC24" s="295">
        <v>10</v>
      </c>
      <c r="AD24" s="295" t="s">
        <v>3117</v>
      </c>
      <c r="AE24" s="295" t="s">
        <v>2521</v>
      </c>
      <c r="AF24" s="295">
        <f t="shared" ref="AF24" si="10">SUM(X24+Y24+AA24+AB24+AC24)</f>
        <v>89</v>
      </c>
      <c r="AG24" s="295">
        <f>SUM(X24*2)+(Y24*3)+(Z24*2)+(AA24*2)+(AB24)+(AC24*3)</f>
        <v>257</v>
      </c>
      <c r="AH24" s="295">
        <f t="shared" ref="AH24" si="11">SUM(AF24+AG24)</f>
        <v>346</v>
      </c>
    </row>
    <row r="25" spans="1:34" x14ac:dyDescent="0.25">
      <c r="A25" s="392"/>
      <c r="B25" s="67">
        <f t="shared" ref="B25:B33" si="12">B24</f>
        <v>65</v>
      </c>
      <c r="C25" s="311"/>
      <c r="D25" s="311"/>
      <c r="E25" s="311"/>
      <c r="F25" s="65" t="s">
        <v>44</v>
      </c>
      <c r="G25" s="312"/>
      <c r="H25" s="312"/>
      <c r="I25" s="312"/>
      <c r="J25" s="65">
        <v>90.8</v>
      </c>
      <c r="K25" s="65">
        <v>108</v>
      </c>
      <c r="L25" s="65">
        <v>6</v>
      </c>
      <c r="M25" s="65">
        <v>2010</v>
      </c>
      <c r="N25" s="58">
        <f>IF(K25="","",IF(O25="",IF(K25=0,"",IF(K25&lt;=[2]Разработчик!$D$7,[2]Разработчик!$C$8,IF(K25&lt;=[2]Разработчик!$G$7,[2]Разработчик!$F$8,IF(K25&lt;=[2]Разработчик!$J$7,[2]Разработчик!$I$8,IF(K25&lt;=[2]Разработчик!$M$7,[2]Разработчик!$L$8,IF(K25&lt;=[2]Разработчик!$P$7,[2]Разработчик!$O$8,IF(K25&lt;=[2]Разработчик!$S$7,[2]Разработчик!$R$8,IF(K25&lt;=425.9,3.5,IF(K25&gt;=[2]Разработчик!$V$7,[2]Разработчик!$U$8))))))))),"-"))</f>
        <v>2</v>
      </c>
      <c r="O25" s="59"/>
      <c r="P25" s="57">
        <v>2020</v>
      </c>
      <c r="Q25" s="57">
        <v>2023</v>
      </c>
      <c r="R25" s="66">
        <v>10</v>
      </c>
      <c r="S25" s="61" t="s">
        <v>65</v>
      </c>
      <c r="T25" s="62">
        <f t="shared" si="8"/>
        <v>2020</v>
      </c>
      <c r="U25" s="57">
        <v>2020</v>
      </c>
      <c r="V25" s="57">
        <v>10</v>
      </c>
      <c r="W25" s="62">
        <f t="shared" si="9"/>
        <v>2030</v>
      </c>
      <c r="X25" s="295"/>
      <c r="Y25" s="295"/>
      <c r="Z25" s="295"/>
      <c r="AA25" s="295"/>
      <c r="AB25" s="295"/>
      <c r="AC25" s="295"/>
      <c r="AD25" s="295"/>
      <c r="AE25" s="295"/>
      <c r="AF25" s="295"/>
      <c r="AG25" s="295"/>
      <c r="AH25" s="295"/>
    </row>
    <row r="26" spans="1:34" x14ac:dyDescent="0.25">
      <c r="A26" s="392"/>
      <c r="B26" s="67">
        <f t="shared" si="12"/>
        <v>65</v>
      </c>
      <c r="C26" s="311"/>
      <c r="D26" s="311"/>
      <c r="E26" s="311"/>
      <c r="F26" s="65" t="s">
        <v>44</v>
      </c>
      <c r="G26" s="312"/>
      <c r="H26" s="312"/>
      <c r="I26" s="312"/>
      <c r="J26" s="65">
        <v>0.3</v>
      </c>
      <c r="K26" s="65">
        <v>18</v>
      </c>
      <c r="L26" s="65">
        <v>5</v>
      </c>
      <c r="M26" s="65">
        <v>2010</v>
      </c>
      <c r="N26" s="58">
        <f>IF(K26="","",IF(O26="",IF(K26=0,"",IF(K26&lt;=[2]Разработчик!$D$7,[2]Разработчик!$C$8,IF(K26&lt;=[2]Разработчик!$G$7,[2]Разработчик!$F$8,IF(K26&lt;=[2]Разработчик!$J$7,[2]Разработчик!$I$8,IF(K26&lt;=[2]Разработчик!$M$7,[2]Разработчик!$L$8,IF(K26&lt;=[2]Разработчик!$P$7,[2]Разработчик!$O$8,IF(K26&lt;=[2]Разработчик!$S$7,[2]Разработчик!$R$8,IF(K26&lt;=425.9,3.5,IF(K26&gt;=[2]Разработчик!$V$7,[2]Разработчик!$U$8))))))))),"-"))</f>
        <v>1</v>
      </c>
      <c r="O26" s="59"/>
      <c r="P26" s="57">
        <v>2020</v>
      </c>
      <c r="Q26" s="57">
        <v>2023</v>
      </c>
      <c r="R26" s="66">
        <v>10</v>
      </c>
      <c r="S26" s="61" t="s">
        <v>65</v>
      </c>
      <c r="T26" s="62">
        <f t="shared" si="8"/>
        <v>2020</v>
      </c>
      <c r="U26" s="57">
        <v>2020</v>
      </c>
      <c r="V26" s="57">
        <v>10</v>
      </c>
      <c r="W26" s="62">
        <f t="shared" si="9"/>
        <v>2030</v>
      </c>
      <c r="X26" s="295"/>
      <c r="Y26" s="295"/>
      <c r="Z26" s="295"/>
      <c r="AA26" s="295"/>
      <c r="AB26" s="295"/>
      <c r="AC26" s="295"/>
      <c r="AD26" s="295"/>
      <c r="AE26" s="295"/>
      <c r="AF26" s="295"/>
      <c r="AG26" s="295"/>
      <c r="AH26" s="295"/>
    </row>
    <row r="27" spans="1:34" x14ac:dyDescent="0.25">
      <c r="A27" s="392"/>
      <c r="B27" s="67">
        <f t="shared" si="12"/>
        <v>65</v>
      </c>
      <c r="C27" s="311"/>
      <c r="D27" s="311"/>
      <c r="E27" s="311"/>
      <c r="F27" s="65" t="s">
        <v>44</v>
      </c>
      <c r="G27" s="312"/>
      <c r="H27" s="312"/>
      <c r="I27" s="312"/>
      <c r="J27" s="65">
        <v>4.4000000000000004</v>
      </c>
      <c r="K27" s="65">
        <v>32</v>
      </c>
      <c r="L27" s="65">
        <v>5</v>
      </c>
      <c r="M27" s="65">
        <v>2010</v>
      </c>
      <c r="N27" s="58">
        <f>IF(K27="","",IF(O27="",IF(K27=0,"",IF(K27&lt;=[2]Разработчик!$D$7,[2]Разработчик!$C$8,IF(K27&lt;=[2]Разработчик!$G$7,[2]Разработчик!$F$8,IF(K27&lt;=[2]Разработчик!$J$7,[2]Разработчик!$I$8,IF(K27&lt;=[2]Разработчик!$M$7,[2]Разработчик!$L$8,IF(K27&lt;=[2]Разработчик!$P$7,[2]Разработчик!$O$8,IF(K27&lt;=[2]Разработчик!$S$7,[2]Разработчик!$R$8,IF(K27&lt;=425.9,3.5,IF(K27&gt;=[2]Разработчик!$V$7,[2]Разработчик!$U$8))))))))),"-"))</f>
        <v>1.5</v>
      </c>
      <c r="O27" s="59"/>
      <c r="P27" s="57">
        <v>2020</v>
      </c>
      <c r="Q27" s="57">
        <v>2023</v>
      </c>
      <c r="R27" s="66">
        <v>10</v>
      </c>
      <c r="S27" s="61" t="s">
        <v>65</v>
      </c>
      <c r="T27" s="62">
        <f t="shared" si="8"/>
        <v>2020</v>
      </c>
      <c r="U27" s="57">
        <v>2020</v>
      </c>
      <c r="V27" s="57">
        <v>10</v>
      </c>
      <c r="W27" s="62">
        <f t="shared" si="9"/>
        <v>2030</v>
      </c>
      <c r="X27" s="295"/>
      <c r="Y27" s="295"/>
      <c r="Z27" s="295"/>
      <c r="AA27" s="295"/>
      <c r="AB27" s="295"/>
      <c r="AC27" s="295"/>
      <c r="AD27" s="295"/>
      <c r="AE27" s="295"/>
      <c r="AF27" s="295"/>
      <c r="AG27" s="295"/>
      <c r="AH27" s="295"/>
    </row>
    <row r="28" spans="1:34" x14ac:dyDescent="0.25">
      <c r="A28" s="392"/>
      <c r="B28" s="67">
        <f t="shared" si="12"/>
        <v>65</v>
      </c>
      <c r="C28" s="311"/>
      <c r="D28" s="311"/>
      <c r="E28" s="311"/>
      <c r="F28" s="65" t="s">
        <v>44</v>
      </c>
      <c r="G28" s="312"/>
      <c r="H28" s="312"/>
      <c r="I28" s="312"/>
      <c r="J28" s="65">
        <v>6.4</v>
      </c>
      <c r="K28" s="65">
        <v>133</v>
      </c>
      <c r="L28" s="65">
        <v>7</v>
      </c>
      <c r="M28" s="65">
        <v>2010</v>
      </c>
      <c r="N28" s="58">
        <f>IF(K28="","",IF(O28="",IF(K28=0,"",IF(K28&lt;=[2]Разработчик!$D$7,[2]Разработчик!$C$8,IF(K28&lt;=[2]Разработчик!$G$7,[2]Разработчик!$F$8,IF(K28&lt;=[2]Разработчик!$J$7,[2]Разработчик!$I$8,IF(K28&lt;=[2]Разработчик!$M$7,[2]Разработчик!$L$8,IF(K28&lt;=[2]Разработчик!$P$7,[2]Разработчик!$O$8,IF(K28&lt;=[2]Разработчик!$S$7,[2]Разработчик!$R$8,IF(K28&lt;=425.9,3.5,IF(K28&gt;=[2]Разработчик!$V$7,[2]Разработчик!$U$8))))))))),"-"))</f>
        <v>2.5</v>
      </c>
      <c r="O28" s="59"/>
      <c r="P28" s="57">
        <v>2020</v>
      </c>
      <c r="Q28" s="57">
        <v>2023</v>
      </c>
      <c r="R28" s="66">
        <v>10</v>
      </c>
      <c r="S28" s="61" t="s">
        <v>65</v>
      </c>
      <c r="T28" s="62">
        <f t="shared" si="8"/>
        <v>2020</v>
      </c>
      <c r="U28" s="57">
        <v>2020</v>
      </c>
      <c r="V28" s="57">
        <v>10</v>
      </c>
      <c r="W28" s="62">
        <f t="shared" si="9"/>
        <v>2030</v>
      </c>
      <c r="X28" s="295"/>
      <c r="Y28" s="295"/>
      <c r="Z28" s="295"/>
      <c r="AA28" s="295"/>
      <c r="AB28" s="295"/>
      <c r="AC28" s="295"/>
      <c r="AD28" s="295"/>
      <c r="AE28" s="295"/>
      <c r="AF28" s="295"/>
      <c r="AG28" s="295"/>
      <c r="AH28" s="295"/>
    </row>
    <row r="29" spans="1:34" x14ac:dyDescent="0.25">
      <c r="A29" s="392"/>
      <c r="B29" s="67">
        <f t="shared" si="12"/>
        <v>65</v>
      </c>
      <c r="C29" s="311"/>
      <c r="D29" s="311" t="s">
        <v>93</v>
      </c>
      <c r="E29" s="311"/>
      <c r="F29" s="65" t="s">
        <v>44</v>
      </c>
      <c r="G29" s="312"/>
      <c r="H29" s="312"/>
      <c r="I29" s="312"/>
      <c r="J29" s="65">
        <v>27.3</v>
      </c>
      <c r="K29" s="65">
        <v>108</v>
      </c>
      <c r="L29" s="65">
        <v>6</v>
      </c>
      <c r="M29" s="65">
        <v>2010</v>
      </c>
      <c r="N29" s="58">
        <f>IF(K29="","",IF(O29="",IF(K29=0,"",IF(K29&lt;=[2]Разработчик!$D$7,[2]Разработчик!$C$8,IF(K29&lt;=[2]Разработчик!$G$7,[2]Разработчик!$F$8,IF(K29&lt;=[2]Разработчик!$J$7,[2]Разработчик!$I$8,IF(K29&lt;=[2]Разработчик!$M$7,[2]Разработчик!$L$8,IF(K29&lt;=[2]Разработчик!$P$7,[2]Разработчик!$O$8,IF(K29&lt;=[2]Разработчик!$S$7,[2]Разработчик!$R$8,IF(K29&lt;=425.9,3.5,IF(K29&gt;=[2]Разработчик!$V$7,[2]Разработчик!$U$8))))))))),"-"))</f>
        <v>2</v>
      </c>
      <c r="O29" s="59"/>
      <c r="P29" s="57">
        <v>2020</v>
      </c>
      <c r="Q29" s="57">
        <v>2023</v>
      </c>
      <c r="R29" s="66">
        <v>10</v>
      </c>
      <c r="S29" s="61" t="s">
        <v>65</v>
      </c>
      <c r="T29" s="62">
        <f t="shared" si="8"/>
        <v>2020</v>
      </c>
      <c r="U29" s="57">
        <v>2020</v>
      </c>
      <c r="V29" s="57">
        <v>10</v>
      </c>
      <c r="W29" s="62">
        <f t="shared" si="9"/>
        <v>2030</v>
      </c>
      <c r="X29" s="295"/>
      <c r="Y29" s="295"/>
      <c r="Z29" s="295"/>
      <c r="AA29" s="295"/>
      <c r="AB29" s="295"/>
      <c r="AC29" s="295"/>
      <c r="AD29" s="295"/>
      <c r="AE29" s="295"/>
      <c r="AF29" s="295"/>
      <c r="AG29" s="295"/>
      <c r="AH29" s="295"/>
    </row>
    <row r="30" spans="1:34" x14ac:dyDescent="0.25">
      <c r="A30" s="392"/>
      <c r="B30" s="67">
        <f t="shared" si="12"/>
        <v>65</v>
      </c>
      <c r="C30" s="311"/>
      <c r="D30" s="311"/>
      <c r="E30" s="311"/>
      <c r="F30" s="65" t="s">
        <v>44</v>
      </c>
      <c r="G30" s="312"/>
      <c r="H30" s="312"/>
      <c r="I30" s="312"/>
      <c r="J30" s="65">
        <v>3.7</v>
      </c>
      <c r="K30" s="65">
        <v>57</v>
      </c>
      <c r="L30" s="65">
        <v>6</v>
      </c>
      <c r="M30" s="65">
        <v>2010</v>
      </c>
      <c r="N30" s="58">
        <f>IF(K30="","",IF(O30="",IF(K30=0,"",IF(K30&lt;=[2]Разработчик!$D$7,[2]Разработчик!$C$8,IF(K30&lt;=[2]Разработчик!$G$7,[2]Разработчик!$F$8,IF(K30&lt;=[2]Разработчик!$J$7,[2]Разработчик!$I$8,IF(K30&lt;=[2]Разработчик!$M$7,[2]Разработчик!$L$8,IF(K30&lt;=[2]Разработчик!$P$7,[2]Разработчик!$O$8,IF(K30&lt;=[2]Разработчик!$S$7,[2]Разработчик!$R$8,IF(K30&lt;=425.9,3.5,IF(K30&gt;=[2]Разработчик!$V$7,[2]Разработчик!$U$8))))))))),"-"))</f>
        <v>1.5</v>
      </c>
      <c r="O30" s="59"/>
      <c r="P30" s="57">
        <v>2020</v>
      </c>
      <c r="Q30" s="57">
        <v>2023</v>
      </c>
      <c r="R30" s="66">
        <v>10</v>
      </c>
      <c r="S30" s="61" t="s">
        <v>65</v>
      </c>
      <c r="T30" s="62">
        <f t="shared" si="8"/>
        <v>2020</v>
      </c>
      <c r="U30" s="57">
        <v>2020</v>
      </c>
      <c r="V30" s="57">
        <v>10</v>
      </c>
      <c r="W30" s="62">
        <f t="shared" si="9"/>
        <v>2030</v>
      </c>
      <c r="X30" s="295"/>
      <c r="Y30" s="295"/>
      <c r="Z30" s="295"/>
      <c r="AA30" s="295"/>
      <c r="AB30" s="295"/>
      <c r="AC30" s="295"/>
      <c r="AD30" s="295"/>
      <c r="AE30" s="295"/>
      <c r="AF30" s="295"/>
      <c r="AG30" s="295"/>
      <c r="AH30" s="295"/>
    </row>
    <row r="31" spans="1:34" x14ac:dyDescent="0.25">
      <c r="A31" s="392"/>
      <c r="B31" s="67">
        <f t="shared" si="12"/>
        <v>65</v>
      </c>
      <c r="C31" s="311"/>
      <c r="D31" s="311"/>
      <c r="E31" s="311"/>
      <c r="F31" s="65" t="s">
        <v>44</v>
      </c>
      <c r="G31" s="312"/>
      <c r="H31" s="312"/>
      <c r="I31" s="312"/>
      <c r="J31" s="65">
        <v>1.05</v>
      </c>
      <c r="K31" s="65">
        <v>32</v>
      </c>
      <c r="L31" s="65">
        <v>5</v>
      </c>
      <c r="M31" s="65">
        <v>2010</v>
      </c>
      <c r="N31" s="58">
        <f>IF(K31="","",IF(O31="",IF(K31=0,"",IF(K31&lt;=[2]Разработчик!$D$7,[2]Разработчик!$C$8,IF(K31&lt;=[2]Разработчик!$G$7,[2]Разработчик!$F$8,IF(K31&lt;=[2]Разработчик!$J$7,[2]Разработчик!$I$8,IF(K31&lt;=[2]Разработчик!$M$7,[2]Разработчик!$L$8,IF(K31&lt;=[2]Разработчик!$P$7,[2]Разработчик!$O$8,IF(K31&lt;=[2]Разработчик!$S$7,[2]Разработчик!$R$8,IF(K31&lt;=425.9,3.5,IF(K31&gt;=[2]Разработчик!$V$7,[2]Разработчик!$U$8))))))))),"-"))</f>
        <v>1.5</v>
      </c>
      <c r="O31" s="59"/>
      <c r="P31" s="57">
        <v>2020</v>
      </c>
      <c r="Q31" s="57">
        <v>2023</v>
      </c>
      <c r="R31" s="66">
        <v>10</v>
      </c>
      <c r="S31" s="61" t="s">
        <v>65</v>
      </c>
      <c r="T31" s="62">
        <f t="shared" si="8"/>
        <v>2020</v>
      </c>
      <c r="U31" s="57">
        <v>2020</v>
      </c>
      <c r="V31" s="57">
        <v>10</v>
      </c>
      <c r="W31" s="62">
        <f t="shared" si="9"/>
        <v>2030</v>
      </c>
      <c r="X31" s="295"/>
      <c r="Y31" s="295"/>
      <c r="Z31" s="295"/>
      <c r="AA31" s="295"/>
      <c r="AB31" s="295"/>
      <c r="AC31" s="295"/>
      <c r="AD31" s="295"/>
      <c r="AE31" s="295"/>
      <c r="AF31" s="295"/>
      <c r="AG31" s="295"/>
      <c r="AH31" s="295"/>
    </row>
    <row r="32" spans="1:34" x14ac:dyDescent="0.25">
      <c r="A32" s="392"/>
      <c r="B32" s="67">
        <f t="shared" si="12"/>
        <v>65</v>
      </c>
      <c r="C32" s="311"/>
      <c r="D32" s="311"/>
      <c r="E32" s="311"/>
      <c r="F32" s="65" t="s">
        <v>44</v>
      </c>
      <c r="G32" s="312"/>
      <c r="H32" s="312"/>
      <c r="I32" s="312"/>
      <c r="J32" s="65">
        <v>0.15</v>
      </c>
      <c r="K32" s="65">
        <v>18</v>
      </c>
      <c r="L32" s="65">
        <v>5</v>
      </c>
      <c r="M32" s="65">
        <v>2010</v>
      </c>
      <c r="N32" s="58">
        <f>IF(K32="","",IF(O32="",IF(K32=0,"",IF(K32&lt;=[2]Разработчик!$D$7,[2]Разработчик!$C$8,IF(K32&lt;=[2]Разработчик!$G$7,[2]Разработчик!$F$8,IF(K32&lt;=[2]Разработчик!$J$7,[2]Разработчик!$I$8,IF(K32&lt;=[2]Разработчик!$M$7,[2]Разработчик!$L$8,IF(K32&lt;=[2]Разработчик!$P$7,[2]Разработчик!$O$8,IF(K32&lt;=[2]Разработчик!$S$7,[2]Разработчик!$R$8,IF(K32&lt;=425.9,3.5,IF(K32&gt;=[2]Разработчик!$V$7,[2]Разработчик!$U$8))))))))),"-"))</f>
        <v>1</v>
      </c>
      <c r="O32" s="59"/>
      <c r="P32" s="57">
        <v>2020</v>
      </c>
      <c r="Q32" s="57">
        <v>2023</v>
      </c>
      <c r="R32" s="66">
        <v>10</v>
      </c>
      <c r="S32" s="61" t="s">
        <v>65</v>
      </c>
      <c r="T32" s="62">
        <f t="shared" si="8"/>
        <v>2020</v>
      </c>
      <c r="U32" s="57">
        <v>2020</v>
      </c>
      <c r="V32" s="57">
        <v>10</v>
      </c>
      <c r="W32" s="62">
        <f t="shared" si="9"/>
        <v>2030</v>
      </c>
      <c r="X32" s="295"/>
      <c r="Y32" s="295"/>
      <c r="Z32" s="295"/>
      <c r="AA32" s="295"/>
      <c r="AB32" s="295"/>
      <c r="AC32" s="295"/>
      <c r="AD32" s="295"/>
      <c r="AE32" s="295"/>
      <c r="AF32" s="295"/>
      <c r="AG32" s="295"/>
      <c r="AH32" s="295"/>
    </row>
    <row r="33" spans="1:34" ht="48" x14ac:dyDescent="0.25">
      <c r="A33" s="392"/>
      <c r="B33" s="67">
        <f t="shared" si="12"/>
        <v>65</v>
      </c>
      <c r="C33" s="311"/>
      <c r="D33" s="67" t="s">
        <v>94</v>
      </c>
      <c r="E33" s="311"/>
      <c r="F33" s="65" t="s">
        <v>44</v>
      </c>
      <c r="G33" s="312"/>
      <c r="H33" s="312"/>
      <c r="I33" s="312"/>
      <c r="J33" s="65">
        <v>18.850000000000001</v>
      </c>
      <c r="K33" s="65">
        <v>18</v>
      </c>
      <c r="L33" s="65">
        <v>5</v>
      </c>
      <c r="M33" s="65">
        <v>2010</v>
      </c>
      <c r="N33" s="58">
        <f>IF(K33="","",IF(O33="",IF(K33=0,"",IF(K33&lt;=[2]Разработчик!$D$7,[2]Разработчик!$C$8,IF(K33&lt;=[2]Разработчик!$G$7,[2]Разработчик!$F$8,IF(K33&lt;=[2]Разработчик!$J$7,[2]Разработчик!$I$8,IF(K33&lt;=[2]Разработчик!$M$7,[2]Разработчик!$L$8,IF(K33&lt;=[2]Разработчик!$P$7,[2]Разработчик!$O$8,IF(K33&lt;=[2]Разработчик!$S$7,[2]Разработчик!$R$8,IF(K33&lt;=425.9,3.5,IF(K33&gt;=[2]Разработчик!$V$7,[2]Разработчик!$U$8))))))))),"-"))</f>
        <v>1</v>
      </c>
      <c r="O33" s="59"/>
      <c r="P33" s="57">
        <v>2020</v>
      </c>
      <c r="Q33" s="57">
        <v>2023</v>
      </c>
      <c r="R33" s="66">
        <v>10</v>
      </c>
      <c r="S33" s="61" t="s">
        <v>65</v>
      </c>
      <c r="T33" s="62">
        <f t="shared" si="8"/>
        <v>2020</v>
      </c>
      <c r="U33" s="57">
        <v>2020</v>
      </c>
      <c r="V33" s="57">
        <v>10</v>
      </c>
      <c r="W33" s="62">
        <f t="shared" si="9"/>
        <v>2030</v>
      </c>
      <c r="X33" s="295"/>
      <c r="Y33" s="295"/>
      <c r="Z33" s="295"/>
      <c r="AA33" s="295"/>
      <c r="AB33" s="295"/>
      <c r="AC33" s="295"/>
      <c r="AD33" s="295"/>
      <c r="AE33" s="295"/>
      <c r="AF33" s="295"/>
      <c r="AG33" s="295"/>
      <c r="AH33" s="295"/>
    </row>
    <row r="34" spans="1:34" ht="48" x14ac:dyDescent="0.25">
      <c r="A34" s="248" t="s">
        <v>106</v>
      </c>
      <c r="B34" s="57">
        <v>3</v>
      </c>
      <c r="C34" s="57" t="s">
        <v>107</v>
      </c>
      <c r="D34" s="61" t="s">
        <v>108</v>
      </c>
      <c r="E34" s="57" t="s">
        <v>60</v>
      </c>
      <c r="F34" s="57" t="s">
        <v>61</v>
      </c>
      <c r="G34" s="68">
        <v>15.04</v>
      </c>
      <c r="H34" s="69">
        <v>1</v>
      </c>
      <c r="I34" s="57">
        <v>380</v>
      </c>
      <c r="J34" s="57">
        <v>33.979999999999997</v>
      </c>
      <c r="K34" s="57">
        <v>159</v>
      </c>
      <c r="L34" s="57">
        <v>6</v>
      </c>
      <c r="M34" s="57">
        <v>2009</v>
      </c>
      <c r="N34" s="58">
        <v>2.5</v>
      </c>
      <c r="O34" s="59"/>
      <c r="P34" s="57">
        <v>2020</v>
      </c>
      <c r="Q34" s="57">
        <v>2023</v>
      </c>
      <c r="R34" s="57">
        <v>10</v>
      </c>
      <c r="S34" s="57" t="s">
        <v>105</v>
      </c>
      <c r="T34" s="62">
        <v>2019</v>
      </c>
      <c r="U34" s="57">
        <v>2020</v>
      </c>
      <c r="V34" s="57">
        <v>10</v>
      </c>
      <c r="W34" s="62">
        <v>2030</v>
      </c>
      <c r="X34" s="57">
        <v>16</v>
      </c>
      <c r="Y34" s="57">
        <v>2</v>
      </c>
      <c r="Z34" s="57">
        <v>11</v>
      </c>
      <c r="AA34" s="57">
        <v>0</v>
      </c>
      <c r="AB34" s="57">
        <v>0</v>
      </c>
      <c r="AC34" s="57">
        <v>5</v>
      </c>
      <c r="AD34" s="57">
        <v>15</v>
      </c>
      <c r="AE34" s="26" t="s">
        <v>2521</v>
      </c>
      <c r="AF34" s="194">
        <f>SUM(X34+Y34+AA34+AB34+AC34)</f>
        <v>23</v>
      </c>
      <c r="AG34" s="194">
        <f>SUM(X34*2)+(Y34*3)+(Z34*2)+(AA34*2)+(AB34)+(AC34*3)</f>
        <v>75</v>
      </c>
      <c r="AH34" s="194">
        <f>SUM(AF34+AG34)</f>
        <v>98</v>
      </c>
    </row>
    <row r="35" spans="1:34" ht="15.75" x14ac:dyDescent="0.25">
      <c r="AF35" s="205">
        <v>331</v>
      </c>
      <c r="AG35" s="205">
        <v>785</v>
      </c>
      <c r="AH35" s="205">
        <v>1116</v>
      </c>
    </row>
    <row r="36" spans="1:34" ht="15.75" x14ac:dyDescent="0.25">
      <c r="B36" s="5" t="s">
        <v>3190</v>
      </c>
    </row>
  </sheetData>
  <autoFilter ref="A6:AH34"/>
  <mergeCells count="112">
    <mergeCell ref="Y3:Y5"/>
    <mergeCell ref="Z3:Z5"/>
    <mergeCell ref="AA3:AA5"/>
    <mergeCell ref="G3:L3"/>
    <mergeCell ref="M3:M5"/>
    <mergeCell ref="N3:O3"/>
    <mergeCell ref="P3:Q3"/>
    <mergeCell ref="R3:R5"/>
    <mergeCell ref="S3:S5"/>
    <mergeCell ref="T3:T5"/>
    <mergeCell ref="U3:W3"/>
    <mergeCell ref="X3:X5"/>
    <mergeCell ref="A2:AH2"/>
    <mergeCell ref="A1:AH1"/>
    <mergeCell ref="AF3:AF5"/>
    <mergeCell ref="AG3:AG5"/>
    <mergeCell ref="AH3:AH5"/>
    <mergeCell ref="AF7:AF10"/>
    <mergeCell ref="AG7:AG10"/>
    <mergeCell ref="AH7:AH10"/>
    <mergeCell ref="AF11:AF14"/>
    <mergeCell ref="AG11:AG14"/>
    <mergeCell ref="AH11:AH14"/>
    <mergeCell ref="AF15:AF23"/>
    <mergeCell ref="AG15:AG23"/>
    <mergeCell ref="AH15:AH23"/>
    <mergeCell ref="AF24:AF33"/>
    <mergeCell ref="AG24:AG33"/>
    <mergeCell ref="AH24:AH33"/>
    <mergeCell ref="AD3:AD5"/>
    <mergeCell ref="AE3:AE5"/>
    <mergeCell ref="C4:C5"/>
    <mergeCell ref="D4:D5"/>
    <mergeCell ref="G4:G5"/>
    <mergeCell ref="H4:I4"/>
    <mergeCell ref="J4:L4"/>
    <mergeCell ref="N4:N5"/>
    <mergeCell ref="O4:O5"/>
    <mergeCell ref="P4:P5"/>
    <mergeCell ref="Q4:Q5"/>
    <mergeCell ref="U4:U5"/>
    <mergeCell ref="V4:V5"/>
    <mergeCell ref="W4:W5"/>
    <mergeCell ref="A3:A5"/>
    <mergeCell ref="B3:B5"/>
    <mergeCell ref="C3:D3"/>
    <mergeCell ref="E3:E5"/>
    <mergeCell ref="F3:F5"/>
    <mergeCell ref="AB3:AB5"/>
    <mergeCell ref="AC3:AC5"/>
    <mergeCell ref="X7:X10"/>
    <mergeCell ref="Y7:Y10"/>
    <mergeCell ref="Z7:Z10"/>
    <mergeCell ref="AA7:AA10"/>
    <mergeCell ref="AB7:AB10"/>
    <mergeCell ref="AC7:AC10"/>
    <mergeCell ref="AD7:AD10"/>
    <mergeCell ref="AE7:AE10"/>
    <mergeCell ref="A7:A10"/>
    <mergeCell ref="C7:C10"/>
    <mergeCell ref="D7:D9"/>
    <mergeCell ref="E7:E10"/>
    <mergeCell ref="G7:G10"/>
    <mergeCell ref="H7:H10"/>
    <mergeCell ref="I7:I10"/>
    <mergeCell ref="Z11:Z14"/>
    <mergeCell ref="AA11:AA14"/>
    <mergeCell ref="AB11:AB14"/>
    <mergeCell ref="AC11:AC14"/>
    <mergeCell ref="AD11:AD14"/>
    <mergeCell ref="AE11:AE14"/>
    <mergeCell ref="A11:A14"/>
    <mergeCell ref="C11:C14"/>
    <mergeCell ref="D11:D13"/>
    <mergeCell ref="E11:E14"/>
    <mergeCell ref="G11:G14"/>
    <mergeCell ref="H11:H14"/>
    <mergeCell ref="I11:I14"/>
    <mergeCell ref="X11:X14"/>
    <mergeCell ref="Y11:Y14"/>
    <mergeCell ref="AA15:AA23"/>
    <mergeCell ref="AB15:AB23"/>
    <mergeCell ref="AC15:AC23"/>
    <mergeCell ref="AD15:AD23"/>
    <mergeCell ref="AE15:AE23"/>
    <mergeCell ref="A15:A23"/>
    <mergeCell ref="C15:C23"/>
    <mergeCell ref="D15:D20"/>
    <mergeCell ref="E15:E23"/>
    <mergeCell ref="G15:G23"/>
    <mergeCell ref="H15:H23"/>
    <mergeCell ref="I15:I23"/>
    <mergeCell ref="D22:D23"/>
    <mergeCell ref="X15:X23"/>
    <mergeCell ref="Y15:Y23"/>
    <mergeCell ref="Z15:Z23"/>
    <mergeCell ref="X24:X33"/>
    <mergeCell ref="Y24:Y33"/>
    <mergeCell ref="Z24:Z33"/>
    <mergeCell ref="AA24:AA33"/>
    <mergeCell ref="AB24:AB33"/>
    <mergeCell ref="AC24:AC33"/>
    <mergeCell ref="AD24:AD33"/>
    <mergeCell ref="AE24:AE33"/>
    <mergeCell ref="A24:A33"/>
    <mergeCell ref="C24:C33"/>
    <mergeCell ref="D24:D28"/>
    <mergeCell ref="E24:E33"/>
    <mergeCell ref="G24:G33"/>
    <mergeCell ref="H24:H33"/>
    <mergeCell ref="I24:I33"/>
    <mergeCell ref="D29:D32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errorStyle="warning" allowBlank="1" showInputMessage="1" showErrorMessage="1" errorTitle="Объект" error="Подразделение АО &quot;Антипинский НПЗ&quot;">
          <x14:formula1>
            <xm:f>[2]Разработчик!#REF!</xm:f>
          </x14:formula1>
          <xm:sqref>A1:A2</xm:sqref>
        </x14:dataValidation>
        <x14:dataValidation type="list" allowBlank="1" showInputMessage="1" showErrorMessage="1" error="Указать категорию согласно Приложения №22 к Руководству по безопасности №784 от 27 декабря 2012г.">
          <x14:formula1>
            <xm:f>[2]Разработчик!#REF!</xm:f>
          </x14:formula1>
          <xm:sqref>F7:F34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19"/>
  <sheetViews>
    <sheetView workbookViewId="0">
      <selection activeCell="B119" sqref="B119"/>
    </sheetView>
  </sheetViews>
  <sheetFormatPr defaultRowHeight="15" x14ac:dyDescent="0.25"/>
  <cols>
    <col min="3" max="3" width="21.42578125" customWidth="1"/>
    <col min="21" max="21" width="15.5703125" customWidth="1"/>
    <col min="22" max="22" width="10.5703125" customWidth="1"/>
    <col min="23" max="23" width="10.7109375" customWidth="1"/>
    <col min="24" max="24" width="10.42578125" customWidth="1"/>
    <col min="25" max="25" width="11.28515625" customWidth="1"/>
    <col min="27" max="27" width="11" customWidth="1"/>
    <col min="28" max="28" width="11.85546875" customWidth="1"/>
    <col min="29" max="29" width="13.140625" customWidth="1"/>
    <col min="30" max="30" width="14.42578125" customWidth="1"/>
    <col min="31" max="31" width="12.5703125" customWidth="1"/>
  </cols>
  <sheetData>
    <row r="1" spans="1:31" ht="15.75" x14ac:dyDescent="0.25">
      <c r="A1" s="309" t="s">
        <v>325</v>
      </c>
      <c r="B1" s="309"/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309"/>
      <c r="O1" s="309"/>
      <c r="P1" s="309"/>
      <c r="Q1" s="309"/>
      <c r="R1" s="309"/>
      <c r="S1" s="309"/>
      <c r="T1" s="309"/>
      <c r="U1" s="309"/>
      <c r="V1" s="309"/>
      <c r="W1" s="309"/>
      <c r="X1" s="309"/>
      <c r="Y1" s="309"/>
      <c r="Z1" s="309"/>
      <c r="AA1" s="309"/>
      <c r="AB1" s="309"/>
      <c r="AC1" s="309"/>
      <c r="AD1" s="309"/>
      <c r="AE1" s="309"/>
    </row>
    <row r="2" spans="1:31" ht="15.75" x14ac:dyDescent="0.25">
      <c r="A2" s="308"/>
      <c r="B2" s="308"/>
      <c r="C2" s="308"/>
      <c r="D2" s="308"/>
      <c r="E2" s="308"/>
      <c r="F2" s="308"/>
      <c r="G2" s="308"/>
      <c r="H2" s="308"/>
      <c r="I2" s="308"/>
      <c r="J2" s="308"/>
      <c r="K2" s="308"/>
      <c r="L2" s="308"/>
      <c r="M2" s="308"/>
      <c r="N2" s="308"/>
      <c r="O2" s="308"/>
      <c r="P2" s="308"/>
      <c r="Q2" s="308"/>
      <c r="R2" s="308"/>
      <c r="S2" s="308"/>
      <c r="T2" s="308"/>
      <c r="U2" s="308"/>
      <c r="V2" s="308"/>
      <c r="W2" s="308"/>
      <c r="X2" s="308"/>
      <c r="Y2" s="308"/>
      <c r="Z2" s="308"/>
      <c r="AA2" s="308"/>
      <c r="AB2" s="308"/>
      <c r="AC2" s="308"/>
      <c r="AD2" s="308"/>
      <c r="AE2" s="308"/>
    </row>
    <row r="3" spans="1:31" ht="36.75" customHeight="1" x14ac:dyDescent="0.25">
      <c r="A3" s="316" t="s">
        <v>0</v>
      </c>
      <c r="B3" s="316" t="s">
        <v>1</v>
      </c>
      <c r="C3" s="298" t="s">
        <v>2</v>
      </c>
      <c r="D3" s="298"/>
      <c r="E3" s="317" t="s">
        <v>3</v>
      </c>
      <c r="F3" s="318" t="s">
        <v>4</v>
      </c>
      <c r="G3" s="319" t="s">
        <v>5</v>
      </c>
      <c r="H3" s="319"/>
      <c r="I3" s="319"/>
      <c r="J3" s="319"/>
      <c r="K3" s="319"/>
      <c r="L3" s="319"/>
      <c r="M3" s="316" t="s">
        <v>6</v>
      </c>
      <c r="N3" s="317" t="s">
        <v>3107</v>
      </c>
      <c r="O3" s="317"/>
      <c r="P3" s="321" t="s">
        <v>8</v>
      </c>
      <c r="Q3" s="321"/>
      <c r="R3" s="316" t="s">
        <v>9</v>
      </c>
      <c r="S3" s="316" t="s">
        <v>10</v>
      </c>
      <c r="T3" s="316" t="s">
        <v>11</v>
      </c>
      <c r="U3" s="302" t="s">
        <v>2512</v>
      </c>
      <c r="V3" s="302" t="s">
        <v>2513</v>
      </c>
      <c r="W3" s="302" t="s">
        <v>2514</v>
      </c>
      <c r="X3" s="302" t="s">
        <v>2515</v>
      </c>
      <c r="Y3" s="302" t="s">
        <v>2516</v>
      </c>
      <c r="Z3" s="302" t="s">
        <v>2517</v>
      </c>
      <c r="AA3" s="303" t="s">
        <v>2518</v>
      </c>
      <c r="AB3" s="303" t="s">
        <v>2519</v>
      </c>
      <c r="AC3" s="303" t="s">
        <v>3187</v>
      </c>
      <c r="AD3" s="303" t="s">
        <v>3185</v>
      </c>
      <c r="AE3" s="302" t="s">
        <v>3186</v>
      </c>
    </row>
    <row r="4" spans="1:31" ht="42.75" customHeight="1" x14ac:dyDescent="0.25">
      <c r="A4" s="316"/>
      <c r="B4" s="316"/>
      <c r="C4" s="298" t="s">
        <v>12</v>
      </c>
      <c r="D4" s="298" t="s">
        <v>13</v>
      </c>
      <c r="E4" s="317"/>
      <c r="F4" s="318"/>
      <c r="G4" s="316" t="s">
        <v>14</v>
      </c>
      <c r="H4" s="317" t="s">
        <v>15</v>
      </c>
      <c r="I4" s="317"/>
      <c r="J4" s="317" t="s">
        <v>16</v>
      </c>
      <c r="K4" s="317"/>
      <c r="L4" s="317"/>
      <c r="M4" s="316"/>
      <c r="N4" s="316" t="s">
        <v>17</v>
      </c>
      <c r="O4" s="316" t="s">
        <v>18</v>
      </c>
      <c r="P4" s="320" t="s">
        <v>19</v>
      </c>
      <c r="Q4" s="320" t="s">
        <v>20</v>
      </c>
      <c r="R4" s="316"/>
      <c r="S4" s="316"/>
      <c r="T4" s="318"/>
      <c r="U4" s="302"/>
      <c r="V4" s="302"/>
      <c r="W4" s="302"/>
      <c r="X4" s="302"/>
      <c r="Y4" s="302"/>
      <c r="Z4" s="302"/>
      <c r="AA4" s="303"/>
      <c r="AB4" s="303"/>
      <c r="AC4" s="303"/>
      <c r="AD4" s="303"/>
      <c r="AE4" s="302"/>
    </row>
    <row r="5" spans="1:31" ht="77.25" customHeight="1" x14ac:dyDescent="0.25">
      <c r="A5" s="316"/>
      <c r="B5" s="316"/>
      <c r="C5" s="298"/>
      <c r="D5" s="298"/>
      <c r="E5" s="317"/>
      <c r="F5" s="318"/>
      <c r="G5" s="318"/>
      <c r="H5" s="72" t="s">
        <v>21</v>
      </c>
      <c r="I5" s="72" t="s">
        <v>22</v>
      </c>
      <c r="J5" s="73" t="s">
        <v>23</v>
      </c>
      <c r="K5" s="73" t="s">
        <v>24</v>
      </c>
      <c r="L5" s="73" t="s">
        <v>25</v>
      </c>
      <c r="M5" s="316"/>
      <c r="N5" s="316"/>
      <c r="O5" s="316"/>
      <c r="P5" s="320"/>
      <c r="Q5" s="320"/>
      <c r="R5" s="316"/>
      <c r="S5" s="316"/>
      <c r="T5" s="318"/>
      <c r="U5" s="302"/>
      <c r="V5" s="302"/>
      <c r="W5" s="302"/>
      <c r="X5" s="302"/>
      <c r="Y5" s="302"/>
      <c r="Z5" s="302"/>
      <c r="AA5" s="303"/>
      <c r="AB5" s="303"/>
      <c r="AC5" s="303"/>
      <c r="AD5" s="303"/>
      <c r="AE5" s="302"/>
    </row>
    <row r="6" spans="1:31" x14ac:dyDescent="0.25">
      <c r="A6" s="53"/>
      <c r="B6" s="53"/>
      <c r="C6" s="54"/>
      <c r="D6" s="54"/>
      <c r="E6" s="54"/>
      <c r="F6" s="55"/>
      <c r="G6" s="55"/>
      <c r="H6" s="55"/>
      <c r="I6" s="55"/>
      <c r="J6" s="53"/>
      <c r="K6" s="53"/>
      <c r="L6" s="53"/>
      <c r="M6" s="53"/>
      <c r="N6" s="55"/>
      <c r="O6" s="55"/>
      <c r="P6" s="53"/>
      <c r="Q6" s="53"/>
      <c r="R6" s="53"/>
      <c r="S6" s="53"/>
      <c r="T6" s="55"/>
      <c r="U6" s="56"/>
      <c r="V6" s="56"/>
      <c r="W6" s="56"/>
      <c r="X6" s="56"/>
      <c r="Y6" s="56"/>
      <c r="Z6" s="56"/>
      <c r="AA6" s="56"/>
      <c r="AB6" s="56"/>
    </row>
    <row r="7" spans="1:31" s="7" customFormat="1" ht="30" customHeight="1" x14ac:dyDescent="0.25">
      <c r="A7" s="322" t="s">
        <v>116</v>
      </c>
      <c r="B7" s="43">
        <v>4</v>
      </c>
      <c r="C7" s="322" t="s">
        <v>117</v>
      </c>
      <c r="D7" s="322" t="s">
        <v>118</v>
      </c>
      <c r="E7" s="322" t="s">
        <v>110</v>
      </c>
      <c r="F7" s="43" t="s">
        <v>111</v>
      </c>
      <c r="G7" s="323" t="s">
        <v>112</v>
      </c>
      <c r="H7" s="323" t="s">
        <v>113</v>
      </c>
      <c r="I7" s="323" t="s">
        <v>114</v>
      </c>
      <c r="J7" s="41">
        <v>404.1</v>
      </c>
      <c r="K7" s="16">
        <v>57</v>
      </c>
      <c r="L7" s="16">
        <v>4</v>
      </c>
      <c r="M7" s="74">
        <v>2014</v>
      </c>
      <c r="N7" s="14">
        <f>IF(K7="","",IF(O7="",IF(K7=0,"",IF(K7&lt;=[3]Разработчик!$D$7,[3]Разработчик!$C$8,IF(K7&lt;=[3]Разработчик!$G$7,[3]Разработчик!$F$8,IF(K7&lt;=[3]Разработчик!$J$7,[3]Разработчик!$I$8,IF(K7&lt;=[3]Разработчик!$M$7,[3]Разработчик!$L$8,IF(K7&lt;=[3]Разработчик!$P$7,[3]Разработчик!$O$8,IF(K7&lt;=[3]Разработчик!$S$7,[3]Разработчик!$R$8,IF(K7&lt;=425.9,3.5,IF(K7&gt;=[3]Разработчик!$V$7,[3]Разработчик!$U$8))))))))),"-"))</f>
        <v>1.5</v>
      </c>
      <c r="O7" s="15"/>
      <c r="P7" s="43">
        <v>2019</v>
      </c>
      <c r="Q7" s="43">
        <v>2023</v>
      </c>
      <c r="R7" s="40">
        <v>20</v>
      </c>
      <c r="S7" s="16" t="s">
        <v>54</v>
      </c>
      <c r="T7" s="17">
        <f t="shared" ref="T7:T40" si="0">IF(M7="","",M7+R7)</f>
        <v>2034</v>
      </c>
      <c r="U7" s="293">
        <v>291</v>
      </c>
      <c r="V7" s="293">
        <v>0</v>
      </c>
      <c r="W7" s="293">
        <v>77</v>
      </c>
      <c r="X7" s="293">
        <v>165</v>
      </c>
      <c r="Y7" s="293">
        <v>1</v>
      </c>
      <c r="Z7" s="293">
        <v>128</v>
      </c>
      <c r="AA7" s="295" t="s">
        <v>2522</v>
      </c>
      <c r="AB7" s="26" t="s">
        <v>2520</v>
      </c>
      <c r="AC7" s="315">
        <f>SUM(U7+V7+X7+Y7+Z7)</f>
        <v>585</v>
      </c>
      <c r="AD7" s="315">
        <f>SUM(U7*2)+(V7*3)+(W7*2)+(X7*2)+(Y7)+(Z7*3)</f>
        <v>1451</v>
      </c>
      <c r="AE7" s="315">
        <f>SUM(AC7+AD7)</f>
        <v>2036</v>
      </c>
    </row>
    <row r="8" spans="1:31" s="7" customFormat="1" x14ac:dyDescent="0.25">
      <c r="A8" s="322"/>
      <c r="B8" s="43">
        <f t="shared" ref="B8:B39" si="1">B7</f>
        <v>4</v>
      </c>
      <c r="C8" s="322"/>
      <c r="D8" s="322"/>
      <c r="E8" s="322"/>
      <c r="F8" s="43" t="s">
        <v>111</v>
      </c>
      <c r="G8" s="323"/>
      <c r="H8" s="323"/>
      <c r="I8" s="323"/>
      <c r="J8" s="41">
        <v>77.8</v>
      </c>
      <c r="K8" s="16">
        <v>32</v>
      </c>
      <c r="L8" s="16">
        <v>4</v>
      </c>
      <c r="M8" s="74">
        <v>2014</v>
      </c>
      <c r="N8" s="14">
        <f>IF(K8="","",IF(O8="",IF(K8=0,"",IF(K8&lt;=[3]Разработчик!$D$7,[3]Разработчик!$C$8,IF(K8&lt;=[3]Разработчик!$G$7,[3]Разработчик!$F$8,IF(K8&lt;=[3]Разработчик!$J$7,[3]Разработчик!$I$8,IF(K8&lt;=[3]Разработчик!$M$7,[3]Разработчик!$L$8,IF(K8&lt;=[3]Разработчик!$P$7,[3]Разработчик!$O$8,IF(K8&lt;=[3]Разработчик!$S$7,[3]Разработчик!$R$8,IF(K8&lt;=425.9,3.5,IF(K8&gt;=[3]Разработчик!$V$7,[3]Разработчик!$U$8))))))))),"-"))</f>
        <v>1.5</v>
      </c>
      <c r="O8" s="15"/>
      <c r="P8" s="43">
        <v>2019</v>
      </c>
      <c r="Q8" s="43">
        <v>2023</v>
      </c>
      <c r="R8" s="40">
        <v>20</v>
      </c>
      <c r="S8" s="16" t="s">
        <v>54</v>
      </c>
      <c r="T8" s="17">
        <f t="shared" si="0"/>
        <v>2034</v>
      </c>
      <c r="U8" s="296"/>
      <c r="V8" s="296"/>
      <c r="W8" s="296"/>
      <c r="X8" s="296"/>
      <c r="Y8" s="296"/>
      <c r="Z8" s="296"/>
      <c r="AA8" s="295"/>
      <c r="AB8" s="26" t="s">
        <v>2520</v>
      </c>
      <c r="AC8" s="315"/>
      <c r="AD8" s="315"/>
      <c r="AE8" s="315"/>
    </row>
    <row r="9" spans="1:31" s="7" customFormat="1" x14ac:dyDescent="0.25">
      <c r="A9" s="322"/>
      <c r="B9" s="43">
        <f t="shared" si="1"/>
        <v>4</v>
      </c>
      <c r="C9" s="322"/>
      <c r="D9" s="322"/>
      <c r="E9" s="322"/>
      <c r="F9" s="43" t="s">
        <v>111</v>
      </c>
      <c r="G9" s="323"/>
      <c r="H9" s="323"/>
      <c r="I9" s="323"/>
      <c r="J9" s="41">
        <v>0.4</v>
      </c>
      <c r="K9" s="16">
        <v>18</v>
      </c>
      <c r="L9" s="16">
        <v>4</v>
      </c>
      <c r="M9" s="74">
        <v>2014</v>
      </c>
      <c r="N9" s="14">
        <f>IF(K9="","",IF(O9="",IF(K9=0,"",IF(K9&lt;=[3]Разработчик!$D$7,[3]Разработчик!$C$8,IF(K9&lt;=[3]Разработчик!$G$7,[3]Разработчик!$F$8,IF(K9&lt;=[3]Разработчик!$J$7,[3]Разработчик!$I$8,IF(K9&lt;=[3]Разработчик!$M$7,[3]Разработчик!$L$8,IF(K9&lt;=[3]Разработчик!$P$7,[3]Разработчик!$O$8,IF(K9&lt;=[3]Разработчик!$S$7,[3]Разработчик!$R$8,IF(K9&lt;=425.9,3.5,IF(K9&gt;=[3]Разработчик!$V$7,[3]Разработчик!$U$8))))))))),"-"))</f>
        <v>1</v>
      </c>
      <c r="O9" s="15"/>
      <c r="P9" s="43">
        <v>2019</v>
      </c>
      <c r="Q9" s="43">
        <v>2023</v>
      </c>
      <c r="R9" s="40">
        <v>20</v>
      </c>
      <c r="S9" s="16" t="s">
        <v>54</v>
      </c>
      <c r="T9" s="17">
        <f t="shared" si="0"/>
        <v>2034</v>
      </c>
      <c r="U9" s="296"/>
      <c r="V9" s="296"/>
      <c r="W9" s="296"/>
      <c r="X9" s="296"/>
      <c r="Y9" s="296"/>
      <c r="Z9" s="296"/>
      <c r="AA9" s="295"/>
      <c r="AB9" s="26" t="s">
        <v>2520</v>
      </c>
      <c r="AC9" s="315"/>
      <c r="AD9" s="315"/>
      <c r="AE9" s="315"/>
    </row>
    <row r="10" spans="1:31" s="70" customFormat="1" x14ac:dyDescent="0.25">
      <c r="A10" s="322"/>
      <c r="B10" s="75">
        <f t="shared" si="1"/>
        <v>4</v>
      </c>
      <c r="C10" s="322"/>
      <c r="D10" s="75" t="s">
        <v>119</v>
      </c>
      <c r="E10" s="322"/>
      <c r="F10" s="75" t="s">
        <v>111</v>
      </c>
      <c r="G10" s="76" t="s">
        <v>112</v>
      </c>
      <c r="H10" s="76" t="s">
        <v>113</v>
      </c>
      <c r="I10" s="323"/>
      <c r="J10" s="77">
        <v>2.1</v>
      </c>
      <c r="K10" s="57">
        <v>18</v>
      </c>
      <c r="L10" s="57">
        <v>4</v>
      </c>
      <c r="M10" s="76">
        <v>2014</v>
      </c>
      <c r="N10" s="78">
        <f>IF(K10="","",IF(O10="",IF(K10=0,"",IF(K10&lt;=[3]Разработчик!$D$7,[3]Разработчик!$C$8,IF(K10&lt;=[3]Разработчик!$G$7,[3]Разработчик!$F$8,IF(K10&lt;=[3]Разработчик!$J$7,[3]Разработчик!$I$8,IF(K10&lt;=[3]Разработчик!$M$7,[3]Разработчик!$L$8,IF(K10&lt;=[3]Разработчик!$P$7,[3]Разработчик!$O$8,IF(K10&lt;=[3]Разработчик!$S$7,[3]Разработчик!$R$8,IF(K10&lt;=425.9,3.5,IF(K10&gt;=[3]Разработчик!$V$7,[3]Разработчик!$U$8))))))))),"-"))</f>
        <v>1</v>
      </c>
      <c r="O10" s="79"/>
      <c r="P10" s="75">
        <v>2019</v>
      </c>
      <c r="Q10" s="75">
        <v>2023</v>
      </c>
      <c r="R10" s="42">
        <v>20</v>
      </c>
      <c r="S10" s="57" t="s">
        <v>54</v>
      </c>
      <c r="T10" s="80">
        <f t="shared" si="0"/>
        <v>2034</v>
      </c>
      <c r="U10" s="296"/>
      <c r="V10" s="296"/>
      <c r="W10" s="296"/>
      <c r="X10" s="296"/>
      <c r="Y10" s="296"/>
      <c r="Z10" s="296"/>
      <c r="AA10" s="295"/>
      <c r="AB10" s="27" t="s">
        <v>2520</v>
      </c>
      <c r="AC10" s="315"/>
      <c r="AD10" s="315"/>
      <c r="AE10" s="315"/>
    </row>
    <row r="11" spans="1:31" s="7" customFormat="1" x14ac:dyDescent="0.25">
      <c r="A11" s="322"/>
      <c r="B11" s="43">
        <f t="shared" si="1"/>
        <v>4</v>
      </c>
      <c r="C11" s="322"/>
      <c r="D11" s="43" t="s">
        <v>120</v>
      </c>
      <c r="E11" s="322"/>
      <c r="F11" s="43" t="s">
        <v>111</v>
      </c>
      <c r="G11" s="74" t="s">
        <v>112</v>
      </c>
      <c r="H11" s="74" t="s">
        <v>113</v>
      </c>
      <c r="I11" s="323"/>
      <c r="J11" s="41">
        <v>17.100000000000001</v>
      </c>
      <c r="K11" s="16">
        <v>57</v>
      </c>
      <c r="L11" s="16">
        <v>4</v>
      </c>
      <c r="M11" s="74">
        <v>2014</v>
      </c>
      <c r="N11" s="14">
        <f>IF(K11="","",IF(O11="",IF(K11=0,"",IF(K11&lt;=[3]Разработчик!$D$7,[3]Разработчик!$C$8,IF(K11&lt;=[3]Разработчик!$G$7,[3]Разработчик!$F$8,IF(K11&lt;=[3]Разработчик!$J$7,[3]Разработчик!$I$8,IF(K11&lt;=[3]Разработчик!$M$7,[3]Разработчик!$L$8,IF(K11&lt;=[3]Разработчик!$P$7,[3]Разработчик!$O$8,IF(K11&lt;=[3]Разработчик!$S$7,[3]Разработчик!$R$8,IF(K11&lt;=425.9,3.5,IF(K11&gt;=[3]Разработчик!$V$7,[3]Разработчик!$U$8))))))))),"-"))</f>
        <v>1.5</v>
      </c>
      <c r="O11" s="15"/>
      <c r="P11" s="43">
        <v>2019</v>
      </c>
      <c r="Q11" s="43">
        <v>2023</v>
      </c>
      <c r="R11" s="40">
        <v>20</v>
      </c>
      <c r="S11" s="16" t="s">
        <v>54</v>
      </c>
      <c r="T11" s="17">
        <f t="shared" si="0"/>
        <v>2034</v>
      </c>
      <c r="U11" s="296"/>
      <c r="V11" s="296"/>
      <c r="W11" s="296"/>
      <c r="X11" s="296"/>
      <c r="Y11" s="296"/>
      <c r="Z11" s="296"/>
      <c r="AA11" s="295"/>
      <c r="AB11" s="10" t="s">
        <v>2520</v>
      </c>
      <c r="AC11" s="315"/>
      <c r="AD11" s="315"/>
      <c r="AE11" s="315"/>
    </row>
    <row r="12" spans="1:31" s="7" customFormat="1" x14ac:dyDescent="0.25">
      <c r="A12" s="322"/>
      <c r="B12" s="43">
        <f t="shared" si="1"/>
        <v>4</v>
      </c>
      <c r="C12" s="322"/>
      <c r="D12" s="322" t="s">
        <v>121</v>
      </c>
      <c r="E12" s="322"/>
      <c r="F12" s="43" t="s">
        <v>111</v>
      </c>
      <c r="G12" s="323" t="s">
        <v>112</v>
      </c>
      <c r="H12" s="323" t="s">
        <v>113</v>
      </c>
      <c r="I12" s="323"/>
      <c r="J12" s="41">
        <v>30.6</v>
      </c>
      <c r="K12" s="16">
        <v>57</v>
      </c>
      <c r="L12" s="16">
        <v>4</v>
      </c>
      <c r="M12" s="74">
        <v>2014</v>
      </c>
      <c r="N12" s="14">
        <f>IF(K12="","",IF(O12="",IF(K12=0,"",IF(K12&lt;=[3]Разработчик!$D$7,[3]Разработчик!$C$8,IF(K12&lt;=[3]Разработчик!$G$7,[3]Разработчик!$F$8,IF(K12&lt;=[3]Разработчик!$J$7,[3]Разработчик!$I$8,IF(K12&lt;=[3]Разработчик!$M$7,[3]Разработчик!$L$8,IF(K12&lt;=[3]Разработчик!$P$7,[3]Разработчик!$O$8,IF(K12&lt;=[3]Разработчик!$S$7,[3]Разработчик!$R$8,IF(K12&lt;=425.9,3.5,IF(K12&gt;=[3]Разработчик!$V$7,[3]Разработчик!$U$8))))))))),"-"))</f>
        <v>1.5</v>
      </c>
      <c r="O12" s="15"/>
      <c r="P12" s="43">
        <v>2019</v>
      </c>
      <c r="Q12" s="43">
        <v>2023</v>
      </c>
      <c r="R12" s="40">
        <v>20</v>
      </c>
      <c r="S12" s="81" t="s">
        <v>54</v>
      </c>
      <c r="T12" s="17">
        <f t="shared" si="0"/>
        <v>2034</v>
      </c>
      <c r="U12" s="296"/>
      <c r="V12" s="296"/>
      <c r="W12" s="296"/>
      <c r="X12" s="296"/>
      <c r="Y12" s="296"/>
      <c r="Z12" s="296"/>
      <c r="AA12" s="295"/>
      <c r="AB12" s="10" t="s">
        <v>2520</v>
      </c>
      <c r="AC12" s="315"/>
      <c r="AD12" s="315"/>
      <c r="AE12" s="315"/>
    </row>
    <row r="13" spans="1:31" s="7" customFormat="1" x14ac:dyDescent="0.25">
      <c r="A13" s="322"/>
      <c r="B13" s="43">
        <f t="shared" si="1"/>
        <v>4</v>
      </c>
      <c r="C13" s="322"/>
      <c r="D13" s="322"/>
      <c r="E13" s="322"/>
      <c r="F13" s="43" t="s">
        <v>111</v>
      </c>
      <c r="G13" s="323"/>
      <c r="H13" s="323"/>
      <c r="I13" s="323"/>
      <c r="J13" s="41">
        <v>49</v>
      </c>
      <c r="K13" s="16">
        <v>32</v>
      </c>
      <c r="L13" s="16">
        <v>4</v>
      </c>
      <c r="M13" s="74">
        <v>2014</v>
      </c>
      <c r="N13" s="14">
        <f>IF(K13="","",IF(O13="",IF(K13=0,"",IF(K13&lt;=[3]Разработчик!$D$7,[3]Разработчик!$C$8,IF(K13&lt;=[3]Разработчик!$G$7,[3]Разработчик!$F$8,IF(K13&lt;=[3]Разработчик!$J$7,[3]Разработчик!$I$8,IF(K13&lt;=[3]Разработчик!$M$7,[3]Разработчик!$L$8,IF(K13&lt;=[3]Разработчик!$P$7,[3]Разработчик!$O$8,IF(K13&lt;=[3]Разработчик!$S$7,[3]Разработчик!$R$8,IF(K13&lt;=425.9,3.5,IF(K13&gt;=[3]Разработчик!$V$7,[3]Разработчик!$U$8))))))))),"-"))</f>
        <v>1.5</v>
      </c>
      <c r="O13" s="15"/>
      <c r="P13" s="43">
        <v>2019</v>
      </c>
      <c r="Q13" s="43">
        <v>2023</v>
      </c>
      <c r="R13" s="40">
        <v>20</v>
      </c>
      <c r="S13" s="16" t="s">
        <v>54</v>
      </c>
      <c r="T13" s="17">
        <f t="shared" si="0"/>
        <v>2034</v>
      </c>
      <c r="U13" s="296"/>
      <c r="V13" s="296"/>
      <c r="W13" s="296"/>
      <c r="X13" s="296"/>
      <c r="Y13" s="296"/>
      <c r="Z13" s="296"/>
      <c r="AA13" s="295"/>
      <c r="AB13" s="10" t="s">
        <v>2520</v>
      </c>
      <c r="AC13" s="315"/>
      <c r="AD13" s="315"/>
      <c r="AE13" s="315"/>
    </row>
    <row r="14" spans="1:31" s="7" customFormat="1" x14ac:dyDescent="0.25">
      <c r="A14" s="322"/>
      <c r="B14" s="43">
        <f t="shared" si="1"/>
        <v>4</v>
      </c>
      <c r="C14" s="322"/>
      <c r="D14" s="43" t="s">
        <v>122</v>
      </c>
      <c r="E14" s="322"/>
      <c r="F14" s="43" t="s">
        <v>111</v>
      </c>
      <c r="G14" s="74" t="s">
        <v>112</v>
      </c>
      <c r="H14" s="74" t="s">
        <v>113</v>
      </c>
      <c r="I14" s="323"/>
      <c r="J14" s="41">
        <v>43.3</v>
      </c>
      <c r="K14" s="16">
        <v>57</v>
      </c>
      <c r="L14" s="16">
        <v>4</v>
      </c>
      <c r="M14" s="74">
        <v>2014</v>
      </c>
      <c r="N14" s="14">
        <f>IF(K14="","",IF(O14="",IF(K14=0,"",IF(K14&lt;=[3]Разработчик!$D$7,[3]Разработчик!$C$8,IF(K14&lt;=[3]Разработчик!$G$7,[3]Разработчик!$F$8,IF(K14&lt;=[3]Разработчик!$J$7,[3]Разработчик!$I$8,IF(K14&lt;=[3]Разработчик!$M$7,[3]Разработчик!$L$8,IF(K14&lt;=[3]Разработчик!$P$7,[3]Разработчик!$O$8,IF(K14&lt;=[3]Разработчик!$S$7,[3]Разработчик!$R$8,IF(K14&lt;=425.9,3.5,IF(K14&gt;=[3]Разработчик!$V$7,[3]Разработчик!$U$8))))))))),"-"))</f>
        <v>1.5</v>
      </c>
      <c r="O14" s="15"/>
      <c r="P14" s="43">
        <v>2019</v>
      </c>
      <c r="Q14" s="43">
        <v>2023</v>
      </c>
      <c r="R14" s="40">
        <v>20</v>
      </c>
      <c r="S14" s="16" t="s">
        <v>54</v>
      </c>
      <c r="T14" s="17">
        <f t="shared" si="0"/>
        <v>2034</v>
      </c>
      <c r="U14" s="296"/>
      <c r="V14" s="296"/>
      <c r="W14" s="296"/>
      <c r="X14" s="296"/>
      <c r="Y14" s="296"/>
      <c r="Z14" s="296"/>
      <c r="AA14" s="295"/>
      <c r="AB14" s="10" t="s">
        <v>2520</v>
      </c>
      <c r="AC14" s="315"/>
      <c r="AD14" s="315"/>
      <c r="AE14" s="315"/>
    </row>
    <row r="15" spans="1:31" s="7" customFormat="1" x14ac:dyDescent="0.25">
      <c r="A15" s="322"/>
      <c r="B15" s="43">
        <f t="shared" si="1"/>
        <v>4</v>
      </c>
      <c r="C15" s="322"/>
      <c r="D15" s="322" t="s">
        <v>123</v>
      </c>
      <c r="E15" s="322"/>
      <c r="F15" s="43" t="s">
        <v>111</v>
      </c>
      <c r="G15" s="323" t="s">
        <v>112</v>
      </c>
      <c r="H15" s="323" t="s">
        <v>113</v>
      </c>
      <c r="I15" s="323"/>
      <c r="J15" s="41">
        <v>129.19999999999999</v>
      </c>
      <c r="K15" s="16">
        <v>57</v>
      </c>
      <c r="L15" s="16">
        <v>4</v>
      </c>
      <c r="M15" s="74">
        <v>2014</v>
      </c>
      <c r="N15" s="14">
        <f>IF(K15="","",IF(O15="",IF(K15=0,"",IF(K15&lt;=[3]Разработчик!$D$7,[3]Разработчик!$C$8,IF(K15&lt;=[3]Разработчик!$G$7,[3]Разработчик!$F$8,IF(K15&lt;=[3]Разработчик!$J$7,[3]Разработчик!$I$8,IF(K15&lt;=[3]Разработчик!$M$7,[3]Разработчик!$L$8,IF(K15&lt;=[3]Разработчик!$P$7,[3]Разработчик!$O$8,IF(K15&lt;=[3]Разработчик!$S$7,[3]Разработчик!$R$8,IF(K15&lt;=425.9,3.5,IF(K15&gt;=[3]Разработчик!$V$7,[3]Разработчик!$U$8))))))))),"-"))</f>
        <v>1.5</v>
      </c>
      <c r="O15" s="15"/>
      <c r="P15" s="43">
        <v>2019</v>
      </c>
      <c r="Q15" s="43">
        <v>2023</v>
      </c>
      <c r="R15" s="40">
        <v>20</v>
      </c>
      <c r="S15" s="16" t="s">
        <v>54</v>
      </c>
      <c r="T15" s="17">
        <f t="shared" si="0"/>
        <v>2034</v>
      </c>
      <c r="U15" s="296"/>
      <c r="V15" s="296"/>
      <c r="W15" s="296"/>
      <c r="X15" s="296"/>
      <c r="Y15" s="296"/>
      <c r="Z15" s="296"/>
      <c r="AA15" s="295"/>
      <c r="AB15" s="10" t="s">
        <v>2520</v>
      </c>
      <c r="AC15" s="315"/>
      <c r="AD15" s="315"/>
      <c r="AE15" s="315"/>
    </row>
    <row r="16" spans="1:31" s="7" customFormat="1" x14ac:dyDescent="0.25">
      <c r="A16" s="322"/>
      <c r="B16" s="43">
        <f t="shared" si="1"/>
        <v>4</v>
      </c>
      <c r="C16" s="322"/>
      <c r="D16" s="322"/>
      <c r="E16" s="322"/>
      <c r="F16" s="43" t="s">
        <v>111</v>
      </c>
      <c r="G16" s="323"/>
      <c r="H16" s="323"/>
      <c r="I16" s="323"/>
      <c r="J16" s="41">
        <v>4.7</v>
      </c>
      <c r="K16" s="16">
        <v>32</v>
      </c>
      <c r="L16" s="16">
        <v>4</v>
      </c>
      <c r="M16" s="74">
        <v>2014</v>
      </c>
      <c r="N16" s="14">
        <f>IF(K16="","",IF(O16="",IF(K16=0,"",IF(K16&lt;=[3]Разработчик!$D$7,[3]Разработчик!$C$8,IF(K16&lt;=[3]Разработчик!$G$7,[3]Разработчик!$F$8,IF(K16&lt;=[3]Разработчик!$J$7,[3]Разработчик!$I$8,IF(K16&lt;=[3]Разработчик!$M$7,[3]Разработчик!$L$8,IF(K16&lt;=[3]Разработчик!$P$7,[3]Разработчик!$O$8,IF(K16&lt;=[3]Разработчик!$S$7,[3]Разработчик!$R$8,IF(K16&lt;=425.9,3.5,IF(K16&gt;=[3]Разработчик!$V$7,[3]Разработчик!$U$8))))))))),"-"))</f>
        <v>1.5</v>
      </c>
      <c r="O16" s="15"/>
      <c r="P16" s="43">
        <v>2019</v>
      </c>
      <c r="Q16" s="43">
        <v>2023</v>
      </c>
      <c r="R16" s="40">
        <v>20</v>
      </c>
      <c r="S16" s="16" t="s">
        <v>54</v>
      </c>
      <c r="T16" s="17">
        <f t="shared" si="0"/>
        <v>2034</v>
      </c>
      <c r="U16" s="296"/>
      <c r="V16" s="296"/>
      <c r="W16" s="296"/>
      <c r="X16" s="296"/>
      <c r="Y16" s="296"/>
      <c r="Z16" s="296"/>
      <c r="AA16" s="295"/>
      <c r="AB16" s="10" t="s">
        <v>2520</v>
      </c>
      <c r="AC16" s="315"/>
      <c r="AD16" s="315"/>
      <c r="AE16" s="315"/>
    </row>
    <row r="17" spans="1:31" s="7" customFormat="1" x14ac:dyDescent="0.25">
      <c r="A17" s="322"/>
      <c r="B17" s="43">
        <f t="shared" si="1"/>
        <v>4</v>
      </c>
      <c r="C17" s="322"/>
      <c r="D17" s="322" t="s">
        <v>124</v>
      </c>
      <c r="E17" s="322"/>
      <c r="F17" s="43" t="s">
        <v>111</v>
      </c>
      <c r="G17" s="323" t="s">
        <v>112</v>
      </c>
      <c r="H17" s="323" t="s">
        <v>113</v>
      </c>
      <c r="I17" s="323"/>
      <c r="J17" s="41">
        <v>25.8</v>
      </c>
      <c r="K17" s="16">
        <v>57</v>
      </c>
      <c r="L17" s="16">
        <v>4</v>
      </c>
      <c r="M17" s="74">
        <v>2014</v>
      </c>
      <c r="N17" s="14">
        <f>IF(K17="","",IF(O17="",IF(K17=0,"",IF(K17&lt;=[3]Разработчик!$D$7,[3]Разработчик!$C$8,IF(K17&lt;=[3]Разработчик!$G$7,[3]Разработчик!$F$8,IF(K17&lt;=[3]Разработчик!$J$7,[3]Разработчик!$I$8,IF(K17&lt;=[3]Разработчик!$M$7,[3]Разработчик!$L$8,IF(K17&lt;=[3]Разработчик!$P$7,[3]Разработчик!$O$8,IF(K17&lt;=[3]Разработчик!$S$7,[3]Разработчик!$R$8,IF(K17&lt;=425.9,3.5,IF(K17&gt;=[3]Разработчик!$V$7,[3]Разработчик!$U$8))))))))),"-"))</f>
        <v>1.5</v>
      </c>
      <c r="O17" s="15"/>
      <c r="P17" s="43">
        <v>2019</v>
      </c>
      <c r="Q17" s="43">
        <v>2023</v>
      </c>
      <c r="R17" s="40">
        <v>20</v>
      </c>
      <c r="S17" s="16" t="s">
        <v>54</v>
      </c>
      <c r="T17" s="17">
        <f t="shared" si="0"/>
        <v>2034</v>
      </c>
      <c r="U17" s="296"/>
      <c r="V17" s="296"/>
      <c r="W17" s="296"/>
      <c r="X17" s="296"/>
      <c r="Y17" s="296"/>
      <c r="Z17" s="296"/>
      <c r="AA17" s="295"/>
      <c r="AB17" s="10" t="s">
        <v>2520</v>
      </c>
      <c r="AC17" s="315"/>
      <c r="AD17" s="315"/>
      <c r="AE17" s="315"/>
    </row>
    <row r="18" spans="1:31" s="7" customFormat="1" x14ac:dyDescent="0.25">
      <c r="A18" s="322"/>
      <c r="B18" s="43">
        <f t="shared" si="1"/>
        <v>4</v>
      </c>
      <c r="C18" s="322"/>
      <c r="D18" s="322"/>
      <c r="E18" s="322"/>
      <c r="F18" s="43" t="s">
        <v>111</v>
      </c>
      <c r="G18" s="323"/>
      <c r="H18" s="323"/>
      <c r="I18" s="323"/>
      <c r="J18" s="41">
        <v>6.4</v>
      </c>
      <c r="K18" s="16">
        <v>32</v>
      </c>
      <c r="L18" s="16">
        <v>4</v>
      </c>
      <c r="M18" s="74">
        <v>2014</v>
      </c>
      <c r="N18" s="14">
        <f>IF(K18="","",IF(O18="",IF(K18=0,"",IF(K18&lt;=[3]Разработчик!$D$7,[3]Разработчик!$C$8,IF(K18&lt;=[3]Разработчик!$G$7,[3]Разработчик!$F$8,IF(K18&lt;=[3]Разработчик!$J$7,[3]Разработчик!$I$8,IF(K18&lt;=[3]Разработчик!$M$7,[3]Разработчик!$L$8,IF(K18&lt;=[3]Разработчик!$P$7,[3]Разработчик!$O$8,IF(K18&lt;=[3]Разработчик!$S$7,[3]Разработчик!$R$8,IF(K18&lt;=425.9,3.5,IF(K18&gt;=[3]Разработчик!$V$7,[3]Разработчик!$U$8))))))))),"-"))</f>
        <v>1.5</v>
      </c>
      <c r="O18" s="15"/>
      <c r="P18" s="43">
        <v>2019</v>
      </c>
      <c r="Q18" s="43">
        <v>2023</v>
      </c>
      <c r="R18" s="40">
        <v>20</v>
      </c>
      <c r="S18" s="16" t="s">
        <v>54</v>
      </c>
      <c r="T18" s="17">
        <f t="shared" si="0"/>
        <v>2034</v>
      </c>
      <c r="U18" s="296"/>
      <c r="V18" s="296"/>
      <c r="W18" s="296"/>
      <c r="X18" s="296"/>
      <c r="Y18" s="296"/>
      <c r="Z18" s="296"/>
      <c r="AA18" s="295"/>
      <c r="AB18" s="10" t="s">
        <v>2520</v>
      </c>
      <c r="AC18" s="315"/>
      <c r="AD18" s="315"/>
      <c r="AE18" s="315"/>
    </row>
    <row r="19" spans="1:31" s="7" customFormat="1" x14ac:dyDescent="0.25">
      <c r="A19" s="322"/>
      <c r="B19" s="43">
        <f t="shared" si="1"/>
        <v>4</v>
      </c>
      <c r="C19" s="322"/>
      <c r="D19" s="322"/>
      <c r="E19" s="322"/>
      <c r="F19" s="43" t="s">
        <v>111</v>
      </c>
      <c r="G19" s="323"/>
      <c r="H19" s="323"/>
      <c r="I19" s="323"/>
      <c r="J19" s="41">
        <v>0.2</v>
      </c>
      <c r="K19" s="16">
        <v>18</v>
      </c>
      <c r="L19" s="16">
        <v>4</v>
      </c>
      <c r="M19" s="74">
        <v>2014</v>
      </c>
      <c r="N19" s="14">
        <f>IF(K19="","",IF(O19="",IF(K19=0,"",IF(K19&lt;=[3]Разработчик!$D$7,[3]Разработчик!$C$8,IF(K19&lt;=[3]Разработчик!$G$7,[3]Разработчик!$F$8,IF(K19&lt;=[3]Разработчик!$J$7,[3]Разработчик!$I$8,IF(K19&lt;=[3]Разработчик!$M$7,[3]Разработчик!$L$8,IF(K19&lt;=[3]Разработчик!$P$7,[3]Разработчик!$O$8,IF(K19&lt;=[3]Разработчик!$S$7,[3]Разработчик!$R$8,IF(K19&lt;=425.9,3.5,IF(K19&gt;=[3]Разработчик!$V$7,[3]Разработчик!$U$8))))))))),"-"))</f>
        <v>1</v>
      </c>
      <c r="O19" s="15"/>
      <c r="P19" s="43">
        <v>2019</v>
      </c>
      <c r="Q19" s="43">
        <v>2023</v>
      </c>
      <c r="R19" s="40">
        <v>20</v>
      </c>
      <c r="S19" s="16" t="s">
        <v>54</v>
      </c>
      <c r="T19" s="17">
        <f t="shared" si="0"/>
        <v>2034</v>
      </c>
      <c r="U19" s="296"/>
      <c r="V19" s="296"/>
      <c r="W19" s="296"/>
      <c r="X19" s="296"/>
      <c r="Y19" s="296"/>
      <c r="Z19" s="296"/>
      <c r="AA19" s="295"/>
      <c r="AB19" s="10" t="s">
        <v>2520</v>
      </c>
      <c r="AC19" s="315"/>
      <c r="AD19" s="315"/>
      <c r="AE19" s="315"/>
    </row>
    <row r="20" spans="1:31" s="7" customFormat="1" x14ac:dyDescent="0.25">
      <c r="A20" s="322"/>
      <c r="B20" s="43">
        <f t="shared" si="1"/>
        <v>4</v>
      </c>
      <c r="C20" s="322"/>
      <c r="D20" s="322" t="s">
        <v>125</v>
      </c>
      <c r="E20" s="322"/>
      <c r="F20" s="43" t="s">
        <v>111</v>
      </c>
      <c r="G20" s="323" t="s">
        <v>112</v>
      </c>
      <c r="H20" s="323" t="s">
        <v>113</v>
      </c>
      <c r="I20" s="323"/>
      <c r="J20" s="41">
        <v>72.599999999999994</v>
      </c>
      <c r="K20" s="16">
        <v>57</v>
      </c>
      <c r="L20" s="16">
        <v>4</v>
      </c>
      <c r="M20" s="74">
        <v>2014</v>
      </c>
      <c r="N20" s="14">
        <f>IF(K20="","",IF(O20="",IF(K20=0,"",IF(K20&lt;=[3]Разработчик!$D$7,[3]Разработчик!$C$8,IF(K20&lt;=[3]Разработчик!$G$7,[3]Разработчик!$F$8,IF(K20&lt;=[3]Разработчик!$J$7,[3]Разработчик!$I$8,IF(K20&lt;=[3]Разработчик!$M$7,[3]Разработчик!$L$8,IF(K20&lt;=[3]Разработчик!$P$7,[3]Разработчик!$O$8,IF(K20&lt;=[3]Разработчик!$S$7,[3]Разработчик!$R$8,IF(K20&lt;=425.9,3.5,IF(K20&gt;=[3]Разработчик!$V$7,[3]Разработчик!$U$8))))))))),"-"))</f>
        <v>1.5</v>
      </c>
      <c r="O20" s="15"/>
      <c r="P20" s="43">
        <v>2019</v>
      </c>
      <c r="Q20" s="43">
        <v>2023</v>
      </c>
      <c r="R20" s="40">
        <v>20</v>
      </c>
      <c r="S20" s="16" t="s">
        <v>54</v>
      </c>
      <c r="T20" s="17">
        <f t="shared" si="0"/>
        <v>2034</v>
      </c>
      <c r="U20" s="296"/>
      <c r="V20" s="296"/>
      <c r="W20" s="296"/>
      <c r="X20" s="296"/>
      <c r="Y20" s="296"/>
      <c r="Z20" s="296"/>
      <c r="AA20" s="295"/>
      <c r="AB20" s="10" t="s">
        <v>2520</v>
      </c>
      <c r="AC20" s="315"/>
      <c r="AD20" s="315"/>
      <c r="AE20" s="315"/>
    </row>
    <row r="21" spans="1:31" s="7" customFormat="1" x14ac:dyDescent="0.25">
      <c r="A21" s="322"/>
      <c r="B21" s="43">
        <f t="shared" si="1"/>
        <v>4</v>
      </c>
      <c r="C21" s="322"/>
      <c r="D21" s="322"/>
      <c r="E21" s="322"/>
      <c r="F21" s="43" t="s">
        <v>111</v>
      </c>
      <c r="G21" s="323"/>
      <c r="H21" s="323"/>
      <c r="I21" s="323"/>
      <c r="J21" s="41">
        <v>9.3000000000000007</v>
      </c>
      <c r="K21" s="16">
        <v>32</v>
      </c>
      <c r="L21" s="16">
        <v>4</v>
      </c>
      <c r="M21" s="74">
        <v>2014</v>
      </c>
      <c r="N21" s="14">
        <f>IF(K21="","",IF(O21="",IF(K21=0,"",IF(K21&lt;=[3]Разработчик!$D$7,[3]Разработчик!$C$8,IF(K21&lt;=[3]Разработчик!$G$7,[3]Разработчик!$F$8,IF(K21&lt;=[3]Разработчик!$J$7,[3]Разработчик!$I$8,IF(K21&lt;=[3]Разработчик!$M$7,[3]Разработчик!$L$8,IF(K21&lt;=[3]Разработчик!$P$7,[3]Разработчик!$O$8,IF(K21&lt;=[3]Разработчик!$S$7,[3]Разработчик!$R$8,IF(K21&lt;=425.9,3.5,IF(K21&gt;=[3]Разработчик!$V$7,[3]Разработчик!$U$8))))))))),"-"))</f>
        <v>1.5</v>
      </c>
      <c r="O21" s="15"/>
      <c r="P21" s="43">
        <v>2019</v>
      </c>
      <c r="Q21" s="43">
        <v>2023</v>
      </c>
      <c r="R21" s="40">
        <v>20</v>
      </c>
      <c r="S21" s="16" t="s">
        <v>54</v>
      </c>
      <c r="T21" s="17">
        <f t="shared" si="0"/>
        <v>2034</v>
      </c>
      <c r="U21" s="296"/>
      <c r="V21" s="296"/>
      <c r="W21" s="296"/>
      <c r="X21" s="296"/>
      <c r="Y21" s="296"/>
      <c r="Z21" s="296"/>
      <c r="AA21" s="295"/>
      <c r="AB21" s="10" t="s">
        <v>2520</v>
      </c>
      <c r="AC21" s="315"/>
      <c r="AD21" s="315"/>
      <c r="AE21" s="315"/>
    </row>
    <row r="22" spans="1:31" s="7" customFormat="1" x14ac:dyDescent="0.25">
      <c r="A22" s="322"/>
      <c r="B22" s="43">
        <f t="shared" si="1"/>
        <v>4</v>
      </c>
      <c r="C22" s="322"/>
      <c r="D22" s="322" t="s">
        <v>126</v>
      </c>
      <c r="E22" s="322"/>
      <c r="F22" s="43" t="s">
        <v>111</v>
      </c>
      <c r="G22" s="323" t="s">
        <v>112</v>
      </c>
      <c r="H22" s="323" t="s">
        <v>113</v>
      </c>
      <c r="I22" s="323"/>
      <c r="J22" s="41">
        <v>64.8</v>
      </c>
      <c r="K22" s="16">
        <v>57</v>
      </c>
      <c r="L22" s="16">
        <v>4</v>
      </c>
      <c r="M22" s="74">
        <v>2014</v>
      </c>
      <c r="N22" s="14">
        <f>IF(K22="","",IF(O22="",IF(K22=0,"",IF(K22&lt;=[3]Разработчик!$D$7,[3]Разработчик!$C$8,IF(K22&lt;=[3]Разработчик!$G$7,[3]Разработчик!$F$8,IF(K22&lt;=[3]Разработчик!$J$7,[3]Разработчик!$I$8,IF(K22&lt;=[3]Разработчик!$M$7,[3]Разработчик!$L$8,IF(K22&lt;=[3]Разработчик!$P$7,[3]Разработчик!$O$8,IF(K22&lt;=[3]Разработчик!$S$7,[3]Разработчик!$R$8,IF(K22&lt;=425.9,3.5,IF(K22&gt;=[3]Разработчик!$V$7,[3]Разработчик!$U$8))))))))),"-"))</f>
        <v>1.5</v>
      </c>
      <c r="O22" s="15"/>
      <c r="P22" s="43">
        <v>2019</v>
      </c>
      <c r="Q22" s="43">
        <v>2023</v>
      </c>
      <c r="R22" s="40">
        <v>20</v>
      </c>
      <c r="S22" s="16" t="s">
        <v>54</v>
      </c>
      <c r="T22" s="17">
        <f t="shared" si="0"/>
        <v>2034</v>
      </c>
      <c r="U22" s="296"/>
      <c r="V22" s="296"/>
      <c r="W22" s="296"/>
      <c r="X22" s="296"/>
      <c r="Y22" s="296"/>
      <c r="Z22" s="296"/>
      <c r="AA22" s="295"/>
      <c r="AB22" s="10" t="s">
        <v>2520</v>
      </c>
      <c r="AC22" s="315"/>
      <c r="AD22" s="315"/>
      <c r="AE22" s="315"/>
    </row>
    <row r="23" spans="1:31" s="7" customFormat="1" x14ac:dyDescent="0.25">
      <c r="A23" s="322"/>
      <c r="B23" s="43">
        <f t="shared" si="1"/>
        <v>4</v>
      </c>
      <c r="C23" s="322"/>
      <c r="D23" s="322"/>
      <c r="E23" s="322"/>
      <c r="F23" s="43" t="s">
        <v>111</v>
      </c>
      <c r="G23" s="323"/>
      <c r="H23" s="323"/>
      <c r="I23" s="323"/>
      <c r="J23" s="41">
        <v>9.5</v>
      </c>
      <c r="K23" s="16">
        <v>32</v>
      </c>
      <c r="L23" s="16">
        <v>4</v>
      </c>
      <c r="M23" s="74">
        <v>2014</v>
      </c>
      <c r="N23" s="14">
        <f>IF(K23="","",IF(O23="",IF(K23=0,"",IF(K23&lt;=[3]Разработчик!$D$7,[3]Разработчик!$C$8,IF(K23&lt;=[3]Разработчик!$G$7,[3]Разработчик!$F$8,IF(K23&lt;=[3]Разработчик!$J$7,[3]Разработчик!$I$8,IF(K23&lt;=[3]Разработчик!$M$7,[3]Разработчик!$L$8,IF(K23&lt;=[3]Разработчик!$P$7,[3]Разработчик!$O$8,IF(K23&lt;=[3]Разработчик!$S$7,[3]Разработчик!$R$8,IF(K23&lt;=425.9,3.5,IF(K23&gt;=[3]Разработчик!$V$7,[3]Разработчик!$U$8))))))))),"-"))</f>
        <v>1.5</v>
      </c>
      <c r="O23" s="15"/>
      <c r="P23" s="43">
        <v>2019</v>
      </c>
      <c r="Q23" s="43">
        <v>2023</v>
      </c>
      <c r="R23" s="40">
        <v>20</v>
      </c>
      <c r="S23" s="16" t="s">
        <v>54</v>
      </c>
      <c r="T23" s="17">
        <f t="shared" si="0"/>
        <v>2034</v>
      </c>
      <c r="U23" s="296"/>
      <c r="V23" s="296"/>
      <c r="W23" s="296"/>
      <c r="X23" s="296"/>
      <c r="Y23" s="296"/>
      <c r="Z23" s="296"/>
      <c r="AA23" s="295"/>
      <c r="AB23" s="10" t="s">
        <v>2520</v>
      </c>
      <c r="AC23" s="315"/>
      <c r="AD23" s="315"/>
      <c r="AE23" s="315"/>
    </row>
    <row r="24" spans="1:31" s="7" customFormat="1" x14ac:dyDescent="0.25">
      <c r="A24" s="322"/>
      <c r="B24" s="43">
        <f t="shared" si="1"/>
        <v>4</v>
      </c>
      <c r="C24" s="322"/>
      <c r="D24" s="322"/>
      <c r="E24" s="322"/>
      <c r="F24" s="43" t="s">
        <v>111</v>
      </c>
      <c r="G24" s="323"/>
      <c r="H24" s="323"/>
      <c r="I24" s="323"/>
      <c r="J24" s="41">
        <v>0.1</v>
      </c>
      <c r="K24" s="16">
        <v>18</v>
      </c>
      <c r="L24" s="16">
        <v>4</v>
      </c>
      <c r="M24" s="74">
        <v>2014</v>
      </c>
      <c r="N24" s="14">
        <f>IF(K24="","",IF(O24="",IF(K24=0,"",IF(K24&lt;=[3]Разработчик!$D$7,[3]Разработчик!$C$8,IF(K24&lt;=[3]Разработчик!$G$7,[3]Разработчик!$F$8,IF(K24&lt;=[3]Разработчик!$J$7,[3]Разработчик!$I$8,IF(K24&lt;=[3]Разработчик!$M$7,[3]Разработчик!$L$8,IF(K24&lt;=[3]Разработчик!$P$7,[3]Разработчик!$O$8,IF(K24&lt;=[3]Разработчик!$S$7,[3]Разработчик!$R$8,IF(K24&lt;=425.9,3.5,IF(K24&gt;=[3]Разработчик!$V$7,[3]Разработчик!$U$8))))))))),"-"))</f>
        <v>1</v>
      </c>
      <c r="O24" s="15"/>
      <c r="P24" s="43">
        <v>2019</v>
      </c>
      <c r="Q24" s="43">
        <v>2023</v>
      </c>
      <c r="R24" s="40">
        <v>20</v>
      </c>
      <c r="S24" s="16" t="s">
        <v>54</v>
      </c>
      <c r="T24" s="17">
        <f t="shared" si="0"/>
        <v>2034</v>
      </c>
      <c r="U24" s="296"/>
      <c r="V24" s="296"/>
      <c r="W24" s="296"/>
      <c r="X24" s="296"/>
      <c r="Y24" s="296"/>
      <c r="Z24" s="296"/>
      <c r="AA24" s="295"/>
      <c r="AB24" s="10" t="s">
        <v>2520</v>
      </c>
      <c r="AC24" s="315"/>
      <c r="AD24" s="315"/>
      <c r="AE24" s="315"/>
    </row>
    <row r="25" spans="1:31" s="7" customFormat="1" x14ac:dyDescent="0.25">
      <c r="A25" s="322"/>
      <c r="B25" s="43">
        <f t="shared" si="1"/>
        <v>4</v>
      </c>
      <c r="C25" s="322"/>
      <c r="D25" s="322" t="s">
        <v>127</v>
      </c>
      <c r="E25" s="322"/>
      <c r="F25" s="43" t="s">
        <v>111</v>
      </c>
      <c r="G25" s="323" t="s">
        <v>112</v>
      </c>
      <c r="H25" s="323" t="s">
        <v>113</v>
      </c>
      <c r="I25" s="323"/>
      <c r="J25" s="41">
        <v>67.400000000000006</v>
      </c>
      <c r="K25" s="16">
        <v>57</v>
      </c>
      <c r="L25" s="16">
        <v>4</v>
      </c>
      <c r="M25" s="74">
        <v>2014</v>
      </c>
      <c r="N25" s="14">
        <f>IF(K25="","",IF(O25="",IF(K25=0,"",IF(K25&lt;=[3]Разработчик!$D$7,[3]Разработчик!$C$8,IF(K25&lt;=[3]Разработчик!$G$7,[3]Разработчик!$F$8,IF(K25&lt;=[3]Разработчик!$J$7,[3]Разработчик!$I$8,IF(K25&lt;=[3]Разработчик!$M$7,[3]Разработчик!$L$8,IF(K25&lt;=[3]Разработчик!$P$7,[3]Разработчик!$O$8,IF(K25&lt;=[3]Разработчик!$S$7,[3]Разработчик!$R$8,IF(K25&lt;=425.9,3.5,IF(K25&gt;=[3]Разработчик!$V$7,[3]Разработчик!$U$8))))))))),"-"))</f>
        <v>1.5</v>
      </c>
      <c r="O25" s="15"/>
      <c r="P25" s="43">
        <v>2019</v>
      </c>
      <c r="Q25" s="43">
        <v>2023</v>
      </c>
      <c r="R25" s="40">
        <v>20</v>
      </c>
      <c r="S25" s="16" t="s">
        <v>54</v>
      </c>
      <c r="T25" s="17">
        <f t="shared" si="0"/>
        <v>2034</v>
      </c>
      <c r="U25" s="296"/>
      <c r="V25" s="296"/>
      <c r="W25" s="296"/>
      <c r="X25" s="296"/>
      <c r="Y25" s="296"/>
      <c r="Z25" s="296"/>
      <c r="AA25" s="295"/>
      <c r="AB25" s="10" t="s">
        <v>2520</v>
      </c>
      <c r="AC25" s="315"/>
      <c r="AD25" s="315"/>
      <c r="AE25" s="315"/>
    </row>
    <row r="26" spans="1:31" s="7" customFormat="1" x14ac:dyDescent="0.25">
      <c r="A26" s="322"/>
      <c r="B26" s="43">
        <f t="shared" si="1"/>
        <v>4</v>
      </c>
      <c r="C26" s="322"/>
      <c r="D26" s="322"/>
      <c r="E26" s="322"/>
      <c r="F26" s="43" t="s">
        <v>111</v>
      </c>
      <c r="G26" s="323"/>
      <c r="H26" s="323"/>
      <c r="I26" s="323"/>
      <c r="J26" s="41">
        <v>10.4</v>
      </c>
      <c r="K26" s="16">
        <v>32</v>
      </c>
      <c r="L26" s="16">
        <v>4</v>
      </c>
      <c r="M26" s="74">
        <v>2014</v>
      </c>
      <c r="N26" s="14">
        <f>IF(K26="","",IF(O26="",IF(K26=0,"",IF(K26&lt;=[3]Разработчик!$D$7,[3]Разработчик!$C$8,IF(K26&lt;=[3]Разработчик!$G$7,[3]Разработчик!$F$8,IF(K26&lt;=[3]Разработчик!$J$7,[3]Разработчик!$I$8,IF(K26&lt;=[3]Разработчик!$M$7,[3]Разработчик!$L$8,IF(K26&lt;=[3]Разработчик!$P$7,[3]Разработчик!$O$8,IF(K26&lt;=[3]Разработчик!$S$7,[3]Разработчик!$R$8,IF(K26&lt;=425.9,3.5,IF(K26&gt;=[3]Разработчик!$V$7,[3]Разработчик!$U$8))))))))),"-"))</f>
        <v>1.5</v>
      </c>
      <c r="O26" s="15"/>
      <c r="P26" s="43">
        <v>2019</v>
      </c>
      <c r="Q26" s="43">
        <v>2023</v>
      </c>
      <c r="R26" s="40">
        <v>20</v>
      </c>
      <c r="S26" s="16" t="s">
        <v>54</v>
      </c>
      <c r="T26" s="17">
        <f t="shared" si="0"/>
        <v>2034</v>
      </c>
      <c r="U26" s="296"/>
      <c r="V26" s="296"/>
      <c r="W26" s="296"/>
      <c r="X26" s="296"/>
      <c r="Y26" s="296"/>
      <c r="Z26" s="296"/>
      <c r="AA26" s="295"/>
      <c r="AB26" s="10" t="s">
        <v>2520</v>
      </c>
      <c r="AC26" s="315"/>
      <c r="AD26" s="315"/>
      <c r="AE26" s="315"/>
    </row>
    <row r="27" spans="1:31" s="7" customFormat="1" x14ac:dyDescent="0.25">
      <c r="A27" s="322"/>
      <c r="B27" s="43">
        <f t="shared" si="1"/>
        <v>4</v>
      </c>
      <c r="C27" s="322"/>
      <c r="D27" s="322" t="s">
        <v>128</v>
      </c>
      <c r="E27" s="322"/>
      <c r="F27" s="43" t="s">
        <v>111</v>
      </c>
      <c r="G27" s="323" t="s">
        <v>112</v>
      </c>
      <c r="H27" s="323" t="s">
        <v>113</v>
      </c>
      <c r="I27" s="323"/>
      <c r="J27" s="41">
        <v>54.2</v>
      </c>
      <c r="K27" s="16">
        <v>57</v>
      </c>
      <c r="L27" s="16">
        <v>4</v>
      </c>
      <c r="M27" s="74">
        <v>2014</v>
      </c>
      <c r="N27" s="14">
        <f>IF(K27="","",IF(O27="",IF(K27=0,"",IF(K27&lt;=[3]Разработчик!$D$7,[3]Разработчик!$C$8,IF(K27&lt;=[3]Разработчик!$G$7,[3]Разработчик!$F$8,IF(K27&lt;=[3]Разработчик!$J$7,[3]Разработчик!$I$8,IF(K27&lt;=[3]Разработчик!$M$7,[3]Разработчик!$L$8,IF(K27&lt;=[3]Разработчик!$P$7,[3]Разработчик!$O$8,IF(K27&lt;=[3]Разработчик!$S$7,[3]Разработчик!$R$8,IF(K27&lt;=425.9,3.5,IF(K27&gt;=[3]Разработчик!$V$7,[3]Разработчик!$U$8))))))))),"-"))</f>
        <v>1.5</v>
      </c>
      <c r="O27" s="15"/>
      <c r="P27" s="43">
        <v>2019</v>
      </c>
      <c r="Q27" s="43">
        <v>2023</v>
      </c>
      <c r="R27" s="40">
        <v>20</v>
      </c>
      <c r="S27" s="16" t="s">
        <v>54</v>
      </c>
      <c r="T27" s="17">
        <f t="shared" si="0"/>
        <v>2034</v>
      </c>
      <c r="U27" s="296"/>
      <c r="V27" s="296"/>
      <c r="W27" s="296"/>
      <c r="X27" s="296"/>
      <c r="Y27" s="296"/>
      <c r="Z27" s="296"/>
      <c r="AA27" s="295"/>
      <c r="AB27" s="10" t="s">
        <v>2520</v>
      </c>
      <c r="AC27" s="315"/>
      <c r="AD27" s="315"/>
      <c r="AE27" s="315"/>
    </row>
    <row r="28" spans="1:31" s="7" customFormat="1" x14ac:dyDescent="0.25">
      <c r="A28" s="322"/>
      <c r="B28" s="43">
        <f t="shared" si="1"/>
        <v>4</v>
      </c>
      <c r="C28" s="322"/>
      <c r="D28" s="322"/>
      <c r="E28" s="322"/>
      <c r="F28" s="43" t="s">
        <v>111</v>
      </c>
      <c r="G28" s="323"/>
      <c r="H28" s="323"/>
      <c r="I28" s="323"/>
      <c r="J28" s="41">
        <v>4.8</v>
      </c>
      <c r="K28" s="16">
        <v>32</v>
      </c>
      <c r="L28" s="16">
        <v>4</v>
      </c>
      <c r="M28" s="74">
        <v>2014</v>
      </c>
      <c r="N28" s="14">
        <f>IF(K28="","",IF(O28="",IF(K28=0,"",IF(K28&lt;=[3]Разработчик!$D$7,[3]Разработчик!$C$8,IF(K28&lt;=[3]Разработчик!$G$7,[3]Разработчик!$F$8,IF(K28&lt;=[3]Разработчик!$J$7,[3]Разработчик!$I$8,IF(K28&lt;=[3]Разработчик!$M$7,[3]Разработчик!$L$8,IF(K28&lt;=[3]Разработчик!$P$7,[3]Разработчик!$O$8,IF(K28&lt;=[3]Разработчик!$S$7,[3]Разработчик!$R$8,IF(K28&lt;=425.9,3.5,IF(K28&gt;=[3]Разработчик!$V$7,[3]Разработчик!$U$8))))))))),"-"))</f>
        <v>1.5</v>
      </c>
      <c r="O28" s="15"/>
      <c r="P28" s="43">
        <v>2019</v>
      </c>
      <c r="Q28" s="43">
        <v>2023</v>
      </c>
      <c r="R28" s="40">
        <v>20</v>
      </c>
      <c r="S28" s="16" t="s">
        <v>54</v>
      </c>
      <c r="T28" s="17">
        <f t="shared" si="0"/>
        <v>2034</v>
      </c>
      <c r="U28" s="296"/>
      <c r="V28" s="296"/>
      <c r="W28" s="296"/>
      <c r="X28" s="296"/>
      <c r="Y28" s="296"/>
      <c r="Z28" s="296"/>
      <c r="AA28" s="295"/>
      <c r="AB28" s="10" t="s">
        <v>2520</v>
      </c>
      <c r="AC28" s="315"/>
      <c r="AD28" s="315"/>
      <c r="AE28" s="315"/>
    </row>
    <row r="29" spans="1:31" s="7" customFormat="1" x14ac:dyDescent="0.25">
      <c r="A29" s="322"/>
      <c r="B29" s="43">
        <f t="shared" si="1"/>
        <v>4</v>
      </c>
      <c r="C29" s="322"/>
      <c r="D29" s="322" t="s">
        <v>129</v>
      </c>
      <c r="E29" s="322"/>
      <c r="F29" s="43" t="s">
        <v>111</v>
      </c>
      <c r="G29" s="323" t="s">
        <v>112</v>
      </c>
      <c r="H29" s="323" t="s">
        <v>113</v>
      </c>
      <c r="I29" s="323"/>
      <c r="J29" s="41">
        <v>28.8</v>
      </c>
      <c r="K29" s="16">
        <v>57</v>
      </c>
      <c r="L29" s="16">
        <v>4</v>
      </c>
      <c r="M29" s="74">
        <v>2014</v>
      </c>
      <c r="N29" s="14">
        <f>IF(K29="","",IF(O29="",IF(K29=0,"",IF(K29&lt;=[3]Разработчик!$D$7,[3]Разработчик!$C$8,IF(K29&lt;=[3]Разработчик!$G$7,[3]Разработчик!$F$8,IF(K29&lt;=[3]Разработчик!$J$7,[3]Разработчик!$I$8,IF(K29&lt;=[3]Разработчик!$M$7,[3]Разработчик!$L$8,IF(K29&lt;=[3]Разработчик!$P$7,[3]Разработчик!$O$8,IF(K29&lt;=[3]Разработчик!$S$7,[3]Разработчик!$R$8,IF(K29&lt;=425.9,3.5,IF(K29&gt;=[3]Разработчик!$V$7,[3]Разработчик!$U$8))))))))),"-"))</f>
        <v>1.5</v>
      </c>
      <c r="O29" s="15"/>
      <c r="P29" s="43">
        <v>2019</v>
      </c>
      <c r="Q29" s="43">
        <v>2023</v>
      </c>
      <c r="R29" s="40">
        <v>20</v>
      </c>
      <c r="S29" s="16" t="s">
        <v>54</v>
      </c>
      <c r="T29" s="17">
        <f t="shared" si="0"/>
        <v>2034</v>
      </c>
      <c r="U29" s="296"/>
      <c r="V29" s="296"/>
      <c r="W29" s="296"/>
      <c r="X29" s="296"/>
      <c r="Y29" s="296"/>
      <c r="Z29" s="296"/>
      <c r="AA29" s="295"/>
      <c r="AB29" s="10" t="s">
        <v>2520</v>
      </c>
      <c r="AC29" s="315"/>
      <c r="AD29" s="315"/>
      <c r="AE29" s="315"/>
    </row>
    <row r="30" spans="1:31" s="7" customFormat="1" x14ac:dyDescent="0.25">
      <c r="A30" s="322"/>
      <c r="B30" s="43">
        <f t="shared" si="1"/>
        <v>4</v>
      </c>
      <c r="C30" s="322"/>
      <c r="D30" s="322"/>
      <c r="E30" s="322"/>
      <c r="F30" s="43" t="s">
        <v>111</v>
      </c>
      <c r="G30" s="323"/>
      <c r="H30" s="323"/>
      <c r="I30" s="323"/>
      <c r="J30" s="41">
        <v>26</v>
      </c>
      <c r="K30" s="16">
        <v>32</v>
      </c>
      <c r="L30" s="16">
        <v>4</v>
      </c>
      <c r="M30" s="74">
        <v>2014</v>
      </c>
      <c r="N30" s="14">
        <f>IF(K30="","",IF(O30="",IF(K30=0,"",IF(K30&lt;=[3]Разработчик!$D$7,[3]Разработчик!$C$8,IF(K30&lt;=[3]Разработчик!$G$7,[3]Разработчик!$F$8,IF(K30&lt;=[3]Разработчик!$J$7,[3]Разработчик!$I$8,IF(K30&lt;=[3]Разработчик!$M$7,[3]Разработчик!$L$8,IF(K30&lt;=[3]Разработчик!$P$7,[3]Разработчик!$O$8,IF(K30&lt;=[3]Разработчик!$S$7,[3]Разработчик!$R$8,IF(K30&lt;=425.9,3.5,IF(K30&gt;=[3]Разработчик!$V$7,[3]Разработчик!$U$8))))))))),"-"))</f>
        <v>1.5</v>
      </c>
      <c r="O30" s="15"/>
      <c r="P30" s="43">
        <v>2019</v>
      </c>
      <c r="Q30" s="43">
        <v>2023</v>
      </c>
      <c r="R30" s="40">
        <v>20</v>
      </c>
      <c r="S30" s="16" t="s">
        <v>54</v>
      </c>
      <c r="T30" s="17">
        <f t="shared" si="0"/>
        <v>2034</v>
      </c>
      <c r="U30" s="296"/>
      <c r="V30" s="296"/>
      <c r="W30" s="296"/>
      <c r="X30" s="296"/>
      <c r="Y30" s="296"/>
      <c r="Z30" s="296"/>
      <c r="AA30" s="295"/>
      <c r="AB30" s="10" t="s">
        <v>2520</v>
      </c>
      <c r="AC30" s="315"/>
      <c r="AD30" s="315"/>
      <c r="AE30" s="315"/>
    </row>
    <row r="31" spans="1:31" s="7" customFormat="1" x14ac:dyDescent="0.25">
      <c r="A31" s="322"/>
      <c r="B31" s="43">
        <f t="shared" si="1"/>
        <v>4</v>
      </c>
      <c r="C31" s="322"/>
      <c r="D31" s="322"/>
      <c r="E31" s="322"/>
      <c r="F31" s="43" t="s">
        <v>111</v>
      </c>
      <c r="G31" s="323"/>
      <c r="H31" s="323"/>
      <c r="I31" s="323"/>
      <c r="J31" s="41">
        <v>1.3</v>
      </c>
      <c r="K31" s="16">
        <v>18</v>
      </c>
      <c r="L31" s="16">
        <v>4</v>
      </c>
      <c r="M31" s="74">
        <v>2014</v>
      </c>
      <c r="N31" s="14">
        <f>IF(K31="","",IF(O31="",IF(K31=0,"",IF(K31&lt;=[3]Разработчик!$D$7,[3]Разработчик!$C$8,IF(K31&lt;=[3]Разработчик!$G$7,[3]Разработчик!$F$8,IF(K31&lt;=[3]Разработчик!$J$7,[3]Разработчик!$I$8,IF(K31&lt;=[3]Разработчик!$M$7,[3]Разработчик!$L$8,IF(K31&lt;=[3]Разработчик!$P$7,[3]Разработчик!$O$8,IF(K31&lt;=[3]Разработчик!$S$7,[3]Разработчик!$R$8,IF(K31&lt;=425.9,3.5,IF(K31&gt;=[3]Разработчик!$V$7,[3]Разработчик!$U$8))))))))),"-"))</f>
        <v>1</v>
      </c>
      <c r="O31" s="15"/>
      <c r="P31" s="43">
        <v>2019</v>
      </c>
      <c r="Q31" s="43">
        <v>2023</v>
      </c>
      <c r="R31" s="40">
        <v>20</v>
      </c>
      <c r="S31" s="16" t="s">
        <v>54</v>
      </c>
      <c r="T31" s="17">
        <f t="shared" si="0"/>
        <v>2034</v>
      </c>
      <c r="U31" s="296"/>
      <c r="V31" s="296"/>
      <c r="W31" s="296"/>
      <c r="X31" s="296"/>
      <c r="Y31" s="296"/>
      <c r="Z31" s="296"/>
      <c r="AA31" s="295"/>
      <c r="AB31" s="10" t="s">
        <v>2520</v>
      </c>
      <c r="AC31" s="315"/>
      <c r="AD31" s="315"/>
      <c r="AE31" s="315"/>
    </row>
    <row r="32" spans="1:31" s="7" customFormat="1" x14ac:dyDescent="0.25">
      <c r="A32" s="322"/>
      <c r="B32" s="43">
        <f t="shared" si="1"/>
        <v>4</v>
      </c>
      <c r="C32" s="322"/>
      <c r="D32" s="322" t="s">
        <v>130</v>
      </c>
      <c r="E32" s="322"/>
      <c r="F32" s="43" t="s">
        <v>111</v>
      </c>
      <c r="G32" s="323" t="s">
        <v>112</v>
      </c>
      <c r="H32" s="323" t="s">
        <v>113</v>
      </c>
      <c r="I32" s="323"/>
      <c r="J32" s="41">
        <v>63.1</v>
      </c>
      <c r="K32" s="16">
        <v>57</v>
      </c>
      <c r="L32" s="16">
        <v>4</v>
      </c>
      <c r="M32" s="74">
        <v>2014</v>
      </c>
      <c r="N32" s="14">
        <f>IF(K32="","",IF(O32="",IF(K32=0,"",IF(K32&lt;=[3]Разработчик!$D$7,[3]Разработчик!$C$8,IF(K32&lt;=[3]Разработчик!$G$7,[3]Разработчик!$F$8,IF(K32&lt;=[3]Разработчик!$J$7,[3]Разработчик!$I$8,IF(K32&lt;=[3]Разработчик!$M$7,[3]Разработчик!$L$8,IF(K32&lt;=[3]Разработчик!$P$7,[3]Разработчик!$O$8,IF(K32&lt;=[3]Разработчик!$S$7,[3]Разработчик!$R$8,IF(K32&lt;=425.9,3.5,IF(K32&gt;=[3]Разработчик!$V$7,[3]Разработчик!$U$8))))))))),"-"))</f>
        <v>1.5</v>
      </c>
      <c r="O32" s="15"/>
      <c r="P32" s="43">
        <v>2019</v>
      </c>
      <c r="Q32" s="43">
        <v>2023</v>
      </c>
      <c r="R32" s="40">
        <v>20</v>
      </c>
      <c r="S32" s="16" t="s">
        <v>54</v>
      </c>
      <c r="T32" s="17">
        <f t="shared" si="0"/>
        <v>2034</v>
      </c>
      <c r="U32" s="296"/>
      <c r="V32" s="296"/>
      <c r="W32" s="296"/>
      <c r="X32" s="296"/>
      <c r="Y32" s="296"/>
      <c r="Z32" s="296"/>
      <c r="AA32" s="295"/>
      <c r="AB32" s="10" t="s">
        <v>2520</v>
      </c>
      <c r="AC32" s="315"/>
      <c r="AD32" s="315"/>
      <c r="AE32" s="315"/>
    </row>
    <row r="33" spans="1:31" s="7" customFormat="1" x14ac:dyDescent="0.25">
      <c r="A33" s="322"/>
      <c r="B33" s="43">
        <f t="shared" si="1"/>
        <v>4</v>
      </c>
      <c r="C33" s="322"/>
      <c r="D33" s="322"/>
      <c r="E33" s="322"/>
      <c r="F33" s="43" t="s">
        <v>111</v>
      </c>
      <c r="G33" s="323"/>
      <c r="H33" s="323"/>
      <c r="I33" s="323"/>
      <c r="J33" s="41">
        <v>4.3</v>
      </c>
      <c r="K33" s="16">
        <v>32</v>
      </c>
      <c r="L33" s="16">
        <v>4</v>
      </c>
      <c r="M33" s="74">
        <v>2014</v>
      </c>
      <c r="N33" s="14">
        <f>IF(K33="","",IF(O33="",IF(K33=0,"",IF(K33&lt;=[3]Разработчик!$D$7,[3]Разработчик!$C$8,IF(K33&lt;=[3]Разработчик!$G$7,[3]Разработчик!$F$8,IF(K33&lt;=[3]Разработчик!$J$7,[3]Разработчик!$I$8,IF(K33&lt;=[3]Разработчик!$M$7,[3]Разработчик!$L$8,IF(K33&lt;=[3]Разработчик!$P$7,[3]Разработчик!$O$8,IF(K33&lt;=[3]Разработчик!$S$7,[3]Разработчик!$R$8,IF(K33&lt;=425.9,3.5,IF(K33&gt;=[3]Разработчик!$V$7,[3]Разработчик!$U$8))))))))),"-"))</f>
        <v>1.5</v>
      </c>
      <c r="O33" s="15"/>
      <c r="P33" s="43">
        <v>2019</v>
      </c>
      <c r="Q33" s="43">
        <v>2023</v>
      </c>
      <c r="R33" s="40">
        <v>20</v>
      </c>
      <c r="S33" s="16" t="s">
        <v>54</v>
      </c>
      <c r="T33" s="17">
        <f t="shared" si="0"/>
        <v>2034</v>
      </c>
      <c r="U33" s="296"/>
      <c r="V33" s="296"/>
      <c r="W33" s="296"/>
      <c r="X33" s="296"/>
      <c r="Y33" s="296"/>
      <c r="Z33" s="296"/>
      <c r="AA33" s="295"/>
      <c r="AB33" s="10" t="s">
        <v>2520</v>
      </c>
      <c r="AC33" s="315"/>
      <c r="AD33" s="315"/>
      <c r="AE33" s="315"/>
    </row>
    <row r="34" spans="1:31" s="70" customFormat="1" ht="14.25" customHeight="1" x14ac:dyDescent="0.25">
      <c r="A34" s="322"/>
      <c r="B34" s="75">
        <f t="shared" si="1"/>
        <v>4</v>
      </c>
      <c r="C34" s="322"/>
      <c r="D34" s="324" t="s">
        <v>131</v>
      </c>
      <c r="E34" s="322"/>
      <c r="F34" s="75" t="s">
        <v>111</v>
      </c>
      <c r="G34" s="325" t="s">
        <v>112</v>
      </c>
      <c r="H34" s="325" t="s">
        <v>113</v>
      </c>
      <c r="I34" s="323"/>
      <c r="J34" s="77">
        <v>10.199999999999999</v>
      </c>
      <c r="K34" s="57">
        <v>57</v>
      </c>
      <c r="L34" s="57">
        <v>4</v>
      </c>
      <c r="M34" s="76">
        <v>2014</v>
      </c>
      <c r="N34" s="78">
        <f>IF(K34="","",IF(O34="",IF(K34=0,"",IF(K34&lt;=[3]Разработчик!$D$7,[3]Разработчик!$C$8,IF(K34&lt;=[3]Разработчик!$G$7,[3]Разработчик!$F$8,IF(K34&lt;=[3]Разработчик!$J$7,[3]Разработчик!$I$8,IF(K34&lt;=[3]Разработчик!$M$7,[3]Разработчик!$L$8,IF(K34&lt;=[3]Разработчик!$P$7,[3]Разработчик!$O$8,IF(K34&lt;=[3]Разработчик!$S$7,[3]Разработчик!$R$8,IF(K34&lt;=425.9,3.5,IF(K34&gt;=[3]Разработчик!$V$7,[3]Разработчик!$U$8))))))))),"-"))</f>
        <v>1.5</v>
      </c>
      <c r="O34" s="79"/>
      <c r="P34" s="75">
        <v>2019</v>
      </c>
      <c r="Q34" s="75">
        <v>2023</v>
      </c>
      <c r="R34" s="42">
        <v>20</v>
      </c>
      <c r="S34" s="57" t="s">
        <v>54</v>
      </c>
      <c r="T34" s="80">
        <f t="shared" si="0"/>
        <v>2034</v>
      </c>
      <c r="U34" s="296"/>
      <c r="V34" s="296"/>
      <c r="W34" s="296"/>
      <c r="X34" s="296"/>
      <c r="Y34" s="296"/>
      <c r="Z34" s="296"/>
      <c r="AA34" s="295"/>
      <c r="AB34" s="27" t="s">
        <v>2520</v>
      </c>
      <c r="AC34" s="315"/>
      <c r="AD34" s="315"/>
      <c r="AE34" s="315"/>
    </row>
    <row r="35" spans="1:31" s="70" customFormat="1" x14ac:dyDescent="0.25">
      <c r="A35" s="322"/>
      <c r="B35" s="75">
        <f t="shared" si="1"/>
        <v>4</v>
      </c>
      <c r="C35" s="322"/>
      <c r="D35" s="324"/>
      <c r="E35" s="322"/>
      <c r="F35" s="75" t="s">
        <v>111</v>
      </c>
      <c r="G35" s="325"/>
      <c r="H35" s="325"/>
      <c r="I35" s="323"/>
      <c r="J35" s="77">
        <v>0.5</v>
      </c>
      <c r="K35" s="57">
        <v>32</v>
      </c>
      <c r="L35" s="57">
        <v>4</v>
      </c>
      <c r="M35" s="76">
        <v>2014</v>
      </c>
      <c r="N35" s="78">
        <f>IF(K35="","",IF(O35="",IF(K35=0,"",IF(K35&lt;=[3]Разработчик!$D$7,[3]Разработчик!$C$8,IF(K35&lt;=[3]Разработчик!$G$7,[3]Разработчик!$F$8,IF(K35&lt;=[3]Разработчик!$J$7,[3]Разработчик!$I$8,IF(K35&lt;=[3]Разработчик!$M$7,[3]Разработчик!$L$8,IF(K35&lt;=[3]Разработчик!$P$7,[3]Разработчик!$O$8,IF(K35&lt;=[3]Разработчик!$S$7,[3]Разработчик!$R$8,IF(K35&lt;=425.9,3.5,IF(K35&gt;=[3]Разработчик!$V$7,[3]Разработчик!$U$8))))))))),"-"))</f>
        <v>1.5</v>
      </c>
      <c r="O35" s="79"/>
      <c r="P35" s="75">
        <v>2019</v>
      </c>
      <c r="Q35" s="75">
        <v>2023</v>
      </c>
      <c r="R35" s="42">
        <v>20</v>
      </c>
      <c r="S35" s="57" t="s">
        <v>54</v>
      </c>
      <c r="T35" s="80">
        <f t="shared" si="0"/>
        <v>2034</v>
      </c>
      <c r="U35" s="296"/>
      <c r="V35" s="296"/>
      <c r="W35" s="296"/>
      <c r="X35" s="296"/>
      <c r="Y35" s="296"/>
      <c r="Z35" s="296"/>
      <c r="AA35" s="295"/>
      <c r="AB35" s="27" t="s">
        <v>2520</v>
      </c>
      <c r="AC35" s="315"/>
      <c r="AD35" s="315"/>
      <c r="AE35" s="315"/>
    </row>
    <row r="36" spans="1:31" s="7" customFormat="1" x14ac:dyDescent="0.25">
      <c r="A36" s="322"/>
      <c r="B36" s="43">
        <f t="shared" si="1"/>
        <v>4</v>
      </c>
      <c r="C36" s="322"/>
      <c r="D36" s="322" t="s">
        <v>132</v>
      </c>
      <c r="E36" s="322"/>
      <c r="F36" s="43" t="s">
        <v>111</v>
      </c>
      <c r="G36" s="323" t="s">
        <v>112</v>
      </c>
      <c r="H36" s="323" t="s">
        <v>113</v>
      </c>
      <c r="I36" s="323"/>
      <c r="J36" s="41">
        <v>240</v>
      </c>
      <c r="K36" s="16">
        <v>57</v>
      </c>
      <c r="L36" s="16">
        <v>4</v>
      </c>
      <c r="M36" s="74">
        <v>2014</v>
      </c>
      <c r="N36" s="14">
        <f>IF(K36="","",IF(O36="",IF(K36=0,"",IF(K36&lt;=[3]Разработчик!$D$7,[3]Разработчик!$C$8,IF(K36&lt;=[3]Разработчик!$G$7,[3]Разработчик!$F$8,IF(K36&lt;=[3]Разработчик!$J$7,[3]Разработчик!$I$8,IF(K36&lt;=[3]Разработчик!$M$7,[3]Разработчик!$L$8,IF(K36&lt;=[3]Разработчик!$P$7,[3]Разработчик!$O$8,IF(K36&lt;=[3]Разработчик!$S$7,[3]Разработчик!$R$8,IF(K36&lt;=425.9,3.5,IF(K36&gt;=[3]Разработчик!$V$7,[3]Разработчик!$U$8))))))))),"-"))</f>
        <v>1.5</v>
      </c>
      <c r="O36" s="15"/>
      <c r="P36" s="43">
        <v>2019</v>
      </c>
      <c r="Q36" s="43">
        <v>2023</v>
      </c>
      <c r="R36" s="40">
        <v>20</v>
      </c>
      <c r="S36" s="16" t="s">
        <v>54</v>
      </c>
      <c r="T36" s="17">
        <f t="shared" si="0"/>
        <v>2034</v>
      </c>
      <c r="U36" s="296"/>
      <c r="V36" s="296"/>
      <c r="W36" s="296"/>
      <c r="X36" s="296"/>
      <c r="Y36" s="296"/>
      <c r="Z36" s="296"/>
      <c r="AA36" s="295"/>
      <c r="AB36" s="10" t="s">
        <v>2520</v>
      </c>
      <c r="AC36" s="315"/>
      <c r="AD36" s="315"/>
      <c r="AE36" s="315"/>
    </row>
    <row r="37" spans="1:31" s="7" customFormat="1" x14ac:dyDescent="0.25">
      <c r="A37" s="322"/>
      <c r="B37" s="43">
        <f t="shared" si="1"/>
        <v>4</v>
      </c>
      <c r="C37" s="322"/>
      <c r="D37" s="322"/>
      <c r="E37" s="322"/>
      <c r="F37" s="43" t="s">
        <v>111</v>
      </c>
      <c r="G37" s="323"/>
      <c r="H37" s="323"/>
      <c r="I37" s="323"/>
      <c r="J37" s="41">
        <v>17.100000000000001</v>
      </c>
      <c r="K37" s="16">
        <v>32</v>
      </c>
      <c r="L37" s="16">
        <v>4</v>
      </c>
      <c r="M37" s="74">
        <v>2014</v>
      </c>
      <c r="N37" s="14">
        <f>IF(K37="","",IF(O37="",IF(K37=0,"",IF(K37&lt;=[3]Разработчик!$D$7,[3]Разработчик!$C$8,IF(K37&lt;=[3]Разработчик!$G$7,[3]Разработчик!$F$8,IF(K37&lt;=[3]Разработчик!$J$7,[3]Разработчик!$I$8,IF(K37&lt;=[3]Разработчик!$M$7,[3]Разработчик!$L$8,IF(K37&lt;=[3]Разработчик!$P$7,[3]Разработчик!$O$8,IF(K37&lt;=[3]Разработчик!$S$7,[3]Разработчик!$R$8,IF(K37&lt;=425.9,3.5,IF(K37&gt;=[3]Разработчик!$V$7,[3]Разработчик!$U$8))))))))),"-"))</f>
        <v>1.5</v>
      </c>
      <c r="O37" s="15"/>
      <c r="P37" s="43">
        <v>2019</v>
      </c>
      <c r="Q37" s="43">
        <v>2023</v>
      </c>
      <c r="R37" s="40">
        <v>20</v>
      </c>
      <c r="S37" s="16" t="s">
        <v>54</v>
      </c>
      <c r="T37" s="17">
        <f t="shared" si="0"/>
        <v>2034</v>
      </c>
      <c r="U37" s="296"/>
      <c r="V37" s="296"/>
      <c r="W37" s="296"/>
      <c r="X37" s="296"/>
      <c r="Y37" s="296"/>
      <c r="Z37" s="296"/>
      <c r="AA37" s="295"/>
      <c r="AB37" s="10" t="s">
        <v>2520</v>
      </c>
      <c r="AC37" s="315"/>
      <c r="AD37" s="315"/>
      <c r="AE37" s="315"/>
    </row>
    <row r="38" spans="1:31" s="7" customFormat="1" x14ac:dyDescent="0.25">
      <c r="A38" s="322"/>
      <c r="B38" s="43">
        <f t="shared" si="1"/>
        <v>4</v>
      </c>
      <c r="C38" s="322"/>
      <c r="D38" s="322" t="s">
        <v>133</v>
      </c>
      <c r="E38" s="322"/>
      <c r="F38" s="43" t="s">
        <v>111</v>
      </c>
      <c r="G38" s="323" t="s">
        <v>112</v>
      </c>
      <c r="H38" s="323" t="s">
        <v>113</v>
      </c>
      <c r="I38" s="323"/>
      <c r="J38" s="41">
        <v>32.5</v>
      </c>
      <c r="K38" s="16">
        <v>57</v>
      </c>
      <c r="L38" s="16">
        <v>4</v>
      </c>
      <c r="M38" s="74">
        <v>2014</v>
      </c>
      <c r="N38" s="14">
        <f>IF(K38="","",IF(O38="",IF(K38=0,"",IF(K38&lt;=[3]Разработчик!$D$7,[3]Разработчик!$C$8,IF(K38&lt;=[3]Разработчик!$G$7,[3]Разработчик!$F$8,IF(K38&lt;=[3]Разработчик!$J$7,[3]Разработчик!$I$8,IF(K38&lt;=[3]Разработчик!$M$7,[3]Разработчик!$L$8,IF(K38&lt;=[3]Разработчик!$P$7,[3]Разработчик!$O$8,IF(K38&lt;=[3]Разработчик!$S$7,[3]Разработчик!$R$8,IF(K38&lt;=425.9,3.5,IF(K38&gt;=[3]Разработчик!$V$7,[3]Разработчик!$U$8))))))))),"-"))</f>
        <v>1.5</v>
      </c>
      <c r="O38" s="15"/>
      <c r="P38" s="43">
        <v>2019</v>
      </c>
      <c r="Q38" s="43">
        <v>2023</v>
      </c>
      <c r="R38" s="40">
        <v>20</v>
      </c>
      <c r="S38" s="16" t="s">
        <v>54</v>
      </c>
      <c r="T38" s="17">
        <f t="shared" si="0"/>
        <v>2034</v>
      </c>
      <c r="U38" s="296"/>
      <c r="V38" s="296"/>
      <c r="W38" s="296"/>
      <c r="X38" s="296"/>
      <c r="Y38" s="296"/>
      <c r="Z38" s="296"/>
      <c r="AA38" s="295"/>
      <c r="AB38" s="10" t="s">
        <v>2520</v>
      </c>
      <c r="AC38" s="315"/>
      <c r="AD38" s="315"/>
      <c r="AE38" s="315"/>
    </row>
    <row r="39" spans="1:31" s="7" customFormat="1" x14ac:dyDescent="0.25">
      <c r="A39" s="322"/>
      <c r="B39" s="43">
        <f t="shared" si="1"/>
        <v>4</v>
      </c>
      <c r="C39" s="322"/>
      <c r="D39" s="322"/>
      <c r="E39" s="322"/>
      <c r="F39" s="43" t="s">
        <v>111</v>
      </c>
      <c r="G39" s="323"/>
      <c r="H39" s="323"/>
      <c r="I39" s="323"/>
      <c r="J39" s="41">
        <v>2.2000000000000002</v>
      </c>
      <c r="K39" s="16">
        <v>32</v>
      </c>
      <c r="L39" s="16">
        <v>4</v>
      </c>
      <c r="M39" s="74">
        <v>2014</v>
      </c>
      <c r="N39" s="14">
        <f>IF(K39="","",IF(O39="",IF(K39=0,"",IF(K39&lt;=[3]Разработчик!$D$7,[3]Разработчик!$C$8,IF(K39&lt;=[3]Разработчик!$G$7,[3]Разработчик!$F$8,IF(K39&lt;=[3]Разработчик!$J$7,[3]Разработчик!$I$8,IF(K39&lt;=[3]Разработчик!$M$7,[3]Разработчик!$L$8,IF(K39&lt;=[3]Разработчик!$P$7,[3]Разработчик!$O$8,IF(K39&lt;=[3]Разработчик!$S$7,[3]Разработчик!$R$8,IF(K39&lt;=425.9,3.5,IF(K39&gt;=[3]Разработчик!$V$7,[3]Разработчик!$U$8))))))))),"-"))</f>
        <v>1.5</v>
      </c>
      <c r="O39" s="15"/>
      <c r="P39" s="43">
        <v>2019</v>
      </c>
      <c r="Q39" s="43">
        <v>2023</v>
      </c>
      <c r="R39" s="40">
        <v>20</v>
      </c>
      <c r="S39" s="16" t="s">
        <v>54</v>
      </c>
      <c r="T39" s="17">
        <f t="shared" si="0"/>
        <v>2034</v>
      </c>
      <c r="U39" s="294"/>
      <c r="V39" s="294"/>
      <c r="W39" s="294"/>
      <c r="X39" s="294"/>
      <c r="Y39" s="294"/>
      <c r="Z39" s="294"/>
      <c r="AA39" s="295"/>
      <c r="AB39" s="10" t="s">
        <v>2520</v>
      </c>
      <c r="AC39" s="315"/>
      <c r="AD39" s="315"/>
      <c r="AE39" s="315"/>
    </row>
    <row r="40" spans="1:31" s="7" customFormat="1" ht="57" customHeight="1" x14ac:dyDescent="0.25">
      <c r="A40" s="239" t="s">
        <v>138</v>
      </c>
      <c r="B40" s="43">
        <v>8</v>
      </c>
      <c r="C40" s="43" t="s">
        <v>139</v>
      </c>
      <c r="D40" s="43" t="s">
        <v>140</v>
      </c>
      <c r="E40" s="43" t="s">
        <v>135</v>
      </c>
      <c r="F40" s="43" t="s">
        <v>33</v>
      </c>
      <c r="G40" s="74" t="s">
        <v>69</v>
      </c>
      <c r="H40" s="74" t="s">
        <v>69</v>
      </c>
      <c r="I40" s="74" t="s">
        <v>137</v>
      </c>
      <c r="J40" s="41">
        <v>1.3</v>
      </c>
      <c r="K40" s="16">
        <v>57</v>
      </c>
      <c r="L40" s="16">
        <v>5</v>
      </c>
      <c r="M40" s="74">
        <v>2014</v>
      </c>
      <c r="N40" s="14">
        <f>IF(K40="","",IF(O40="",IF(K40=0,"",IF(K40&lt;=[3]Разработчик!$D$7,[3]Разработчик!$C$8,IF(K40&lt;=[3]Разработчик!$G$7,[3]Разработчик!$F$8,IF(K40&lt;=[3]Разработчик!$J$7,[3]Разработчик!$I$8,IF(K40&lt;=[3]Разработчик!$M$7,[3]Разработчик!$L$8,IF(K40&lt;=[3]Разработчик!$P$7,[3]Разработчик!$O$8,IF(K40&lt;=[3]Разработчик!$S$7,[3]Разработчик!$R$8,IF(K40&lt;=425.9,3.5,IF(K40&gt;=[3]Разработчик!$V$7,[3]Разработчик!$U$8))))))))),"-"))</f>
        <v>1.5</v>
      </c>
      <c r="O40" s="15"/>
      <c r="P40" s="43">
        <v>2019</v>
      </c>
      <c r="Q40" s="43">
        <v>2023</v>
      </c>
      <c r="R40" s="40">
        <v>10</v>
      </c>
      <c r="S40" s="16" t="s">
        <v>134</v>
      </c>
      <c r="T40" s="17">
        <f t="shared" si="0"/>
        <v>2024</v>
      </c>
      <c r="U40" s="10">
        <v>1</v>
      </c>
      <c r="V40" s="10">
        <v>1</v>
      </c>
      <c r="W40" s="10">
        <v>2</v>
      </c>
      <c r="X40" s="10">
        <v>2</v>
      </c>
      <c r="Y40" s="10">
        <v>2</v>
      </c>
      <c r="Z40" s="10">
        <v>0</v>
      </c>
      <c r="AA40" s="238" t="s">
        <v>2523</v>
      </c>
      <c r="AB40" s="10" t="s">
        <v>2521</v>
      </c>
      <c r="AC40" s="196">
        <f t="shared" ref="AC40" si="2">SUM(U40+V40+X40+Y40+Z40)</f>
        <v>6</v>
      </c>
      <c r="AD40" s="196">
        <f>SUM(U40*2)+(V40*3)+(W40*2)+(X40*2)+(Y40)+(Z40*3)</f>
        <v>15</v>
      </c>
      <c r="AE40" s="196">
        <f t="shared" ref="AE40" si="3">SUM(AC40+AD40)</f>
        <v>21</v>
      </c>
    </row>
    <row r="41" spans="1:31" s="7" customFormat="1" ht="53.25" customHeight="1" x14ac:dyDescent="0.25">
      <c r="A41" s="322" t="s">
        <v>142</v>
      </c>
      <c r="B41" s="43">
        <v>12</v>
      </c>
      <c r="C41" s="322" t="s">
        <v>143</v>
      </c>
      <c r="D41" s="322" t="s">
        <v>144</v>
      </c>
      <c r="E41" s="322" t="s">
        <v>145</v>
      </c>
      <c r="F41" s="43" t="s">
        <v>33</v>
      </c>
      <c r="G41" s="74" t="s">
        <v>136</v>
      </c>
      <c r="H41" s="74" t="s">
        <v>136</v>
      </c>
      <c r="I41" s="74" t="s">
        <v>146</v>
      </c>
      <c r="J41" s="41">
        <v>2.1</v>
      </c>
      <c r="K41" s="16">
        <v>108</v>
      </c>
      <c r="L41" s="16">
        <v>5</v>
      </c>
      <c r="M41" s="74">
        <v>2014</v>
      </c>
      <c r="N41" s="14">
        <f>IF(K41="","",IF(O41="",IF(K41=0,"",IF(K41&lt;=[3]Разработчик!$D$7,[3]Разработчик!$C$8,IF(K41&lt;=[3]Разработчик!$G$7,[3]Разработчик!$F$8,IF(K41&lt;=[3]Разработчик!$J$7,[3]Разработчик!$I$8,IF(K41&lt;=[3]Разработчик!$M$7,[3]Разработчик!$L$8,IF(K41&lt;=[3]Разработчик!$P$7,[3]Разработчик!$O$8,IF(K41&lt;=[3]Разработчик!$S$7,[3]Разработчик!$R$8,IF(K41&lt;=425.9,3.5,IF(K41&gt;=[3]Разработчик!$V$7,[3]Разработчик!$U$8))))))))),"-"))</f>
        <v>2</v>
      </c>
      <c r="O41" s="15"/>
      <c r="P41" s="43">
        <v>2019</v>
      </c>
      <c r="Q41" s="43">
        <v>2023</v>
      </c>
      <c r="R41" s="40">
        <v>10</v>
      </c>
      <c r="S41" s="16" t="s">
        <v>134</v>
      </c>
      <c r="T41" s="17">
        <f t="shared" ref="T41:T55" si="4">IF(M41="","",M41+R41)</f>
        <v>2024</v>
      </c>
      <c r="U41" s="10">
        <v>4</v>
      </c>
      <c r="V41" s="10">
        <v>0</v>
      </c>
      <c r="W41" s="10">
        <v>3</v>
      </c>
      <c r="X41" s="10">
        <v>1</v>
      </c>
      <c r="Y41" s="10">
        <v>1</v>
      </c>
      <c r="Z41" s="10">
        <v>5</v>
      </c>
      <c r="AA41" s="315" t="s">
        <v>2524</v>
      </c>
      <c r="AB41" s="10" t="s">
        <v>2521</v>
      </c>
      <c r="AC41" s="196">
        <f t="shared" ref="AC41:AC43" si="5">SUM(U41+V41+X41+Y41+Z41)</f>
        <v>11</v>
      </c>
      <c r="AD41" s="196">
        <f t="shared" ref="AD41:AD43" si="6">SUM(U41*2)+(V41*3)+(W41*2)+(X41*2)+(Y41)+(Z41*3)</f>
        <v>32</v>
      </c>
      <c r="AE41" s="196">
        <f t="shared" ref="AE41" si="7">SUM(AC41+AD41)</f>
        <v>43</v>
      </c>
    </row>
    <row r="42" spans="1:31" s="7" customFormat="1" x14ac:dyDescent="0.25">
      <c r="A42" s="322"/>
      <c r="B42" s="43">
        <f>B41</f>
        <v>12</v>
      </c>
      <c r="C42" s="322"/>
      <c r="D42" s="322"/>
      <c r="E42" s="322"/>
      <c r="F42" s="43" t="s">
        <v>33</v>
      </c>
      <c r="G42" s="74" t="s">
        <v>136</v>
      </c>
      <c r="H42" s="74" t="s">
        <v>136</v>
      </c>
      <c r="I42" s="74" t="s">
        <v>146</v>
      </c>
      <c r="J42" s="41">
        <v>0.6</v>
      </c>
      <c r="K42" s="16">
        <v>89</v>
      </c>
      <c r="L42" s="16">
        <v>5</v>
      </c>
      <c r="M42" s="74">
        <v>2014</v>
      </c>
      <c r="N42" s="14">
        <f>IF(K42="","",IF(O42="",IF(K42=0,"",IF(K42&lt;=[3]Разработчик!$D$7,[3]Разработчик!$C$8,IF(K42&lt;=[3]Разработчик!$G$7,[3]Разработчик!$F$8,IF(K42&lt;=[3]Разработчик!$J$7,[3]Разработчик!$I$8,IF(K42&lt;=[3]Разработчик!$M$7,[3]Разработчик!$L$8,IF(K42&lt;=[3]Разработчик!$P$7,[3]Разработчик!$O$8,IF(K42&lt;=[3]Разработчик!$S$7,[3]Разработчик!$R$8,IF(K42&lt;=425.9,3.5,IF(K42&gt;=[3]Разработчик!$V$7,[3]Разработчик!$U$8))))))))),"-"))</f>
        <v>2</v>
      </c>
      <c r="O42" s="15"/>
      <c r="P42" s="43">
        <v>2019</v>
      </c>
      <c r="Q42" s="43">
        <v>2023</v>
      </c>
      <c r="R42" s="40">
        <v>10</v>
      </c>
      <c r="S42" s="16" t="s">
        <v>134</v>
      </c>
      <c r="T42" s="17">
        <f t="shared" si="4"/>
        <v>2024</v>
      </c>
      <c r="U42" s="10">
        <v>1</v>
      </c>
      <c r="V42" s="10">
        <v>0</v>
      </c>
      <c r="W42" s="10">
        <v>1</v>
      </c>
      <c r="X42" s="10">
        <v>0</v>
      </c>
      <c r="Y42" s="10">
        <v>0</v>
      </c>
      <c r="Z42" s="10">
        <v>0</v>
      </c>
      <c r="AA42" s="315"/>
      <c r="AB42" s="10" t="s">
        <v>2521</v>
      </c>
      <c r="AC42" s="196">
        <f t="shared" si="5"/>
        <v>1</v>
      </c>
      <c r="AD42" s="196">
        <f t="shared" si="6"/>
        <v>4</v>
      </c>
      <c r="AE42" s="196">
        <f t="shared" ref="AE42:AE55" si="8">SUM(AC42+AD42)</f>
        <v>5</v>
      </c>
    </row>
    <row r="43" spans="1:31" s="7" customFormat="1" ht="27.75" customHeight="1" x14ac:dyDescent="0.25">
      <c r="A43" s="322"/>
      <c r="B43" s="43">
        <f>B42</f>
        <v>12</v>
      </c>
      <c r="C43" s="322"/>
      <c r="D43" s="322"/>
      <c r="E43" s="322"/>
      <c r="F43" s="43" t="s">
        <v>33</v>
      </c>
      <c r="G43" s="74" t="s">
        <v>136</v>
      </c>
      <c r="H43" s="74" t="s">
        <v>136</v>
      </c>
      <c r="I43" s="74" t="s">
        <v>146</v>
      </c>
      <c r="J43" s="41">
        <v>1.3</v>
      </c>
      <c r="K43" s="16">
        <v>32</v>
      </c>
      <c r="L43" s="16">
        <v>4</v>
      </c>
      <c r="M43" s="74">
        <v>2014</v>
      </c>
      <c r="N43" s="14">
        <f>IF(K43="","",IF(O43="",IF(K43=0,"",IF(K43&lt;=[3]Разработчик!$D$7,[3]Разработчик!$C$8,IF(K43&lt;=[3]Разработчик!$G$7,[3]Разработчик!$F$8,IF(K43&lt;=[3]Разработчик!$J$7,[3]Разработчик!$I$8,IF(K43&lt;=[3]Разработчик!$M$7,[3]Разработчик!$L$8,IF(K43&lt;=[3]Разработчик!$P$7,[3]Разработчик!$O$8,IF(K43&lt;=[3]Разработчик!$S$7,[3]Разработчик!$R$8,IF(K43&lt;=425.9,3.5,IF(K43&gt;=[3]Разработчик!$V$7,[3]Разработчик!$U$8))))))))),"-"))</f>
        <v>1.5</v>
      </c>
      <c r="O43" s="15"/>
      <c r="P43" s="43">
        <v>2019</v>
      </c>
      <c r="Q43" s="43">
        <v>2023</v>
      </c>
      <c r="R43" s="40">
        <v>10</v>
      </c>
      <c r="S43" s="16" t="s">
        <v>134</v>
      </c>
      <c r="T43" s="17">
        <f t="shared" si="4"/>
        <v>2024</v>
      </c>
      <c r="U43" s="10">
        <v>0</v>
      </c>
      <c r="V43" s="10">
        <v>0</v>
      </c>
      <c r="W43" s="10">
        <v>2</v>
      </c>
      <c r="X43" s="10">
        <v>0</v>
      </c>
      <c r="Y43" s="10">
        <v>0</v>
      </c>
      <c r="Z43" s="10">
        <v>0</v>
      </c>
      <c r="AA43" s="315"/>
      <c r="AB43" s="10" t="s">
        <v>2521</v>
      </c>
      <c r="AC43" s="196">
        <f t="shared" si="5"/>
        <v>0</v>
      </c>
      <c r="AD43" s="196">
        <f t="shared" si="6"/>
        <v>4</v>
      </c>
      <c r="AE43" s="196">
        <f t="shared" si="8"/>
        <v>4</v>
      </c>
    </row>
    <row r="44" spans="1:31" s="7" customFormat="1" ht="45" customHeight="1" x14ac:dyDescent="0.25">
      <c r="A44" s="239" t="s">
        <v>182</v>
      </c>
      <c r="B44" s="43">
        <v>64</v>
      </c>
      <c r="C44" s="43" t="s">
        <v>183</v>
      </c>
      <c r="D44" s="43" t="s">
        <v>184</v>
      </c>
      <c r="E44" s="43" t="s">
        <v>68</v>
      </c>
      <c r="F44" s="43" t="s">
        <v>33</v>
      </c>
      <c r="G44" s="74" t="s">
        <v>147</v>
      </c>
      <c r="H44" s="74" t="s">
        <v>100</v>
      </c>
      <c r="I44" s="74" t="s">
        <v>181</v>
      </c>
      <c r="J44" s="41">
        <v>0.4</v>
      </c>
      <c r="K44" s="16">
        <v>32</v>
      </c>
      <c r="L44" s="16">
        <v>5</v>
      </c>
      <c r="M44" s="74">
        <v>2014</v>
      </c>
      <c r="N44" s="14">
        <f>IF(K44="","",IF(O44="",IF(K44=0,"",IF(K44&lt;=[3]Разработчик!$D$7,[3]Разработчик!$C$8,IF(K44&lt;=[3]Разработчик!$G$7,[3]Разработчик!$F$8,IF(K44&lt;=[3]Разработчик!$J$7,[3]Разработчик!$I$8,IF(K44&lt;=[3]Разработчик!$M$7,[3]Разработчик!$L$8,IF(K44&lt;=[3]Разработчик!$P$7,[3]Разработчик!$O$8,IF(K44&lt;=[3]Разработчик!$S$7,[3]Разработчик!$R$8,IF(K44&lt;=425.9,3.5,IF(K44&gt;=[3]Разработчик!$V$7,[3]Разработчик!$U$8))))))))),"-"))</f>
        <v>1.5</v>
      </c>
      <c r="O44" s="15"/>
      <c r="P44" s="43">
        <v>2019</v>
      </c>
      <c r="Q44" s="43">
        <v>2023</v>
      </c>
      <c r="R44" s="40">
        <v>8</v>
      </c>
      <c r="S44" s="81" t="s">
        <v>134</v>
      </c>
      <c r="T44" s="17">
        <f t="shared" si="4"/>
        <v>2022</v>
      </c>
      <c r="U44" s="10">
        <v>0</v>
      </c>
      <c r="V44" s="10">
        <v>0</v>
      </c>
      <c r="W44" s="10">
        <v>1</v>
      </c>
      <c r="X44" s="10">
        <v>0</v>
      </c>
      <c r="Y44" s="10">
        <v>1</v>
      </c>
      <c r="Z44" s="10">
        <v>0</v>
      </c>
      <c r="AA44" s="10">
        <v>7.5</v>
      </c>
      <c r="AB44" s="10" t="s">
        <v>2521</v>
      </c>
      <c r="AC44" s="196">
        <f t="shared" ref="AC44:AC87" si="9">SUM(U44+V44+X44+Y44+Z44)</f>
        <v>1</v>
      </c>
      <c r="AD44" s="196">
        <f t="shared" ref="AD44:AD86" si="10">SUM(U44*2)+(V44*3)+(W44*2)+(X44*2)+(Y44)+(Z44*3)</f>
        <v>3</v>
      </c>
      <c r="AE44" s="196">
        <f t="shared" si="8"/>
        <v>4</v>
      </c>
    </row>
    <row r="45" spans="1:31" s="7" customFormat="1" ht="46.5" customHeight="1" x14ac:dyDescent="0.25">
      <c r="A45" s="239" t="s">
        <v>185</v>
      </c>
      <c r="B45" s="43">
        <v>65</v>
      </c>
      <c r="C45" s="43" t="s">
        <v>186</v>
      </c>
      <c r="D45" s="43" t="s">
        <v>187</v>
      </c>
      <c r="E45" s="43" t="s">
        <v>68</v>
      </c>
      <c r="F45" s="43" t="s">
        <v>33</v>
      </c>
      <c r="G45" s="74" t="s">
        <v>147</v>
      </c>
      <c r="H45" s="74" t="s">
        <v>100</v>
      </c>
      <c r="I45" s="74" t="s">
        <v>181</v>
      </c>
      <c r="J45" s="41">
        <v>0.6</v>
      </c>
      <c r="K45" s="16">
        <v>32</v>
      </c>
      <c r="L45" s="16">
        <v>5</v>
      </c>
      <c r="M45" s="74">
        <v>2014</v>
      </c>
      <c r="N45" s="14">
        <f>IF(K45="","",IF(O45="",IF(K45=0,"",IF(K45&lt;=[3]Разработчик!$D$7,[3]Разработчик!$C$8,IF(K45&lt;=[3]Разработчик!$G$7,[3]Разработчик!$F$8,IF(K45&lt;=[3]Разработчик!$J$7,[3]Разработчик!$I$8,IF(K45&lt;=[3]Разработчик!$M$7,[3]Разработчик!$L$8,IF(K45&lt;=[3]Разработчик!$P$7,[3]Разработчик!$O$8,IF(K45&lt;=[3]Разработчик!$S$7,[3]Разработчик!$R$8,IF(K45&lt;=425.9,3.5,IF(K45&gt;=[3]Разработчик!$V$7,[3]Разработчик!$U$8))))))))),"-"))</f>
        <v>1.5</v>
      </c>
      <c r="O45" s="15"/>
      <c r="P45" s="43">
        <v>2019</v>
      </c>
      <c r="Q45" s="43">
        <v>2023</v>
      </c>
      <c r="R45" s="40">
        <v>8</v>
      </c>
      <c r="S45" s="81" t="s">
        <v>134</v>
      </c>
      <c r="T45" s="17">
        <f t="shared" si="4"/>
        <v>2022</v>
      </c>
      <c r="U45" s="10">
        <v>0</v>
      </c>
      <c r="V45" s="10">
        <v>0</v>
      </c>
      <c r="W45" s="10">
        <v>1</v>
      </c>
      <c r="X45" s="10">
        <v>0</v>
      </c>
      <c r="Y45" s="10">
        <v>1</v>
      </c>
      <c r="Z45" s="10">
        <v>0</v>
      </c>
      <c r="AA45" s="10">
        <v>7.5</v>
      </c>
      <c r="AB45" s="10" t="s">
        <v>2521</v>
      </c>
      <c r="AC45" s="196">
        <f t="shared" si="9"/>
        <v>1</v>
      </c>
      <c r="AD45" s="196">
        <f t="shared" si="10"/>
        <v>3</v>
      </c>
      <c r="AE45" s="196">
        <f t="shared" si="8"/>
        <v>4</v>
      </c>
    </row>
    <row r="46" spans="1:31" s="7" customFormat="1" ht="42.75" customHeight="1" x14ac:dyDescent="0.25">
      <c r="A46" s="239" t="s">
        <v>190</v>
      </c>
      <c r="B46" s="43">
        <v>67</v>
      </c>
      <c r="C46" s="43" t="s">
        <v>191</v>
      </c>
      <c r="D46" s="43" t="s">
        <v>192</v>
      </c>
      <c r="E46" s="43" t="s">
        <v>68</v>
      </c>
      <c r="F46" s="43" t="s">
        <v>33</v>
      </c>
      <c r="G46" s="74" t="s">
        <v>147</v>
      </c>
      <c r="H46" s="74" t="s">
        <v>188</v>
      </c>
      <c r="I46" s="74" t="s">
        <v>189</v>
      </c>
      <c r="J46" s="41">
        <v>0.3</v>
      </c>
      <c r="K46" s="16">
        <v>32</v>
      </c>
      <c r="L46" s="16">
        <v>5</v>
      </c>
      <c r="M46" s="74">
        <v>2014</v>
      </c>
      <c r="N46" s="14">
        <f>IF(K46="","",IF(O46="",IF(K46=0,"",IF(K46&lt;=[3]Разработчик!$D$7,[3]Разработчик!$C$8,IF(K46&lt;=[3]Разработчик!$G$7,[3]Разработчик!$F$8,IF(K46&lt;=[3]Разработчик!$J$7,[3]Разработчик!$I$8,IF(K46&lt;=[3]Разработчик!$M$7,[3]Разработчик!$L$8,IF(K46&lt;=[3]Разработчик!$P$7,[3]Разработчик!$O$8,IF(K46&lt;=[3]Разработчик!$S$7,[3]Разработчик!$R$8,IF(K46&lt;=425.9,3.5,IF(K46&gt;=[3]Разработчик!$V$7,[3]Разработчик!$U$8))))))))),"-"))</f>
        <v>1.5</v>
      </c>
      <c r="O46" s="15"/>
      <c r="P46" s="43">
        <v>2019</v>
      </c>
      <c r="Q46" s="43">
        <v>2023</v>
      </c>
      <c r="R46" s="40">
        <v>8</v>
      </c>
      <c r="S46" s="81" t="s">
        <v>134</v>
      </c>
      <c r="T46" s="17">
        <f t="shared" si="4"/>
        <v>2022</v>
      </c>
      <c r="U46" s="10">
        <v>1</v>
      </c>
      <c r="V46" s="10">
        <v>0</v>
      </c>
      <c r="W46" s="10">
        <v>1</v>
      </c>
      <c r="X46" s="10">
        <v>0</v>
      </c>
      <c r="Y46" s="10">
        <v>1</v>
      </c>
      <c r="Z46" s="10">
        <v>0</v>
      </c>
      <c r="AA46" s="10">
        <v>7.5</v>
      </c>
      <c r="AB46" s="10" t="s">
        <v>2521</v>
      </c>
      <c r="AC46" s="196">
        <f t="shared" si="9"/>
        <v>2</v>
      </c>
      <c r="AD46" s="196">
        <f t="shared" si="10"/>
        <v>5</v>
      </c>
      <c r="AE46" s="196">
        <f t="shared" si="8"/>
        <v>7</v>
      </c>
    </row>
    <row r="47" spans="1:31" s="7" customFormat="1" x14ac:dyDescent="0.25">
      <c r="A47" s="322" t="s">
        <v>194</v>
      </c>
      <c r="B47" s="43">
        <v>73</v>
      </c>
      <c r="C47" s="322" t="s">
        <v>195</v>
      </c>
      <c r="D47" s="322" t="s">
        <v>196</v>
      </c>
      <c r="E47" s="322" t="s">
        <v>68</v>
      </c>
      <c r="F47" s="43" t="s">
        <v>33</v>
      </c>
      <c r="G47" s="74" t="s">
        <v>160</v>
      </c>
      <c r="H47" s="74" t="s">
        <v>147</v>
      </c>
      <c r="I47" s="74" t="s">
        <v>169</v>
      </c>
      <c r="J47" s="41">
        <v>1.8</v>
      </c>
      <c r="K47" s="16">
        <v>219</v>
      </c>
      <c r="L47" s="16">
        <v>8</v>
      </c>
      <c r="M47" s="74">
        <v>2014</v>
      </c>
      <c r="N47" s="14">
        <f>IF(K47="","",IF(O47="",IF(K47=0,"",IF(K47&lt;=[3]Разработчик!$D$7,[3]Разработчик!$C$8,IF(K47&lt;=[3]Разработчик!$G$7,[3]Разработчик!$F$8,IF(K47&lt;=[3]Разработчик!$J$7,[3]Разработчик!$I$8,IF(K47&lt;=[3]Разработчик!$M$7,[3]Разработчик!$L$8,IF(K47&lt;=[3]Разработчик!$P$7,[3]Разработчик!$O$8,IF(K47&lt;=[3]Разработчик!$S$7,[3]Разработчик!$R$8,IF(K47&lt;=425.9,3.5,IF(K47&gt;=[3]Разработчик!$V$7,[3]Разработчик!$U$8))))))))),"-"))</f>
        <v>2.5</v>
      </c>
      <c r="O47" s="15"/>
      <c r="P47" s="43">
        <v>2019</v>
      </c>
      <c r="Q47" s="43">
        <v>2023</v>
      </c>
      <c r="R47" s="40">
        <v>8</v>
      </c>
      <c r="S47" s="81" t="s">
        <v>134</v>
      </c>
      <c r="T47" s="17">
        <f t="shared" si="4"/>
        <v>2022</v>
      </c>
      <c r="U47" s="10">
        <v>2</v>
      </c>
      <c r="V47" s="10">
        <v>0</v>
      </c>
      <c r="W47" s="10">
        <v>1</v>
      </c>
      <c r="X47" s="10">
        <v>0</v>
      </c>
      <c r="Y47" s="10">
        <v>0</v>
      </c>
      <c r="Z47" s="10">
        <v>1</v>
      </c>
      <c r="AA47" s="10" t="s">
        <v>2525</v>
      </c>
      <c r="AB47" s="10" t="s">
        <v>2521</v>
      </c>
      <c r="AC47" s="196">
        <f t="shared" si="9"/>
        <v>3</v>
      </c>
      <c r="AD47" s="196">
        <f t="shared" si="10"/>
        <v>9</v>
      </c>
      <c r="AE47" s="196">
        <f t="shared" si="8"/>
        <v>12</v>
      </c>
    </row>
    <row r="48" spans="1:31" s="7" customFormat="1" x14ac:dyDescent="0.25">
      <c r="A48" s="322"/>
      <c r="B48" s="43">
        <f t="shared" ref="B48:B56" si="11">B47</f>
        <v>73</v>
      </c>
      <c r="C48" s="322"/>
      <c r="D48" s="322"/>
      <c r="E48" s="322"/>
      <c r="F48" s="43" t="s">
        <v>33</v>
      </c>
      <c r="G48" s="74" t="s">
        <v>160</v>
      </c>
      <c r="H48" s="74" t="s">
        <v>147</v>
      </c>
      <c r="I48" s="74" t="s">
        <v>169</v>
      </c>
      <c r="J48" s="41">
        <v>0.3</v>
      </c>
      <c r="K48" s="16">
        <v>108</v>
      </c>
      <c r="L48" s="16">
        <v>6</v>
      </c>
      <c r="M48" s="74">
        <v>2014</v>
      </c>
      <c r="N48" s="14">
        <f>IF(K48="","",IF(O48="",IF(K48=0,"",IF(K48&lt;=[3]Разработчик!$D$7,[3]Разработчик!$C$8,IF(K48&lt;=[3]Разработчик!$G$7,[3]Разработчик!$F$8,IF(K48&lt;=[3]Разработчик!$J$7,[3]Разработчик!$I$8,IF(K48&lt;=[3]Разработчик!$M$7,[3]Разработчик!$L$8,IF(K48&lt;=[3]Разработчик!$P$7,[3]Разработчик!$O$8,IF(K48&lt;=[3]Разработчик!$S$7,[3]Разработчик!$R$8,IF(K48&lt;=425.9,3.5,IF(K48&gt;=[3]Разработчик!$V$7,[3]Разработчик!$U$8))))))))),"-"))</f>
        <v>2</v>
      </c>
      <c r="O48" s="15"/>
      <c r="P48" s="43">
        <v>2019</v>
      </c>
      <c r="Q48" s="43">
        <v>2023</v>
      </c>
      <c r="R48" s="40">
        <v>8</v>
      </c>
      <c r="S48" s="81" t="s">
        <v>134</v>
      </c>
      <c r="T48" s="17">
        <f t="shared" si="4"/>
        <v>2022</v>
      </c>
      <c r="U48" s="10">
        <v>1</v>
      </c>
      <c r="V48" s="10">
        <v>0</v>
      </c>
      <c r="W48" s="10">
        <v>1</v>
      </c>
      <c r="X48" s="10">
        <v>0</v>
      </c>
      <c r="Y48" s="10">
        <v>0</v>
      </c>
      <c r="Z48" s="10">
        <v>0</v>
      </c>
      <c r="AA48" s="10" t="s">
        <v>2525</v>
      </c>
      <c r="AB48" s="10" t="s">
        <v>2521</v>
      </c>
      <c r="AC48" s="196">
        <f t="shared" si="9"/>
        <v>1</v>
      </c>
      <c r="AD48" s="196">
        <f t="shared" si="10"/>
        <v>4</v>
      </c>
      <c r="AE48" s="196">
        <f t="shared" si="8"/>
        <v>5</v>
      </c>
    </row>
    <row r="49" spans="1:31" s="7" customFormat="1" x14ac:dyDescent="0.25">
      <c r="A49" s="322"/>
      <c r="B49" s="43">
        <f t="shared" si="11"/>
        <v>73</v>
      </c>
      <c r="C49" s="322"/>
      <c r="D49" s="322" t="s">
        <v>197</v>
      </c>
      <c r="E49" s="322"/>
      <c r="F49" s="43" t="s">
        <v>33</v>
      </c>
      <c r="G49" s="74" t="s">
        <v>160</v>
      </c>
      <c r="H49" s="74" t="s">
        <v>147</v>
      </c>
      <c r="I49" s="74" t="s">
        <v>169</v>
      </c>
      <c r="J49" s="41">
        <v>1.8</v>
      </c>
      <c r="K49" s="16">
        <v>219</v>
      </c>
      <c r="L49" s="16">
        <v>8</v>
      </c>
      <c r="M49" s="74">
        <v>2014</v>
      </c>
      <c r="N49" s="14">
        <f>IF(K49="","",IF(O49="",IF(K49=0,"",IF(K49&lt;=[3]Разработчик!$D$7,[3]Разработчик!$C$8,IF(K49&lt;=[3]Разработчик!$G$7,[3]Разработчик!$F$8,IF(K49&lt;=[3]Разработчик!$J$7,[3]Разработчик!$I$8,IF(K49&lt;=[3]Разработчик!$M$7,[3]Разработчик!$L$8,IF(K49&lt;=[3]Разработчик!$P$7,[3]Разработчик!$O$8,IF(K49&lt;=[3]Разработчик!$S$7,[3]Разработчик!$R$8,IF(K49&lt;=425.9,3.5,IF(K49&gt;=[3]Разработчик!$V$7,[3]Разработчик!$U$8))))))))),"-"))</f>
        <v>2.5</v>
      </c>
      <c r="O49" s="15"/>
      <c r="P49" s="43">
        <v>2019</v>
      </c>
      <c r="Q49" s="43">
        <v>2023</v>
      </c>
      <c r="R49" s="40">
        <v>8</v>
      </c>
      <c r="S49" s="81" t="s">
        <v>134</v>
      </c>
      <c r="T49" s="17">
        <f t="shared" si="4"/>
        <v>2022</v>
      </c>
      <c r="U49" s="10">
        <v>2</v>
      </c>
      <c r="V49" s="10">
        <v>0</v>
      </c>
      <c r="W49" s="10">
        <v>1</v>
      </c>
      <c r="X49" s="10">
        <v>0</v>
      </c>
      <c r="Y49" s="10">
        <v>0</v>
      </c>
      <c r="Z49" s="10">
        <v>1</v>
      </c>
      <c r="AA49" s="10" t="s">
        <v>2525</v>
      </c>
      <c r="AB49" s="10" t="s">
        <v>2521</v>
      </c>
      <c r="AC49" s="196">
        <f t="shared" si="9"/>
        <v>3</v>
      </c>
      <c r="AD49" s="196">
        <f t="shared" si="10"/>
        <v>9</v>
      </c>
      <c r="AE49" s="196">
        <f t="shared" si="8"/>
        <v>12</v>
      </c>
    </row>
    <row r="50" spans="1:31" s="7" customFormat="1" x14ac:dyDescent="0.25">
      <c r="A50" s="322"/>
      <c r="B50" s="43">
        <f t="shared" si="11"/>
        <v>73</v>
      </c>
      <c r="C50" s="322"/>
      <c r="D50" s="322"/>
      <c r="E50" s="322"/>
      <c r="F50" s="43" t="s">
        <v>33</v>
      </c>
      <c r="G50" s="74" t="s">
        <v>160</v>
      </c>
      <c r="H50" s="74" t="s">
        <v>147</v>
      </c>
      <c r="I50" s="74" t="s">
        <v>169</v>
      </c>
      <c r="J50" s="41">
        <v>0.3</v>
      </c>
      <c r="K50" s="16">
        <v>108</v>
      </c>
      <c r="L50" s="16">
        <v>6</v>
      </c>
      <c r="M50" s="74">
        <v>2014</v>
      </c>
      <c r="N50" s="14">
        <f>IF(K50="","",IF(O50="",IF(K50=0,"",IF(K50&lt;=[3]Разработчик!$D$7,[3]Разработчик!$C$8,IF(K50&lt;=[3]Разработчик!$G$7,[3]Разработчик!$F$8,IF(K50&lt;=[3]Разработчик!$J$7,[3]Разработчик!$I$8,IF(K50&lt;=[3]Разработчик!$M$7,[3]Разработчик!$L$8,IF(K50&lt;=[3]Разработчик!$P$7,[3]Разработчик!$O$8,IF(K50&lt;=[3]Разработчик!$S$7,[3]Разработчик!$R$8,IF(K50&lt;=425.9,3.5,IF(K50&gt;=[3]Разработчик!$V$7,[3]Разработчик!$U$8))))))))),"-"))</f>
        <v>2</v>
      </c>
      <c r="O50" s="15"/>
      <c r="P50" s="43">
        <v>2019</v>
      </c>
      <c r="Q50" s="43">
        <v>2023</v>
      </c>
      <c r="R50" s="40">
        <v>8</v>
      </c>
      <c r="S50" s="81" t="s">
        <v>134</v>
      </c>
      <c r="T50" s="17">
        <f t="shared" si="4"/>
        <v>2022</v>
      </c>
      <c r="U50" s="10">
        <v>1</v>
      </c>
      <c r="V50" s="10">
        <v>0</v>
      </c>
      <c r="W50" s="10">
        <v>1</v>
      </c>
      <c r="X50" s="10">
        <v>0</v>
      </c>
      <c r="Y50" s="10">
        <v>0</v>
      </c>
      <c r="Z50" s="10">
        <v>0</v>
      </c>
      <c r="AA50" s="10" t="s">
        <v>2525</v>
      </c>
      <c r="AB50" s="10" t="s">
        <v>2521</v>
      </c>
      <c r="AC50" s="196">
        <f t="shared" si="9"/>
        <v>1</v>
      </c>
      <c r="AD50" s="196">
        <f t="shared" si="10"/>
        <v>4</v>
      </c>
      <c r="AE50" s="196">
        <f t="shared" si="8"/>
        <v>5</v>
      </c>
    </row>
    <row r="51" spans="1:31" s="7" customFormat="1" x14ac:dyDescent="0.25">
      <c r="A51" s="322"/>
      <c r="B51" s="43">
        <f t="shared" si="11"/>
        <v>73</v>
      </c>
      <c r="C51" s="322"/>
      <c r="D51" s="322" t="s">
        <v>198</v>
      </c>
      <c r="E51" s="322"/>
      <c r="F51" s="43" t="s">
        <v>33</v>
      </c>
      <c r="G51" s="74" t="s">
        <v>174</v>
      </c>
      <c r="H51" s="74" t="s">
        <v>147</v>
      </c>
      <c r="I51" s="74" t="s">
        <v>169</v>
      </c>
      <c r="J51" s="41">
        <v>1.8</v>
      </c>
      <c r="K51" s="16">
        <v>219</v>
      </c>
      <c r="L51" s="16">
        <v>8</v>
      </c>
      <c r="M51" s="74">
        <v>2014</v>
      </c>
      <c r="N51" s="14">
        <f>IF(K51="","",IF(O51="",IF(K51=0,"",IF(K51&lt;=[3]Разработчик!$D$7,[3]Разработчик!$C$8,IF(K51&lt;=[3]Разработчик!$G$7,[3]Разработчик!$F$8,IF(K51&lt;=[3]Разработчик!$J$7,[3]Разработчик!$I$8,IF(K51&lt;=[3]Разработчик!$M$7,[3]Разработчик!$L$8,IF(K51&lt;=[3]Разработчик!$P$7,[3]Разработчик!$O$8,IF(K51&lt;=[3]Разработчик!$S$7,[3]Разработчик!$R$8,IF(K51&lt;=425.9,3.5,IF(K51&gt;=[3]Разработчик!$V$7,[3]Разработчик!$U$8))))))))),"-"))</f>
        <v>2.5</v>
      </c>
      <c r="O51" s="15"/>
      <c r="P51" s="43">
        <v>2019</v>
      </c>
      <c r="Q51" s="43">
        <v>2023</v>
      </c>
      <c r="R51" s="40">
        <v>8</v>
      </c>
      <c r="S51" s="81" t="s">
        <v>134</v>
      </c>
      <c r="T51" s="17">
        <f t="shared" si="4"/>
        <v>2022</v>
      </c>
      <c r="U51" s="10">
        <v>2</v>
      </c>
      <c r="V51" s="10">
        <v>0</v>
      </c>
      <c r="W51" s="10">
        <v>1</v>
      </c>
      <c r="X51" s="10">
        <v>0</v>
      </c>
      <c r="Y51" s="10">
        <v>0</v>
      </c>
      <c r="Z51" s="10">
        <v>1</v>
      </c>
      <c r="AA51" s="10" t="s">
        <v>2525</v>
      </c>
      <c r="AB51" s="10" t="s">
        <v>2521</v>
      </c>
      <c r="AC51" s="196">
        <f t="shared" si="9"/>
        <v>3</v>
      </c>
      <c r="AD51" s="196">
        <f t="shared" si="10"/>
        <v>9</v>
      </c>
      <c r="AE51" s="196">
        <f t="shared" si="8"/>
        <v>12</v>
      </c>
    </row>
    <row r="52" spans="1:31" s="7" customFormat="1" x14ac:dyDescent="0.25">
      <c r="A52" s="322"/>
      <c r="B52" s="43">
        <f t="shared" si="11"/>
        <v>73</v>
      </c>
      <c r="C52" s="322"/>
      <c r="D52" s="322"/>
      <c r="E52" s="322"/>
      <c r="F52" s="43" t="s">
        <v>33</v>
      </c>
      <c r="G52" s="74" t="s">
        <v>174</v>
      </c>
      <c r="H52" s="74" t="s">
        <v>147</v>
      </c>
      <c r="I52" s="74" t="s">
        <v>169</v>
      </c>
      <c r="J52" s="41">
        <v>0.3</v>
      </c>
      <c r="K52" s="16">
        <v>108</v>
      </c>
      <c r="L52" s="16">
        <v>6</v>
      </c>
      <c r="M52" s="74">
        <v>2014</v>
      </c>
      <c r="N52" s="14">
        <f>IF(K52="","",IF(O52="",IF(K52=0,"",IF(K52&lt;=[3]Разработчик!$D$7,[3]Разработчик!$C$8,IF(K52&lt;=[3]Разработчик!$G$7,[3]Разработчик!$F$8,IF(K52&lt;=[3]Разработчик!$J$7,[3]Разработчик!$I$8,IF(K52&lt;=[3]Разработчик!$M$7,[3]Разработчик!$L$8,IF(K52&lt;=[3]Разработчик!$P$7,[3]Разработчик!$O$8,IF(K52&lt;=[3]Разработчик!$S$7,[3]Разработчик!$R$8,IF(K52&lt;=425.9,3.5,IF(K52&gt;=[3]Разработчик!$V$7,[3]Разработчик!$U$8))))))))),"-"))</f>
        <v>2</v>
      </c>
      <c r="O52" s="15"/>
      <c r="P52" s="43">
        <v>2019</v>
      </c>
      <c r="Q52" s="43">
        <v>2023</v>
      </c>
      <c r="R52" s="40">
        <v>8</v>
      </c>
      <c r="S52" s="81" t="s">
        <v>134</v>
      </c>
      <c r="T52" s="17">
        <f t="shared" si="4"/>
        <v>2022</v>
      </c>
      <c r="U52" s="10">
        <v>1</v>
      </c>
      <c r="V52" s="10">
        <v>0</v>
      </c>
      <c r="W52" s="10">
        <v>1</v>
      </c>
      <c r="X52" s="10">
        <v>0</v>
      </c>
      <c r="Y52" s="10">
        <v>0</v>
      </c>
      <c r="Z52" s="10">
        <v>0</v>
      </c>
      <c r="AA52" s="10" t="s">
        <v>2525</v>
      </c>
      <c r="AB52" s="10" t="s">
        <v>2521</v>
      </c>
      <c r="AC52" s="196">
        <f t="shared" si="9"/>
        <v>1</v>
      </c>
      <c r="AD52" s="196">
        <f t="shared" si="10"/>
        <v>4</v>
      </c>
      <c r="AE52" s="196">
        <f t="shared" si="8"/>
        <v>5</v>
      </c>
    </row>
    <row r="53" spans="1:31" s="7" customFormat="1" x14ac:dyDescent="0.25">
      <c r="A53" s="322"/>
      <c r="B53" s="43">
        <f t="shared" si="11"/>
        <v>73</v>
      </c>
      <c r="C53" s="322"/>
      <c r="D53" s="322" t="s">
        <v>199</v>
      </c>
      <c r="E53" s="322"/>
      <c r="F53" s="43" t="s">
        <v>33</v>
      </c>
      <c r="G53" s="74" t="s">
        <v>174</v>
      </c>
      <c r="H53" s="74" t="s">
        <v>147</v>
      </c>
      <c r="I53" s="74" t="s">
        <v>169</v>
      </c>
      <c r="J53" s="41">
        <v>1.8</v>
      </c>
      <c r="K53" s="16">
        <v>219</v>
      </c>
      <c r="L53" s="16">
        <v>8</v>
      </c>
      <c r="M53" s="74">
        <v>2014</v>
      </c>
      <c r="N53" s="14">
        <f>IF(K53="","",IF(O53="",IF(K53=0,"",IF(K53&lt;=[3]Разработчик!$D$7,[3]Разработчик!$C$8,IF(K53&lt;=[3]Разработчик!$G$7,[3]Разработчик!$F$8,IF(K53&lt;=[3]Разработчик!$J$7,[3]Разработчик!$I$8,IF(K53&lt;=[3]Разработчик!$M$7,[3]Разработчик!$L$8,IF(K53&lt;=[3]Разработчик!$P$7,[3]Разработчик!$O$8,IF(K53&lt;=[3]Разработчик!$S$7,[3]Разработчик!$R$8,IF(K53&lt;=425.9,3.5,IF(K53&gt;=[3]Разработчик!$V$7,[3]Разработчик!$U$8))))))))),"-"))</f>
        <v>2.5</v>
      </c>
      <c r="O53" s="15"/>
      <c r="P53" s="43">
        <v>2019</v>
      </c>
      <c r="Q53" s="43">
        <v>2023</v>
      </c>
      <c r="R53" s="40">
        <v>8</v>
      </c>
      <c r="S53" s="81" t="s">
        <v>134</v>
      </c>
      <c r="T53" s="17">
        <f t="shared" si="4"/>
        <v>2022</v>
      </c>
      <c r="U53" s="10">
        <v>2</v>
      </c>
      <c r="V53" s="10">
        <v>0</v>
      </c>
      <c r="W53" s="10">
        <v>1</v>
      </c>
      <c r="X53" s="10">
        <v>0</v>
      </c>
      <c r="Y53" s="10">
        <v>0</v>
      </c>
      <c r="Z53" s="10">
        <v>1</v>
      </c>
      <c r="AA53" s="10" t="s">
        <v>2525</v>
      </c>
      <c r="AB53" s="10" t="s">
        <v>2521</v>
      </c>
      <c r="AC53" s="196">
        <f t="shared" si="9"/>
        <v>3</v>
      </c>
      <c r="AD53" s="196">
        <f t="shared" si="10"/>
        <v>9</v>
      </c>
      <c r="AE53" s="196">
        <f t="shared" si="8"/>
        <v>12</v>
      </c>
    </row>
    <row r="54" spans="1:31" s="7" customFormat="1" x14ac:dyDescent="0.25">
      <c r="A54" s="322"/>
      <c r="B54" s="43">
        <f t="shared" si="11"/>
        <v>73</v>
      </c>
      <c r="C54" s="322"/>
      <c r="D54" s="322"/>
      <c r="E54" s="322"/>
      <c r="F54" s="43" t="s">
        <v>33</v>
      </c>
      <c r="G54" s="74" t="s">
        <v>174</v>
      </c>
      <c r="H54" s="74" t="s">
        <v>147</v>
      </c>
      <c r="I54" s="74" t="s">
        <v>169</v>
      </c>
      <c r="J54" s="41">
        <v>0.3</v>
      </c>
      <c r="K54" s="16">
        <v>108</v>
      </c>
      <c r="L54" s="16">
        <v>6</v>
      </c>
      <c r="M54" s="74">
        <v>2014</v>
      </c>
      <c r="N54" s="14">
        <f>IF(K54="","",IF(O54="",IF(K54=0,"",IF(K54&lt;=[3]Разработчик!$D$7,[3]Разработчик!$C$8,IF(K54&lt;=[3]Разработчик!$G$7,[3]Разработчик!$F$8,IF(K54&lt;=[3]Разработчик!$J$7,[3]Разработчик!$I$8,IF(K54&lt;=[3]Разработчик!$M$7,[3]Разработчик!$L$8,IF(K54&lt;=[3]Разработчик!$P$7,[3]Разработчик!$O$8,IF(K54&lt;=[3]Разработчик!$S$7,[3]Разработчик!$R$8,IF(K54&lt;=425.9,3.5,IF(K54&gt;=[3]Разработчик!$V$7,[3]Разработчик!$U$8))))))))),"-"))</f>
        <v>2</v>
      </c>
      <c r="O54" s="15"/>
      <c r="P54" s="43">
        <v>2019</v>
      </c>
      <c r="Q54" s="43">
        <v>2023</v>
      </c>
      <c r="R54" s="40">
        <v>8</v>
      </c>
      <c r="S54" s="81" t="s">
        <v>134</v>
      </c>
      <c r="T54" s="17">
        <f t="shared" si="4"/>
        <v>2022</v>
      </c>
      <c r="U54" s="10">
        <v>1</v>
      </c>
      <c r="V54" s="10">
        <v>0</v>
      </c>
      <c r="W54" s="10">
        <v>1</v>
      </c>
      <c r="X54" s="10">
        <v>0</v>
      </c>
      <c r="Y54" s="10">
        <v>0</v>
      </c>
      <c r="Z54" s="10">
        <v>0</v>
      </c>
      <c r="AA54" s="10" t="s">
        <v>2525</v>
      </c>
      <c r="AB54" s="10" t="s">
        <v>2521</v>
      </c>
      <c r="AC54" s="196">
        <f t="shared" si="9"/>
        <v>1</v>
      </c>
      <c r="AD54" s="196">
        <f t="shared" si="10"/>
        <v>4</v>
      </c>
      <c r="AE54" s="196">
        <f t="shared" si="8"/>
        <v>5</v>
      </c>
    </row>
    <row r="55" spans="1:31" s="7" customFormat="1" x14ac:dyDescent="0.25">
      <c r="A55" s="322"/>
      <c r="B55" s="43">
        <f t="shared" si="11"/>
        <v>73</v>
      </c>
      <c r="C55" s="322"/>
      <c r="D55" s="322" t="s">
        <v>200</v>
      </c>
      <c r="E55" s="322"/>
      <c r="F55" s="43" t="s">
        <v>33</v>
      </c>
      <c r="G55" s="74" t="s">
        <v>174</v>
      </c>
      <c r="H55" s="74" t="s">
        <v>147</v>
      </c>
      <c r="I55" s="74" t="s">
        <v>169</v>
      </c>
      <c r="J55" s="41">
        <v>127</v>
      </c>
      <c r="K55" s="16">
        <v>219</v>
      </c>
      <c r="L55" s="16">
        <v>8</v>
      </c>
      <c r="M55" s="74">
        <v>2014</v>
      </c>
      <c r="N55" s="14">
        <f>IF(K55="","",IF(O55="",IF(K55=0,"",IF(K55&lt;=[3]Разработчик!$D$7,[3]Разработчик!$C$8,IF(K55&lt;=[3]Разработчик!$G$7,[3]Разработчик!$F$8,IF(K55&lt;=[3]Разработчик!$J$7,[3]Разработчик!$I$8,IF(K55&lt;=[3]Разработчик!$M$7,[3]Разработчик!$L$8,IF(K55&lt;=[3]Разработчик!$P$7,[3]Разработчик!$O$8,IF(K55&lt;=[3]Разработчик!$S$7,[3]Разработчик!$R$8,IF(K55&lt;=425.9,3.5,IF(K55&gt;=[3]Разработчик!$V$7,[3]Разработчик!$U$8))))))))),"-"))</f>
        <v>2.5</v>
      </c>
      <c r="O55" s="15"/>
      <c r="P55" s="43">
        <v>2019</v>
      </c>
      <c r="Q55" s="43">
        <v>2023</v>
      </c>
      <c r="R55" s="40">
        <v>8</v>
      </c>
      <c r="S55" s="81" t="s">
        <v>134</v>
      </c>
      <c r="T55" s="17">
        <f t="shared" si="4"/>
        <v>2022</v>
      </c>
      <c r="U55" s="10">
        <v>10</v>
      </c>
      <c r="V55" s="10">
        <v>5</v>
      </c>
      <c r="W55" s="10">
        <v>2</v>
      </c>
      <c r="X55" s="10">
        <v>2</v>
      </c>
      <c r="Y55" s="10">
        <v>2</v>
      </c>
      <c r="Z55" s="10">
        <v>2</v>
      </c>
      <c r="AA55" s="10" t="s">
        <v>2525</v>
      </c>
      <c r="AB55" s="10" t="s">
        <v>2521</v>
      </c>
      <c r="AC55" s="196">
        <f t="shared" si="9"/>
        <v>21</v>
      </c>
      <c r="AD55" s="196">
        <f t="shared" si="10"/>
        <v>51</v>
      </c>
      <c r="AE55" s="196">
        <f t="shared" si="8"/>
        <v>72</v>
      </c>
    </row>
    <row r="56" spans="1:31" s="7" customFormat="1" x14ac:dyDescent="0.25">
      <c r="A56" s="322"/>
      <c r="B56" s="43">
        <f t="shared" si="11"/>
        <v>73</v>
      </c>
      <c r="C56" s="322"/>
      <c r="D56" s="322"/>
      <c r="E56" s="322"/>
      <c r="F56" s="43" t="s">
        <v>33</v>
      </c>
      <c r="G56" s="74" t="s">
        <v>174</v>
      </c>
      <c r="H56" s="74" t="s">
        <v>147</v>
      </c>
      <c r="I56" s="74" t="s">
        <v>169</v>
      </c>
      <c r="J56" s="41">
        <v>0.7</v>
      </c>
      <c r="K56" s="16">
        <v>57</v>
      </c>
      <c r="L56" s="16">
        <v>6</v>
      </c>
      <c r="M56" s="74">
        <v>2014</v>
      </c>
      <c r="N56" s="14">
        <f>IF(K56="","",IF(O56="",IF(K56=0,"",IF(K56&lt;=[3]Разработчик!$D$7,[3]Разработчик!$C$8,IF(K56&lt;=[3]Разработчик!$G$7,[3]Разработчик!$F$8,IF(K56&lt;=[3]Разработчик!$J$7,[3]Разработчик!$I$8,IF(K56&lt;=[3]Разработчик!$M$7,[3]Разработчик!$L$8,IF(K56&lt;=[3]Разработчик!$P$7,[3]Разработчик!$O$8,IF(K56&lt;=[3]Разработчик!$S$7,[3]Разработчик!$R$8,IF(K56&lt;=425.9,3.5,IF(K56&gt;=[3]Разработчик!$V$7,[3]Разработчик!$U$8))))))))),"-"))</f>
        <v>1.5</v>
      </c>
      <c r="O56" s="15"/>
      <c r="P56" s="43">
        <v>2019</v>
      </c>
      <c r="Q56" s="43">
        <v>2023</v>
      </c>
      <c r="R56" s="40">
        <v>8</v>
      </c>
      <c r="S56" s="81" t="s">
        <v>134</v>
      </c>
      <c r="T56" s="17">
        <f t="shared" ref="T56:T114" si="12">IF(M56="","",M56+R56)</f>
        <v>2022</v>
      </c>
      <c r="U56" s="10">
        <v>2</v>
      </c>
      <c r="V56" s="10">
        <v>0</v>
      </c>
      <c r="W56" s="10">
        <v>2</v>
      </c>
      <c r="X56" s="10">
        <v>0</v>
      </c>
      <c r="Y56" s="10">
        <v>0</v>
      </c>
      <c r="Z56" s="10">
        <v>0</v>
      </c>
      <c r="AA56" s="10" t="s">
        <v>2525</v>
      </c>
      <c r="AB56" s="10" t="s">
        <v>2521</v>
      </c>
      <c r="AC56" s="196">
        <f t="shared" si="9"/>
        <v>2</v>
      </c>
      <c r="AD56" s="196">
        <f t="shared" si="10"/>
        <v>8</v>
      </c>
      <c r="AE56" s="196">
        <f t="shared" ref="AE56:AE114" si="13">SUM(AC56+AD56)</f>
        <v>10</v>
      </c>
    </row>
    <row r="57" spans="1:31" s="7" customFormat="1" ht="48" customHeight="1" x14ac:dyDescent="0.25">
      <c r="A57" s="322" t="s">
        <v>204</v>
      </c>
      <c r="B57" s="43">
        <v>82</v>
      </c>
      <c r="C57" s="322" t="s">
        <v>205</v>
      </c>
      <c r="D57" s="322" t="s">
        <v>206</v>
      </c>
      <c r="E57" s="322" t="s">
        <v>79</v>
      </c>
      <c r="F57" s="43" t="s">
        <v>44</v>
      </c>
      <c r="G57" s="74" t="s">
        <v>99</v>
      </c>
      <c r="H57" s="74" t="s">
        <v>177</v>
      </c>
      <c r="I57" s="74" t="s">
        <v>152</v>
      </c>
      <c r="J57" s="41">
        <v>31.2</v>
      </c>
      <c r="K57" s="16">
        <v>273</v>
      </c>
      <c r="L57" s="16">
        <v>8</v>
      </c>
      <c r="M57" s="74">
        <v>2014</v>
      </c>
      <c r="N57" s="14">
        <f>IF(K57="","",IF(O57="",IF(K57=0,"",IF(K57&lt;=[3]Разработчик!$D$7,[3]Разработчик!$C$8,IF(K57&lt;=[3]Разработчик!$G$7,[3]Разработчик!$F$8,IF(K57&lt;=[3]Разработчик!$J$7,[3]Разработчик!$I$8,IF(K57&lt;=[3]Разработчик!$M$7,[3]Разработчик!$L$8,IF(K57&lt;=[3]Разработчик!$P$7,[3]Разработчик!$O$8,IF(K57&lt;=[3]Разработчик!$S$7,[3]Разработчик!$R$8,IF(K57&lt;=425.9,3.5,IF(K57&gt;=[3]Разработчик!$V$7,[3]Разработчик!$U$8))))))))),"-"))</f>
        <v>3</v>
      </c>
      <c r="O57" s="15"/>
      <c r="P57" s="43">
        <v>2020</v>
      </c>
      <c r="Q57" s="43">
        <v>2023</v>
      </c>
      <c r="R57" s="40">
        <v>6</v>
      </c>
      <c r="S57" s="16" t="s">
        <v>134</v>
      </c>
      <c r="T57" s="17">
        <f t="shared" si="12"/>
        <v>2020</v>
      </c>
      <c r="U57" s="10">
        <v>12</v>
      </c>
      <c r="V57" s="10">
        <v>1</v>
      </c>
      <c r="W57" s="10">
        <v>4</v>
      </c>
      <c r="X57" s="10">
        <v>2</v>
      </c>
      <c r="Y57" s="10">
        <v>3</v>
      </c>
      <c r="Z57" s="10">
        <v>7</v>
      </c>
      <c r="AA57" s="315" t="s">
        <v>2524</v>
      </c>
      <c r="AB57" s="10" t="s">
        <v>2521</v>
      </c>
      <c r="AC57" s="196">
        <f t="shared" si="9"/>
        <v>25</v>
      </c>
      <c r="AD57" s="196">
        <f t="shared" si="10"/>
        <v>63</v>
      </c>
      <c r="AE57" s="196">
        <f t="shared" si="13"/>
        <v>88</v>
      </c>
    </row>
    <row r="58" spans="1:31" s="7" customFormat="1" x14ac:dyDescent="0.25">
      <c r="A58" s="322"/>
      <c r="B58" s="43">
        <f>B57</f>
        <v>82</v>
      </c>
      <c r="C58" s="322"/>
      <c r="D58" s="322"/>
      <c r="E58" s="322"/>
      <c r="F58" s="43" t="s">
        <v>44</v>
      </c>
      <c r="G58" s="74" t="s">
        <v>99</v>
      </c>
      <c r="H58" s="74" t="s">
        <v>177</v>
      </c>
      <c r="I58" s="74" t="s">
        <v>152</v>
      </c>
      <c r="J58" s="41">
        <v>0.8</v>
      </c>
      <c r="K58" s="16">
        <v>57</v>
      </c>
      <c r="L58" s="16">
        <v>6</v>
      </c>
      <c r="M58" s="74">
        <v>2014</v>
      </c>
      <c r="N58" s="14">
        <f>IF(K58="","",IF(O58="",IF(K58=0,"",IF(K58&lt;=[3]Разработчик!$D$7,[3]Разработчик!$C$8,IF(K58&lt;=[3]Разработчик!$G$7,[3]Разработчик!$F$8,IF(K58&lt;=[3]Разработчик!$J$7,[3]Разработчик!$I$8,IF(K58&lt;=[3]Разработчик!$M$7,[3]Разработчик!$L$8,IF(K58&lt;=[3]Разработчик!$P$7,[3]Разработчик!$O$8,IF(K58&lt;=[3]Разработчик!$S$7,[3]Разработчик!$R$8,IF(K58&lt;=425.9,3.5,IF(K58&gt;=[3]Разработчик!$V$7,[3]Разработчик!$U$8))))))))),"-"))</f>
        <v>1.5</v>
      </c>
      <c r="O58" s="15"/>
      <c r="P58" s="43">
        <v>2020</v>
      </c>
      <c r="Q58" s="43">
        <v>2023</v>
      </c>
      <c r="R58" s="40">
        <v>6</v>
      </c>
      <c r="S58" s="81" t="s">
        <v>134</v>
      </c>
      <c r="T58" s="17">
        <f t="shared" si="12"/>
        <v>2020</v>
      </c>
      <c r="U58" s="10">
        <v>2</v>
      </c>
      <c r="V58" s="10">
        <v>0</v>
      </c>
      <c r="W58" s="10">
        <v>2</v>
      </c>
      <c r="X58" s="10">
        <v>0</v>
      </c>
      <c r="Y58" s="10">
        <v>0</v>
      </c>
      <c r="Z58" s="10">
        <v>0</v>
      </c>
      <c r="AA58" s="315"/>
      <c r="AB58" s="10" t="s">
        <v>2521</v>
      </c>
      <c r="AC58" s="196">
        <f t="shared" si="9"/>
        <v>2</v>
      </c>
      <c r="AD58" s="196">
        <f t="shared" si="10"/>
        <v>8</v>
      </c>
      <c r="AE58" s="196">
        <f t="shared" si="13"/>
        <v>10</v>
      </c>
    </row>
    <row r="59" spans="1:31" s="7" customFormat="1" x14ac:dyDescent="0.25">
      <c r="A59" s="322"/>
      <c r="B59" s="43">
        <f>B58</f>
        <v>82</v>
      </c>
      <c r="C59" s="322"/>
      <c r="D59" s="322"/>
      <c r="E59" s="322"/>
      <c r="F59" s="43" t="s">
        <v>44</v>
      </c>
      <c r="G59" s="74" t="s">
        <v>99</v>
      </c>
      <c r="H59" s="74" t="s">
        <v>177</v>
      </c>
      <c r="I59" s="74" t="s">
        <v>152</v>
      </c>
      <c r="J59" s="41">
        <v>0.6</v>
      </c>
      <c r="K59" s="16">
        <v>32</v>
      </c>
      <c r="L59" s="16">
        <v>5</v>
      </c>
      <c r="M59" s="74">
        <v>2014</v>
      </c>
      <c r="N59" s="14">
        <f>IF(K59="","",IF(O59="",IF(K59=0,"",IF(K59&lt;=[3]Разработчик!$D$7,[3]Разработчик!$C$8,IF(K59&lt;=[3]Разработчик!$G$7,[3]Разработчик!$F$8,IF(K59&lt;=[3]Разработчик!$J$7,[3]Разработчик!$I$8,IF(K59&lt;=[3]Разработчик!$M$7,[3]Разработчик!$L$8,IF(K59&lt;=[3]Разработчик!$P$7,[3]Разработчик!$O$8,IF(K59&lt;=[3]Разработчик!$S$7,[3]Разработчик!$R$8,IF(K59&lt;=425.9,3.5,IF(K59&gt;=[3]Разработчик!$V$7,[3]Разработчик!$U$8))))))))),"-"))</f>
        <v>1.5</v>
      </c>
      <c r="O59" s="15"/>
      <c r="P59" s="43">
        <v>2020</v>
      </c>
      <c r="Q59" s="43">
        <v>2023</v>
      </c>
      <c r="R59" s="40">
        <v>6</v>
      </c>
      <c r="S59" s="81" t="s">
        <v>134</v>
      </c>
      <c r="T59" s="17">
        <f t="shared" si="12"/>
        <v>2020</v>
      </c>
      <c r="U59" s="10">
        <v>1</v>
      </c>
      <c r="V59" s="10">
        <v>0</v>
      </c>
      <c r="W59" s="10">
        <v>1</v>
      </c>
      <c r="X59" s="10">
        <v>0</v>
      </c>
      <c r="Y59" s="10">
        <v>1</v>
      </c>
      <c r="Z59" s="10">
        <v>0</v>
      </c>
      <c r="AA59" s="315"/>
      <c r="AB59" s="10" t="s">
        <v>2521</v>
      </c>
      <c r="AC59" s="196">
        <f t="shared" si="9"/>
        <v>2</v>
      </c>
      <c r="AD59" s="196">
        <f t="shared" si="10"/>
        <v>5</v>
      </c>
      <c r="AE59" s="196">
        <f t="shared" si="13"/>
        <v>7</v>
      </c>
    </row>
    <row r="60" spans="1:31" s="7" customFormat="1" ht="46.5" customHeight="1" x14ac:dyDescent="0.25">
      <c r="A60" s="322" t="s">
        <v>207</v>
      </c>
      <c r="B60" s="43">
        <v>83</v>
      </c>
      <c r="C60" s="322" t="s">
        <v>208</v>
      </c>
      <c r="D60" s="322" t="s">
        <v>209</v>
      </c>
      <c r="E60" s="322" t="s">
        <v>79</v>
      </c>
      <c r="F60" s="43" t="s">
        <v>44</v>
      </c>
      <c r="G60" s="74" t="s">
        <v>210</v>
      </c>
      <c r="H60" s="74" t="s">
        <v>211</v>
      </c>
      <c r="I60" s="74" t="s">
        <v>152</v>
      </c>
      <c r="J60" s="41">
        <v>36</v>
      </c>
      <c r="K60" s="16">
        <v>219</v>
      </c>
      <c r="L60" s="16">
        <v>8</v>
      </c>
      <c r="M60" s="74">
        <v>2014</v>
      </c>
      <c r="N60" s="14">
        <f>IF(K60="","",IF(O60="",IF(K60=0,"",IF(K60&lt;=[3]Разработчик!$D$7,[3]Разработчик!$C$8,IF(K60&lt;=[3]Разработчик!$G$7,[3]Разработчик!$F$8,IF(K60&lt;=[3]Разработчик!$J$7,[3]Разработчик!$I$8,IF(K60&lt;=[3]Разработчик!$M$7,[3]Разработчик!$L$8,IF(K60&lt;=[3]Разработчик!$P$7,[3]Разработчик!$O$8,IF(K60&lt;=[3]Разработчик!$S$7,[3]Разработчик!$R$8,IF(K60&lt;=425.9,3.5,IF(K60&gt;=[3]Разработчик!$V$7,[3]Разработчик!$U$8))))))))),"-"))</f>
        <v>2.5</v>
      </c>
      <c r="O60" s="15"/>
      <c r="P60" s="43">
        <v>2020</v>
      </c>
      <c r="Q60" s="43">
        <v>2023</v>
      </c>
      <c r="R60" s="40">
        <v>6</v>
      </c>
      <c r="S60" s="81" t="s">
        <v>134</v>
      </c>
      <c r="T60" s="17">
        <f t="shared" si="12"/>
        <v>2020</v>
      </c>
      <c r="U60" s="10">
        <v>13</v>
      </c>
      <c r="V60" s="10">
        <v>1</v>
      </c>
      <c r="W60" s="10">
        <v>3</v>
      </c>
      <c r="X60" s="10">
        <v>3</v>
      </c>
      <c r="Y60" s="10">
        <v>2</v>
      </c>
      <c r="Z60" s="10">
        <v>12</v>
      </c>
      <c r="AA60" s="315" t="s">
        <v>2526</v>
      </c>
      <c r="AB60" s="10" t="s">
        <v>2521</v>
      </c>
      <c r="AC60" s="196">
        <f t="shared" si="9"/>
        <v>31</v>
      </c>
      <c r="AD60" s="196">
        <f t="shared" si="10"/>
        <v>79</v>
      </c>
      <c r="AE60" s="196">
        <f t="shared" si="13"/>
        <v>110</v>
      </c>
    </row>
    <row r="61" spans="1:31" s="7" customFormat="1" x14ac:dyDescent="0.25">
      <c r="A61" s="322"/>
      <c r="B61" s="43">
        <f t="shared" ref="B61:B66" si="14">B60</f>
        <v>83</v>
      </c>
      <c r="C61" s="322"/>
      <c r="D61" s="322"/>
      <c r="E61" s="322"/>
      <c r="F61" s="43" t="s">
        <v>44</v>
      </c>
      <c r="G61" s="74" t="s">
        <v>210</v>
      </c>
      <c r="H61" s="74" t="s">
        <v>211</v>
      </c>
      <c r="I61" s="74" t="s">
        <v>152</v>
      </c>
      <c r="J61" s="41">
        <v>5.2</v>
      </c>
      <c r="K61" s="16">
        <v>159</v>
      </c>
      <c r="L61" s="16">
        <v>8</v>
      </c>
      <c r="M61" s="74">
        <v>2014</v>
      </c>
      <c r="N61" s="14">
        <f>IF(K61="","",IF(O61="",IF(K61=0,"",IF(K61&lt;=[3]Разработчик!$D$7,[3]Разработчик!$C$8,IF(K61&lt;=[3]Разработчик!$G$7,[3]Разработчик!$F$8,IF(K61&lt;=[3]Разработчик!$J$7,[3]Разработчик!$I$8,IF(K61&lt;=[3]Разработчик!$M$7,[3]Разработчик!$L$8,IF(K61&lt;=[3]Разработчик!$P$7,[3]Разработчик!$O$8,IF(K61&lt;=[3]Разработчик!$S$7,[3]Разработчик!$R$8,IF(K61&lt;=425.9,3.5,IF(K61&gt;=[3]Разработчик!$V$7,[3]Разработчик!$U$8))))))))),"-"))</f>
        <v>2.5</v>
      </c>
      <c r="O61" s="15"/>
      <c r="P61" s="43">
        <v>2020</v>
      </c>
      <c r="Q61" s="43">
        <v>2023</v>
      </c>
      <c r="R61" s="40">
        <v>6</v>
      </c>
      <c r="S61" s="81" t="s">
        <v>134</v>
      </c>
      <c r="T61" s="17">
        <f t="shared" si="12"/>
        <v>2020</v>
      </c>
      <c r="U61" s="10">
        <v>0</v>
      </c>
      <c r="V61" s="10">
        <v>1</v>
      </c>
      <c r="W61" s="10">
        <v>4</v>
      </c>
      <c r="X61" s="10">
        <v>2</v>
      </c>
      <c r="Y61" s="10">
        <v>0</v>
      </c>
      <c r="Z61" s="10">
        <v>3</v>
      </c>
      <c r="AA61" s="315"/>
      <c r="AB61" s="10" t="s">
        <v>2521</v>
      </c>
      <c r="AC61" s="196">
        <f t="shared" si="9"/>
        <v>6</v>
      </c>
      <c r="AD61" s="196">
        <f t="shared" si="10"/>
        <v>24</v>
      </c>
      <c r="AE61" s="196">
        <f t="shared" si="13"/>
        <v>30</v>
      </c>
    </row>
    <row r="62" spans="1:31" s="7" customFormat="1" x14ac:dyDescent="0.25">
      <c r="A62" s="322"/>
      <c r="B62" s="43">
        <f t="shared" si="14"/>
        <v>83</v>
      </c>
      <c r="C62" s="322"/>
      <c r="D62" s="322"/>
      <c r="E62" s="322"/>
      <c r="F62" s="43" t="s">
        <v>44</v>
      </c>
      <c r="G62" s="74" t="s">
        <v>210</v>
      </c>
      <c r="H62" s="74" t="s">
        <v>211</v>
      </c>
      <c r="I62" s="74" t="s">
        <v>152</v>
      </c>
      <c r="J62" s="41">
        <v>69.3</v>
      </c>
      <c r="K62" s="16">
        <v>108</v>
      </c>
      <c r="L62" s="16">
        <v>6</v>
      </c>
      <c r="M62" s="74">
        <v>2014</v>
      </c>
      <c r="N62" s="14">
        <f>IF(K62="","",IF(O62="",IF(K62=0,"",IF(K62&lt;=[3]Разработчик!$D$7,[3]Разработчик!$C$8,IF(K62&lt;=[3]Разработчик!$G$7,[3]Разработчик!$F$8,IF(K62&lt;=[3]Разработчик!$J$7,[3]Разработчик!$I$8,IF(K62&lt;=[3]Разработчик!$M$7,[3]Разработчик!$L$8,IF(K62&lt;=[3]Разработчик!$P$7,[3]Разработчик!$O$8,IF(K62&lt;=[3]Разработчик!$S$7,[3]Разработчик!$R$8,IF(K62&lt;=425.9,3.5,IF(K62&gt;=[3]Разработчик!$V$7,[3]Разработчик!$U$8))))))))),"-"))</f>
        <v>2</v>
      </c>
      <c r="O62" s="15"/>
      <c r="P62" s="43">
        <v>2020</v>
      </c>
      <c r="Q62" s="43">
        <v>2023</v>
      </c>
      <c r="R62" s="40">
        <v>6</v>
      </c>
      <c r="S62" s="81" t="s">
        <v>134</v>
      </c>
      <c r="T62" s="17">
        <f t="shared" si="12"/>
        <v>2020</v>
      </c>
      <c r="U62" s="10">
        <v>19</v>
      </c>
      <c r="V62" s="10">
        <v>0</v>
      </c>
      <c r="W62" s="10">
        <v>3</v>
      </c>
      <c r="X62" s="10">
        <v>2</v>
      </c>
      <c r="Y62" s="10">
        <v>0</v>
      </c>
      <c r="Z62" s="10">
        <v>4</v>
      </c>
      <c r="AA62" s="315"/>
      <c r="AB62" s="10" t="s">
        <v>2521</v>
      </c>
      <c r="AC62" s="196">
        <f t="shared" si="9"/>
        <v>25</v>
      </c>
      <c r="AD62" s="196">
        <f t="shared" si="10"/>
        <v>60</v>
      </c>
      <c r="AE62" s="196">
        <f t="shared" si="13"/>
        <v>85</v>
      </c>
    </row>
    <row r="63" spans="1:31" s="7" customFormat="1" x14ac:dyDescent="0.25">
      <c r="A63" s="322"/>
      <c r="B63" s="43">
        <f t="shared" si="14"/>
        <v>83</v>
      </c>
      <c r="C63" s="322"/>
      <c r="D63" s="322"/>
      <c r="E63" s="322"/>
      <c r="F63" s="43" t="s">
        <v>44</v>
      </c>
      <c r="G63" s="74" t="s">
        <v>210</v>
      </c>
      <c r="H63" s="74" t="s">
        <v>211</v>
      </c>
      <c r="I63" s="74" t="s">
        <v>152</v>
      </c>
      <c r="J63" s="41">
        <v>3.4</v>
      </c>
      <c r="K63" s="16">
        <v>89</v>
      </c>
      <c r="L63" s="16">
        <v>6</v>
      </c>
      <c r="M63" s="74">
        <v>2014</v>
      </c>
      <c r="N63" s="14">
        <f>IF(K63="","",IF(O63="",IF(K63=0,"",IF(K63&lt;=[3]Разработчик!$D$7,[3]Разработчик!$C$8,IF(K63&lt;=[3]Разработчик!$G$7,[3]Разработчик!$F$8,IF(K63&lt;=[3]Разработчик!$J$7,[3]Разработчик!$I$8,IF(K63&lt;=[3]Разработчик!$M$7,[3]Разработчик!$L$8,IF(K63&lt;=[3]Разработчик!$P$7,[3]Разработчик!$O$8,IF(K63&lt;=[3]Разработчик!$S$7,[3]Разработчик!$R$8,IF(K63&lt;=425.9,3.5,IF(K63&gt;=[3]Разработчик!$V$7,[3]Разработчик!$U$8))))))))),"-"))</f>
        <v>2</v>
      </c>
      <c r="O63" s="15"/>
      <c r="P63" s="43">
        <v>2020</v>
      </c>
      <c r="Q63" s="43">
        <v>2023</v>
      </c>
      <c r="R63" s="40">
        <v>6</v>
      </c>
      <c r="S63" s="81" t="s">
        <v>134</v>
      </c>
      <c r="T63" s="17">
        <f t="shared" si="12"/>
        <v>2020</v>
      </c>
      <c r="U63" s="10">
        <v>1</v>
      </c>
      <c r="V63" s="10">
        <v>0</v>
      </c>
      <c r="W63" s="10">
        <v>1</v>
      </c>
      <c r="X63" s="10">
        <v>0</v>
      </c>
      <c r="Y63" s="10">
        <v>0</v>
      </c>
      <c r="Z63" s="10">
        <v>0</v>
      </c>
      <c r="AA63" s="315"/>
      <c r="AB63" s="10" t="s">
        <v>2521</v>
      </c>
      <c r="AC63" s="196">
        <f t="shared" si="9"/>
        <v>1</v>
      </c>
      <c r="AD63" s="196">
        <f t="shared" si="10"/>
        <v>4</v>
      </c>
      <c r="AE63" s="196">
        <f t="shared" si="13"/>
        <v>5</v>
      </c>
    </row>
    <row r="64" spans="1:31" s="7" customFormat="1" x14ac:dyDescent="0.25">
      <c r="A64" s="322"/>
      <c r="B64" s="43">
        <f t="shared" si="14"/>
        <v>83</v>
      </c>
      <c r="C64" s="322"/>
      <c r="D64" s="322"/>
      <c r="E64" s="322"/>
      <c r="F64" s="43" t="s">
        <v>44</v>
      </c>
      <c r="G64" s="74" t="s">
        <v>210</v>
      </c>
      <c r="H64" s="74" t="s">
        <v>211</v>
      </c>
      <c r="I64" s="74" t="s">
        <v>152</v>
      </c>
      <c r="J64" s="41">
        <v>3.8</v>
      </c>
      <c r="K64" s="16">
        <v>57</v>
      </c>
      <c r="L64" s="16">
        <v>6</v>
      </c>
      <c r="M64" s="74">
        <v>2014</v>
      </c>
      <c r="N64" s="14">
        <f>IF(K64="","",IF(O64="",IF(K64=0,"",IF(K64&lt;=[3]Разработчик!$D$7,[3]Разработчик!$C$8,IF(K64&lt;=[3]Разработчик!$G$7,[3]Разработчик!$F$8,IF(K64&lt;=[3]Разработчик!$J$7,[3]Разработчик!$I$8,IF(K64&lt;=[3]Разработчик!$M$7,[3]Разработчик!$L$8,IF(K64&lt;=[3]Разработчик!$P$7,[3]Разработчик!$O$8,IF(K64&lt;=[3]Разработчик!$S$7,[3]Разработчик!$R$8,IF(K64&lt;=425.9,3.5,IF(K64&gt;=[3]Разработчик!$V$7,[3]Разработчик!$U$8))))))))),"-"))</f>
        <v>1.5</v>
      </c>
      <c r="O64" s="15"/>
      <c r="P64" s="43">
        <v>2020</v>
      </c>
      <c r="Q64" s="43">
        <v>2023</v>
      </c>
      <c r="R64" s="40">
        <v>6</v>
      </c>
      <c r="S64" s="81" t="s">
        <v>134</v>
      </c>
      <c r="T64" s="17">
        <f t="shared" si="12"/>
        <v>2020</v>
      </c>
      <c r="U64" s="10">
        <v>4</v>
      </c>
      <c r="V64" s="10">
        <v>2</v>
      </c>
      <c r="W64" s="10">
        <v>6</v>
      </c>
      <c r="X64" s="10">
        <v>0</v>
      </c>
      <c r="Y64" s="10">
        <v>2</v>
      </c>
      <c r="Z64" s="10">
        <v>0</v>
      </c>
      <c r="AA64" s="315"/>
      <c r="AB64" s="10" t="s">
        <v>2521</v>
      </c>
      <c r="AC64" s="196">
        <f t="shared" si="9"/>
        <v>8</v>
      </c>
      <c r="AD64" s="196">
        <f t="shared" si="10"/>
        <v>28</v>
      </c>
      <c r="AE64" s="196">
        <f t="shared" si="13"/>
        <v>36</v>
      </c>
    </row>
    <row r="65" spans="1:31" s="7" customFormat="1" x14ac:dyDescent="0.25">
      <c r="A65" s="322"/>
      <c r="B65" s="43">
        <f t="shared" si="14"/>
        <v>83</v>
      </c>
      <c r="C65" s="322"/>
      <c r="D65" s="322"/>
      <c r="E65" s="322"/>
      <c r="F65" s="43" t="s">
        <v>44</v>
      </c>
      <c r="G65" s="74" t="s">
        <v>210</v>
      </c>
      <c r="H65" s="74" t="s">
        <v>211</v>
      </c>
      <c r="I65" s="74" t="s">
        <v>152</v>
      </c>
      <c r="J65" s="41">
        <v>2</v>
      </c>
      <c r="K65" s="16">
        <v>32</v>
      </c>
      <c r="L65" s="16">
        <v>5</v>
      </c>
      <c r="M65" s="74">
        <v>2014</v>
      </c>
      <c r="N65" s="14">
        <f>IF(K65="","",IF(O65="",IF(K65=0,"",IF(K65&lt;=[3]Разработчик!$D$7,[3]Разработчик!$C$8,IF(K65&lt;=[3]Разработчик!$G$7,[3]Разработчик!$F$8,IF(K65&lt;=[3]Разработчик!$J$7,[3]Разработчик!$I$8,IF(K65&lt;=[3]Разработчик!$M$7,[3]Разработчик!$L$8,IF(K65&lt;=[3]Разработчик!$P$7,[3]Разработчик!$O$8,IF(K65&lt;=[3]Разработчик!$S$7,[3]Разработчик!$R$8,IF(K65&lt;=425.9,3.5,IF(K65&gt;=[3]Разработчик!$V$7,[3]Разработчик!$U$8))))))))),"-"))</f>
        <v>1.5</v>
      </c>
      <c r="O65" s="15"/>
      <c r="P65" s="43">
        <v>2020</v>
      </c>
      <c r="Q65" s="43">
        <v>2023</v>
      </c>
      <c r="R65" s="40">
        <v>6</v>
      </c>
      <c r="S65" s="81" t="s">
        <v>134</v>
      </c>
      <c r="T65" s="17">
        <f t="shared" si="12"/>
        <v>2020</v>
      </c>
      <c r="U65" s="10">
        <v>3</v>
      </c>
      <c r="V65" s="10">
        <v>1</v>
      </c>
      <c r="W65" s="10">
        <v>2</v>
      </c>
      <c r="X65" s="10">
        <v>0</v>
      </c>
      <c r="Y65" s="10">
        <v>0</v>
      </c>
      <c r="Z65" s="10">
        <v>0</v>
      </c>
      <c r="AA65" s="315"/>
      <c r="AB65" s="10" t="s">
        <v>2521</v>
      </c>
      <c r="AC65" s="196">
        <f t="shared" si="9"/>
        <v>4</v>
      </c>
      <c r="AD65" s="196">
        <f t="shared" si="10"/>
        <v>13</v>
      </c>
      <c r="AE65" s="196">
        <f t="shared" si="13"/>
        <v>17</v>
      </c>
    </row>
    <row r="66" spans="1:31" s="7" customFormat="1" x14ac:dyDescent="0.25">
      <c r="A66" s="322"/>
      <c r="B66" s="43">
        <f t="shared" si="14"/>
        <v>83</v>
      </c>
      <c r="C66" s="322"/>
      <c r="D66" s="43" t="s">
        <v>212</v>
      </c>
      <c r="E66" s="322"/>
      <c r="F66" s="43" t="s">
        <v>44</v>
      </c>
      <c r="G66" s="74" t="s">
        <v>210</v>
      </c>
      <c r="H66" s="74" t="s">
        <v>211</v>
      </c>
      <c r="I66" s="74" t="s">
        <v>152</v>
      </c>
      <c r="J66" s="41">
        <v>1.9</v>
      </c>
      <c r="K66" s="16">
        <v>32</v>
      </c>
      <c r="L66" s="16">
        <v>5</v>
      </c>
      <c r="M66" s="74">
        <v>2014</v>
      </c>
      <c r="N66" s="14">
        <f>IF(K66="","",IF(O66="",IF(K66=0,"",IF(K66&lt;=[3]Разработчик!$D$7,[3]Разработчик!$C$8,IF(K66&lt;=[3]Разработчик!$G$7,[3]Разработчик!$F$8,IF(K66&lt;=[3]Разработчик!$J$7,[3]Разработчик!$I$8,IF(K66&lt;=[3]Разработчик!$M$7,[3]Разработчик!$L$8,IF(K66&lt;=[3]Разработчик!$P$7,[3]Разработчик!$O$8,IF(K66&lt;=[3]Разработчик!$S$7,[3]Разработчик!$R$8,IF(K66&lt;=425.9,3.5,IF(K66&gt;=[3]Разработчик!$V$7,[3]Разработчик!$U$8))))))))),"-"))</f>
        <v>1.5</v>
      </c>
      <c r="O66" s="15"/>
      <c r="P66" s="43">
        <v>2020</v>
      </c>
      <c r="Q66" s="43">
        <v>2023</v>
      </c>
      <c r="R66" s="40">
        <v>6</v>
      </c>
      <c r="S66" s="81" t="s">
        <v>134</v>
      </c>
      <c r="T66" s="17">
        <f t="shared" si="12"/>
        <v>2020</v>
      </c>
      <c r="U66" s="10">
        <v>1</v>
      </c>
      <c r="V66" s="10">
        <v>1</v>
      </c>
      <c r="W66" s="10">
        <v>1</v>
      </c>
      <c r="X66" s="10">
        <v>1</v>
      </c>
      <c r="Y66" s="10">
        <v>1</v>
      </c>
      <c r="Z66" s="10">
        <v>1</v>
      </c>
      <c r="AA66" s="315"/>
      <c r="AB66" s="10" t="s">
        <v>2521</v>
      </c>
      <c r="AC66" s="196">
        <f t="shared" si="9"/>
        <v>5</v>
      </c>
      <c r="AD66" s="196">
        <f t="shared" si="10"/>
        <v>13</v>
      </c>
      <c r="AE66" s="196">
        <f t="shared" si="13"/>
        <v>18</v>
      </c>
    </row>
    <row r="67" spans="1:31" s="7" customFormat="1" ht="37.5" customHeight="1" x14ac:dyDescent="0.25">
      <c r="A67" s="322" t="s">
        <v>213</v>
      </c>
      <c r="B67" s="43">
        <v>85</v>
      </c>
      <c r="C67" s="322" t="s">
        <v>214</v>
      </c>
      <c r="D67" s="322" t="s">
        <v>215</v>
      </c>
      <c r="E67" s="322" t="s">
        <v>79</v>
      </c>
      <c r="F67" s="43" t="s">
        <v>44</v>
      </c>
      <c r="G67" s="74" t="s">
        <v>216</v>
      </c>
      <c r="H67" s="74" t="s">
        <v>217</v>
      </c>
      <c r="I67" s="74" t="s">
        <v>165</v>
      </c>
      <c r="J67" s="41">
        <v>28.1</v>
      </c>
      <c r="K67" s="16">
        <v>273</v>
      </c>
      <c r="L67" s="16">
        <v>8</v>
      </c>
      <c r="M67" s="74">
        <v>2014</v>
      </c>
      <c r="N67" s="14">
        <f>IF(K67="","",IF(O67="",IF(K67=0,"",IF(K67&lt;=[3]Разработчик!$D$7,[3]Разработчик!$C$8,IF(K67&lt;=[3]Разработчик!$G$7,[3]Разработчик!$F$8,IF(K67&lt;=[3]Разработчик!$J$7,[3]Разработчик!$I$8,IF(K67&lt;=[3]Разработчик!$M$7,[3]Разработчик!$L$8,IF(K67&lt;=[3]Разработчик!$P$7,[3]Разработчик!$O$8,IF(K67&lt;=[3]Разработчик!$S$7,[3]Разработчик!$R$8,IF(K67&lt;=425.9,3.5,IF(K67&gt;=[3]Разработчик!$V$7,[3]Разработчик!$U$8))))))))),"-"))</f>
        <v>3</v>
      </c>
      <c r="O67" s="15"/>
      <c r="P67" s="43">
        <v>2020</v>
      </c>
      <c r="Q67" s="43">
        <v>2023</v>
      </c>
      <c r="R67" s="40">
        <v>6</v>
      </c>
      <c r="S67" s="81" t="s">
        <v>134</v>
      </c>
      <c r="T67" s="17">
        <f t="shared" si="12"/>
        <v>2020</v>
      </c>
      <c r="U67" s="10">
        <v>13</v>
      </c>
      <c r="V67" s="10">
        <v>1</v>
      </c>
      <c r="W67" s="10">
        <v>4</v>
      </c>
      <c r="X67" s="10">
        <v>2</v>
      </c>
      <c r="Y67" s="10">
        <v>3</v>
      </c>
      <c r="Z67" s="10">
        <v>7</v>
      </c>
      <c r="AA67" s="315" t="s">
        <v>2524</v>
      </c>
      <c r="AB67" s="10" t="s">
        <v>2521</v>
      </c>
      <c r="AC67" s="196">
        <f t="shared" si="9"/>
        <v>26</v>
      </c>
      <c r="AD67" s="196">
        <f t="shared" si="10"/>
        <v>65</v>
      </c>
      <c r="AE67" s="196">
        <f t="shared" si="13"/>
        <v>91</v>
      </c>
    </row>
    <row r="68" spans="1:31" s="7" customFormat="1" x14ac:dyDescent="0.25">
      <c r="A68" s="322"/>
      <c r="B68" s="43">
        <f>B67</f>
        <v>85</v>
      </c>
      <c r="C68" s="322"/>
      <c r="D68" s="322"/>
      <c r="E68" s="322"/>
      <c r="F68" s="43" t="s">
        <v>44</v>
      </c>
      <c r="G68" s="74" t="s">
        <v>216</v>
      </c>
      <c r="H68" s="74" t="s">
        <v>217</v>
      </c>
      <c r="I68" s="74" t="s">
        <v>165</v>
      </c>
      <c r="J68" s="41">
        <v>0.8</v>
      </c>
      <c r="K68" s="16">
        <v>57</v>
      </c>
      <c r="L68" s="16">
        <v>6</v>
      </c>
      <c r="M68" s="74">
        <v>2014</v>
      </c>
      <c r="N68" s="14">
        <f>IF(K68="","",IF(O68="",IF(K68=0,"",IF(K68&lt;=[3]Разработчик!$D$7,[3]Разработчик!$C$8,IF(K68&lt;=[3]Разработчик!$G$7,[3]Разработчик!$F$8,IF(K68&lt;=[3]Разработчик!$J$7,[3]Разработчик!$I$8,IF(K68&lt;=[3]Разработчик!$M$7,[3]Разработчик!$L$8,IF(K68&lt;=[3]Разработчик!$P$7,[3]Разработчик!$O$8,IF(K68&lt;=[3]Разработчик!$S$7,[3]Разработчик!$R$8,IF(K68&lt;=425.9,3.5,IF(K68&gt;=[3]Разработчик!$V$7,[3]Разработчик!$U$8))))))))),"-"))</f>
        <v>1.5</v>
      </c>
      <c r="O68" s="15"/>
      <c r="P68" s="43">
        <v>2020</v>
      </c>
      <c r="Q68" s="43">
        <v>2023</v>
      </c>
      <c r="R68" s="40">
        <v>6</v>
      </c>
      <c r="S68" s="81" t="s">
        <v>134</v>
      </c>
      <c r="T68" s="17">
        <f t="shared" si="12"/>
        <v>2020</v>
      </c>
      <c r="U68" s="10">
        <v>2</v>
      </c>
      <c r="V68" s="10">
        <v>0</v>
      </c>
      <c r="W68" s="10">
        <v>2</v>
      </c>
      <c r="X68" s="10">
        <v>0</v>
      </c>
      <c r="Y68" s="10">
        <v>0</v>
      </c>
      <c r="Z68" s="10">
        <v>0</v>
      </c>
      <c r="AA68" s="315"/>
      <c r="AB68" s="10" t="s">
        <v>2521</v>
      </c>
      <c r="AC68" s="196">
        <f t="shared" si="9"/>
        <v>2</v>
      </c>
      <c r="AD68" s="196">
        <f t="shared" si="10"/>
        <v>8</v>
      </c>
      <c r="AE68" s="196">
        <f t="shared" si="13"/>
        <v>10</v>
      </c>
    </row>
    <row r="69" spans="1:31" s="7" customFormat="1" x14ac:dyDescent="0.25">
      <c r="A69" s="322"/>
      <c r="B69" s="43">
        <f>B68</f>
        <v>85</v>
      </c>
      <c r="C69" s="322"/>
      <c r="D69" s="322"/>
      <c r="E69" s="322"/>
      <c r="F69" s="43" t="s">
        <v>44</v>
      </c>
      <c r="G69" s="74" t="s">
        <v>216</v>
      </c>
      <c r="H69" s="74" t="s">
        <v>217</v>
      </c>
      <c r="I69" s="74" t="s">
        <v>165</v>
      </c>
      <c r="J69" s="41">
        <v>0.6</v>
      </c>
      <c r="K69" s="16">
        <v>32</v>
      </c>
      <c r="L69" s="16">
        <v>5</v>
      </c>
      <c r="M69" s="74">
        <v>2014</v>
      </c>
      <c r="N69" s="14">
        <f>IF(K69="","",IF(O69="",IF(K69=0,"",IF(K69&lt;=[3]Разработчик!$D$7,[3]Разработчик!$C$8,IF(K69&lt;=[3]Разработчик!$G$7,[3]Разработчик!$F$8,IF(K69&lt;=[3]Разработчик!$J$7,[3]Разработчик!$I$8,IF(K69&lt;=[3]Разработчик!$M$7,[3]Разработчик!$L$8,IF(K69&lt;=[3]Разработчик!$P$7,[3]Разработчик!$O$8,IF(K69&lt;=[3]Разработчик!$S$7,[3]Разработчик!$R$8,IF(K69&lt;=425.9,3.5,IF(K69&gt;=[3]Разработчик!$V$7,[3]Разработчик!$U$8))))))))),"-"))</f>
        <v>1.5</v>
      </c>
      <c r="O69" s="15"/>
      <c r="P69" s="43">
        <v>2020</v>
      </c>
      <c r="Q69" s="43">
        <v>2023</v>
      </c>
      <c r="R69" s="40">
        <v>6</v>
      </c>
      <c r="S69" s="81" t="s">
        <v>134</v>
      </c>
      <c r="T69" s="17">
        <f t="shared" si="12"/>
        <v>2020</v>
      </c>
      <c r="U69" s="10">
        <v>1</v>
      </c>
      <c r="V69" s="10">
        <v>0</v>
      </c>
      <c r="W69" s="10">
        <v>1</v>
      </c>
      <c r="X69" s="10">
        <v>0</v>
      </c>
      <c r="Y69" s="10">
        <v>1</v>
      </c>
      <c r="Z69" s="10">
        <v>0</v>
      </c>
      <c r="AA69" s="315"/>
      <c r="AB69" s="10" t="s">
        <v>2521</v>
      </c>
      <c r="AC69" s="196">
        <f t="shared" si="9"/>
        <v>2</v>
      </c>
      <c r="AD69" s="196">
        <f t="shared" si="10"/>
        <v>5</v>
      </c>
      <c r="AE69" s="196">
        <f t="shared" si="13"/>
        <v>7</v>
      </c>
    </row>
    <row r="70" spans="1:31" s="7" customFormat="1" ht="40.5" customHeight="1" x14ac:dyDescent="0.25">
      <c r="A70" s="322" t="s">
        <v>218</v>
      </c>
      <c r="B70" s="43">
        <v>86</v>
      </c>
      <c r="C70" s="322" t="s">
        <v>219</v>
      </c>
      <c r="D70" s="322" t="s">
        <v>220</v>
      </c>
      <c r="E70" s="322" t="s">
        <v>79</v>
      </c>
      <c r="F70" s="43" t="s">
        <v>44</v>
      </c>
      <c r="G70" s="74" t="s">
        <v>221</v>
      </c>
      <c r="H70" s="74" t="s">
        <v>210</v>
      </c>
      <c r="I70" s="74" t="s">
        <v>165</v>
      </c>
      <c r="J70" s="41">
        <v>34.299999999999997</v>
      </c>
      <c r="K70" s="16">
        <v>219</v>
      </c>
      <c r="L70" s="16">
        <v>8</v>
      </c>
      <c r="M70" s="74">
        <v>2014</v>
      </c>
      <c r="N70" s="14">
        <f>IF(K70="","",IF(O70="",IF(K70=0,"",IF(K70&lt;=[3]Разработчик!$D$7,[3]Разработчик!$C$8,IF(K70&lt;=[3]Разработчик!$G$7,[3]Разработчик!$F$8,IF(K70&lt;=[3]Разработчик!$J$7,[3]Разработчик!$I$8,IF(K70&lt;=[3]Разработчик!$M$7,[3]Разработчик!$L$8,IF(K70&lt;=[3]Разработчик!$P$7,[3]Разработчик!$O$8,IF(K70&lt;=[3]Разработчик!$S$7,[3]Разработчик!$R$8,IF(K70&lt;=425.9,3.5,IF(K70&gt;=[3]Разработчик!$V$7,[3]Разработчик!$U$8))))))))),"-"))</f>
        <v>2.5</v>
      </c>
      <c r="O70" s="15"/>
      <c r="P70" s="43">
        <v>2020</v>
      </c>
      <c r="Q70" s="43">
        <v>2023</v>
      </c>
      <c r="R70" s="40">
        <v>6</v>
      </c>
      <c r="S70" s="81" t="s">
        <v>134</v>
      </c>
      <c r="T70" s="17">
        <f t="shared" si="12"/>
        <v>2020</v>
      </c>
      <c r="U70" s="10">
        <v>15</v>
      </c>
      <c r="V70" s="10">
        <v>1</v>
      </c>
      <c r="W70" s="10">
        <v>5</v>
      </c>
      <c r="X70" s="10">
        <v>3</v>
      </c>
      <c r="Y70" s="10">
        <v>2</v>
      </c>
      <c r="Z70" s="10">
        <v>12</v>
      </c>
      <c r="AA70" s="315" t="s">
        <v>2527</v>
      </c>
      <c r="AB70" s="10" t="s">
        <v>2521</v>
      </c>
      <c r="AC70" s="196">
        <f t="shared" si="9"/>
        <v>33</v>
      </c>
      <c r="AD70" s="196">
        <f t="shared" si="10"/>
        <v>87</v>
      </c>
      <c r="AE70" s="196">
        <f t="shared" si="13"/>
        <v>120</v>
      </c>
    </row>
    <row r="71" spans="1:31" s="7" customFormat="1" x14ac:dyDescent="0.25">
      <c r="A71" s="322"/>
      <c r="B71" s="43">
        <f t="shared" ref="B71:B76" si="15">B70</f>
        <v>86</v>
      </c>
      <c r="C71" s="322"/>
      <c r="D71" s="322"/>
      <c r="E71" s="322"/>
      <c r="F71" s="43" t="s">
        <v>44</v>
      </c>
      <c r="G71" s="74" t="s">
        <v>221</v>
      </c>
      <c r="H71" s="74" t="s">
        <v>210</v>
      </c>
      <c r="I71" s="74" t="s">
        <v>165</v>
      </c>
      <c r="J71" s="41">
        <v>69.2</v>
      </c>
      <c r="K71" s="16">
        <v>159</v>
      </c>
      <c r="L71" s="16">
        <v>8</v>
      </c>
      <c r="M71" s="74">
        <v>2014</v>
      </c>
      <c r="N71" s="14">
        <f>IF(K71="","",IF(O71="",IF(K71=0,"",IF(K71&lt;=[3]Разработчик!$D$7,[3]Разработчик!$C$8,IF(K71&lt;=[3]Разработчик!$G$7,[3]Разработчик!$F$8,IF(K71&lt;=[3]Разработчик!$J$7,[3]Разработчик!$I$8,IF(K71&lt;=[3]Разработчик!$M$7,[3]Разработчик!$L$8,IF(K71&lt;=[3]Разработчик!$P$7,[3]Разработчик!$O$8,IF(K71&lt;=[3]Разработчик!$S$7,[3]Разработчик!$R$8,IF(K71&lt;=425.9,3.5,IF(K71&gt;=[3]Разработчик!$V$7,[3]Разработчик!$U$8))))))))),"-"))</f>
        <v>2.5</v>
      </c>
      <c r="O71" s="15"/>
      <c r="P71" s="43">
        <v>2020</v>
      </c>
      <c r="Q71" s="43">
        <v>2023</v>
      </c>
      <c r="R71" s="40">
        <v>6</v>
      </c>
      <c r="S71" s="81" t="s">
        <v>134</v>
      </c>
      <c r="T71" s="17">
        <f t="shared" si="12"/>
        <v>2020</v>
      </c>
      <c r="U71" s="10">
        <v>21</v>
      </c>
      <c r="V71" s="10">
        <v>0</v>
      </c>
      <c r="W71" s="10">
        <v>5</v>
      </c>
      <c r="X71" s="10">
        <v>2</v>
      </c>
      <c r="Y71" s="10">
        <v>0</v>
      </c>
      <c r="Z71" s="10">
        <v>5</v>
      </c>
      <c r="AA71" s="315"/>
      <c r="AB71" s="10" t="s">
        <v>2521</v>
      </c>
      <c r="AC71" s="196">
        <f t="shared" si="9"/>
        <v>28</v>
      </c>
      <c r="AD71" s="196">
        <f t="shared" si="10"/>
        <v>71</v>
      </c>
      <c r="AE71" s="196">
        <f t="shared" si="13"/>
        <v>99</v>
      </c>
    </row>
    <row r="72" spans="1:31" s="7" customFormat="1" x14ac:dyDescent="0.25">
      <c r="A72" s="322"/>
      <c r="B72" s="43">
        <f t="shared" si="15"/>
        <v>86</v>
      </c>
      <c r="C72" s="322"/>
      <c r="D72" s="322"/>
      <c r="E72" s="322"/>
      <c r="F72" s="43" t="s">
        <v>44</v>
      </c>
      <c r="G72" s="74" t="s">
        <v>221</v>
      </c>
      <c r="H72" s="74" t="s">
        <v>210</v>
      </c>
      <c r="I72" s="74" t="s">
        <v>165</v>
      </c>
      <c r="J72" s="41">
        <v>17.2</v>
      </c>
      <c r="K72" s="16">
        <v>108</v>
      </c>
      <c r="L72" s="16">
        <v>6</v>
      </c>
      <c r="M72" s="74">
        <v>2014</v>
      </c>
      <c r="N72" s="14">
        <f>IF(K72="","",IF(O72="",IF(K72=0,"",IF(K72&lt;=[3]Разработчик!$D$7,[3]Разработчик!$C$8,IF(K72&lt;=[3]Разработчик!$G$7,[3]Разработчик!$F$8,IF(K72&lt;=[3]Разработчик!$J$7,[3]Разработчик!$I$8,IF(K72&lt;=[3]Разработчик!$M$7,[3]Разработчик!$L$8,IF(K72&lt;=[3]Разработчик!$P$7,[3]Разработчик!$O$8,IF(K72&lt;=[3]Разработчик!$S$7,[3]Разработчик!$R$8,IF(K72&lt;=425.9,3.5,IF(K72&gt;=[3]Разработчик!$V$7,[3]Разработчик!$U$8))))))))),"-"))</f>
        <v>2</v>
      </c>
      <c r="O72" s="15"/>
      <c r="P72" s="43">
        <v>2020</v>
      </c>
      <c r="Q72" s="43">
        <v>2023</v>
      </c>
      <c r="R72" s="40">
        <v>6</v>
      </c>
      <c r="S72" s="81" t="s">
        <v>134</v>
      </c>
      <c r="T72" s="17">
        <f t="shared" si="12"/>
        <v>2020</v>
      </c>
      <c r="U72" s="10">
        <v>6</v>
      </c>
      <c r="V72" s="10">
        <v>1</v>
      </c>
      <c r="W72" s="10">
        <v>8</v>
      </c>
      <c r="X72" s="10">
        <v>2</v>
      </c>
      <c r="Y72" s="10">
        <v>0</v>
      </c>
      <c r="Z72" s="10">
        <v>3</v>
      </c>
      <c r="AA72" s="315"/>
      <c r="AB72" s="10" t="s">
        <v>2521</v>
      </c>
      <c r="AC72" s="196">
        <f t="shared" si="9"/>
        <v>12</v>
      </c>
      <c r="AD72" s="196">
        <f t="shared" si="10"/>
        <v>44</v>
      </c>
      <c r="AE72" s="196">
        <f t="shared" si="13"/>
        <v>56</v>
      </c>
    </row>
    <row r="73" spans="1:31" s="7" customFormat="1" x14ac:dyDescent="0.25">
      <c r="A73" s="322"/>
      <c r="B73" s="43">
        <f t="shared" si="15"/>
        <v>86</v>
      </c>
      <c r="C73" s="322"/>
      <c r="D73" s="322"/>
      <c r="E73" s="322"/>
      <c r="F73" s="43" t="s">
        <v>44</v>
      </c>
      <c r="G73" s="74" t="s">
        <v>221</v>
      </c>
      <c r="H73" s="74" t="s">
        <v>210</v>
      </c>
      <c r="I73" s="74" t="s">
        <v>165</v>
      </c>
      <c r="J73" s="41">
        <v>3.8</v>
      </c>
      <c r="K73" s="16">
        <v>89</v>
      </c>
      <c r="L73" s="16">
        <v>6</v>
      </c>
      <c r="M73" s="74">
        <v>2014</v>
      </c>
      <c r="N73" s="14">
        <f>IF(K73="","",IF(O73="",IF(K73=0,"",IF(K73&lt;=[3]Разработчик!$D$7,[3]Разработчик!$C$8,IF(K73&lt;=[3]Разработчик!$G$7,[3]Разработчик!$F$8,IF(K73&lt;=[3]Разработчик!$J$7,[3]Разработчик!$I$8,IF(K73&lt;=[3]Разработчик!$M$7,[3]Разработчик!$L$8,IF(K73&lt;=[3]Разработчик!$P$7,[3]Разработчик!$O$8,IF(K73&lt;=[3]Разработчик!$S$7,[3]Разработчик!$R$8,IF(K73&lt;=425.9,3.5,IF(K73&gt;=[3]Разработчик!$V$7,[3]Разработчик!$U$8))))))))),"-"))</f>
        <v>2</v>
      </c>
      <c r="O73" s="15"/>
      <c r="P73" s="43">
        <v>2020</v>
      </c>
      <c r="Q73" s="43">
        <v>2023</v>
      </c>
      <c r="R73" s="40">
        <v>6</v>
      </c>
      <c r="S73" s="81" t="s">
        <v>134</v>
      </c>
      <c r="T73" s="17">
        <f t="shared" si="12"/>
        <v>2020</v>
      </c>
      <c r="U73" s="10">
        <v>2</v>
      </c>
      <c r="V73" s="10">
        <v>0</v>
      </c>
      <c r="W73" s="10">
        <v>1</v>
      </c>
      <c r="X73" s="10">
        <v>0</v>
      </c>
      <c r="Y73" s="10">
        <v>0</v>
      </c>
      <c r="Z73" s="10">
        <v>0</v>
      </c>
      <c r="AA73" s="315"/>
      <c r="AB73" s="10" t="s">
        <v>2521</v>
      </c>
      <c r="AC73" s="196">
        <f t="shared" si="9"/>
        <v>2</v>
      </c>
      <c r="AD73" s="196">
        <f t="shared" si="10"/>
        <v>6</v>
      </c>
      <c r="AE73" s="196">
        <f t="shared" si="13"/>
        <v>8</v>
      </c>
    </row>
    <row r="74" spans="1:31" s="7" customFormat="1" x14ac:dyDescent="0.25">
      <c r="A74" s="322"/>
      <c r="B74" s="43">
        <f t="shared" si="15"/>
        <v>86</v>
      </c>
      <c r="C74" s="322"/>
      <c r="D74" s="322"/>
      <c r="E74" s="322"/>
      <c r="F74" s="43" t="s">
        <v>44</v>
      </c>
      <c r="G74" s="74" t="s">
        <v>221</v>
      </c>
      <c r="H74" s="74" t="s">
        <v>210</v>
      </c>
      <c r="I74" s="74" t="s">
        <v>165</v>
      </c>
      <c r="J74" s="41">
        <v>3.2</v>
      </c>
      <c r="K74" s="16">
        <v>57</v>
      </c>
      <c r="L74" s="16">
        <v>6</v>
      </c>
      <c r="M74" s="74">
        <v>2014</v>
      </c>
      <c r="N74" s="14">
        <f>IF(K74="","",IF(O74="",IF(K74=0,"",IF(K74&lt;=[3]Разработчик!$D$7,[3]Разработчик!$C$8,IF(K74&lt;=[3]Разработчик!$G$7,[3]Разработчик!$F$8,IF(K74&lt;=[3]Разработчик!$J$7,[3]Разработчик!$I$8,IF(K74&lt;=[3]Разработчик!$M$7,[3]Разработчик!$L$8,IF(K74&lt;=[3]Разработчик!$P$7,[3]Разработчик!$O$8,IF(K74&lt;=[3]Разработчик!$S$7,[3]Разработчик!$R$8,IF(K74&lt;=425.9,3.5,IF(K74&gt;=[3]Разработчик!$V$7,[3]Разработчик!$U$8))))))))),"-"))</f>
        <v>1.5</v>
      </c>
      <c r="O74" s="15"/>
      <c r="P74" s="43">
        <v>2020</v>
      </c>
      <c r="Q74" s="43">
        <v>2023</v>
      </c>
      <c r="R74" s="40">
        <v>6</v>
      </c>
      <c r="S74" s="81" t="s">
        <v>134</v>
      </c>
      <c r="T74" s="17">
        <f t="shared" si="12"/>
        <v>2020</v>
      </c>
      <c r="U74" s="10">
        <v>4</v>
      </c>
      <c r="V74" s="10">
        <v>0</v>
      </c>
      <c r="W74" s="10">
        <v>6</v>
      </c>
      <c r="X74" s="10">
        <v>0</v>
      </c>
      <c r="Y74" s="10">
        <v>0</v>
      </c>
      <c r="Z74" s="10">
        <v>2</v>
      </c>
      <c r="AA74" s="315"/>
      <c r="AB74" s="10" t="s">
        <v>2521</v>
      </c>
      <c r="AC74" s="196">
        <f t="shared" si="9"/>
        <v>6</v>
      </c>
      <c r="AD74" s="196">
        <f t="shared" si="10"/>
        <v>26</v>
      </c>
      <c r="AE74" s="196">
        <f t="shared" si="13"/>
        <v>32</v>
      </c>
    </row>
    <row r="75" spans="1:31" s="7" customFormat="1" x14ac:dyDescent="0.25">
      <c r="A75" s="322"/>
      <c r="B75" s="43">
        <f t="shared" si="15"/>
        <v>86</v>
      </c>
      <c r="C75" s="322"/>
      <c r="D75" s="322"/>
      <c r="E75" s="322"/>
      <c r="F75" s="43" t="s">
        <v>44</v>
      </c>
      <c r="G75" s="74" t="s">
        <v>221</v>
      </c>
      <c r="H75" s="74" t="s">
        <v>210</v>
      </c>
      <c r="I75" s="74" t="s">
        <v>165</v>
      </c>
      <c r="J75" s="41">
        <v>5.2</v>
      </c>
      <c r="K75" s="16">
        <v>32</v>
      </c>
      <c r="L75" s="16">
        <v>5</v>
      </c>
      <c r="M75" s="74">
        <v>2014</v>
      </c>
      <c r="N75" s="14">
        <f>IF(K75="","",IF(O75="",IF(K75=0,"",IF(K75&lt;=[3]Разработчик!$D$7,[3]Разработчик!$C$8,IF(K75&lt;=[3]Разработчик!$G$7,[3]Разработчик!$F$8,IF(K75&lt;=[3]Разработчик!$J$7,[3]Разработчик!$I$8,IF(K75&lt;=[3]Разработчик!$M$7,[3]Разработчик!$L$8,IF(K75&lt;=[3]Разработчик!$P$7,[3]Разработчик!$O$8,IF(K75&lt;=[3]Разработчик!$S$7,[3]Разработчик!$R$8,IF(K75&lt;=425.9,3.5,IF(K75&gt;=[3]Разработчик!$V$7,[3]Разработчик!$U$8))))))))),"-"))</f>
        <v>1.5</v>
      </c>
      <c r="O75" s="15"/>
      <c r="P75" s="43">
        <v>2020</v>
      </c>
      <c r="Q75" s="43">
        <v>2023</v>
      </c>
      <c r="R75" s="40">
        <v>6</v>
      </c>
      <c r="S75" s="81" t="s">
        <v>134</v>
      </c>
      <c r="T75" s="17">
        <f t="shared" si="12"/>
        <v>2020</v>
      </c>
      <c r="U75" s="10">
        <v>14</v>
      </c>
      <c r="V75" s="10">
        <v>0</v>
      </c>
      <c r="W75" s="10">
        <v>7</v>
      </c>
      <c r="X75" s="10">
        <v>1</v>
      </c>
      <c r="Y75" s="10">
        <v>1</v>
      </c>
      <c r="Z75" s="10">
        <v>2</v>
      </c>
      <c r="AA75" s="315"/>
      <c r="AB75" s="10" t="s">
        <v>2521</v>
      </c>
      <c r="AC75" s="196">
        <f t="shared" si="9"/>
        <v>18</v>
      </c>
      <c r="AD75" s="196">
        <f t="shared" si="10"/>
        <v>51</v>
      </c>
      <c r="AE75" s="196">
        <f t="shared" si="13"/>
        <v>69</v>
      </c>
    </row>
    <row r="76" spans="1:31" s="7" customFormat="1" x14ac:dyDescent="0.25">
      <c r="A76" s="322"/>
      <c r="B76" s="43">
        <f t="shared" si="15"/>
        <v>86</v>
      </c>
      <c r="C76" s="322"/>
      <c r="D76" s="43" t="s">
        <v>222</v>
      </c>
      <c r="E76" s="322"/>
      <c r="F76" s="43" t="s">
        <v>44</v>
      </c>
      <c r="G76" s="74" t="s">
        <v>221</v>
      </c>
      <c r="H76" s="74" t="s">
        <v>176</v>
      </c>
      <c r="I76" s="74" t="s">
        <v>165</v>
      </c>
      <c r="J76" s="41">
        <v>11.6</v>
      </c>
      <c r="K76" s="16">
        <v>32</v>
      </c>
      <c r="L76" s="16">
        <v>5</v>
      </c>
      <c r="M76" s="74">
        <v>2014</v>
      </c>
      <c r="N76" s="14">
        <f>IF(K76="","",IF(O76="",IF(K76=0,"",IF(K76&lt;=[3]Разработчик!$D$7,[3]Разработчик!$C$8,IF(K76&lt;=[3]Разработчик!$G$7,[3]Разработчик!$F$8,IF(K76&lt;=[3]Разработчик!$J$7,[3]Разработчик!$I$8,IF(K76&lt;=[3]Разработчик!$M$7,[3]Разработчик!$L$8,IF(K76&lt;=[3]Разработчик!$P$7,[3]Разработчик!$O$8,IF(K76&lt;=[3]Разработчик!$S$7,[3]Разработчик!$R$8,IF(K76&lt;=425.9,3.5,IF(K76&gt;=[3]Разработчик!$V$7,[3]Разработчик!$U$8))))))))),"-"))</f>
        <v>1.5</v>
      </c>
      <c r="O76" s="15"/>
      <c r="P76" s="43">
        <v>2020</v>
      </c>
      <c r="Q76" s="43">
        <v>2023</v>
      </c>
      <c r="R76" s="40">
        <v>6</v>
      </c>
      <c r="S76" s="81" t="s">
        <v>134</v>
      </c>
      <c r="T76" s="17">
        <f t="shared" si="12"/>
        <v>2020</v>
      </c>
      <c r="U76" s="10">
        <v>11</v>
      </c>
      <c r="V76" s="10">
        <v>1</v>
      </c>
      <c r="W76" s="10">
        <v>2</v>
      </c>
      <c r="X76" s="10">
        <v>1</v>
      </c>
      <c r="Y76" s="10">
        <v>1</v>
      </c>
      <c r="Z76" s="10">
        <v>0</v>
      </c>
      <c r="AA76" s="315"/>
      <c r="AB76" s="10" t="s">
        <v>2521</v>
      </c>
      <c r="AC76" s="196">
        <f t="shared" si="9"/>
        <v>14</v>
      </c>
      <c r="AD76" s="196">
        <f t="shared" si="10"/>
        <v>32</v>
      </c>
      <c r="AE76" s="196">
        <f t="shared" si="13"/>
        <v>46</v>
      </c>
    </row>
    <row r="77" spans="1:31" s="7" customFormat="1" ht="54.75" customHeight="1" x14ac:dyDescent="0.25">
      <c r="A77" s="322" t="s">
        <v>223</v>
      </c>
      <c r="B77" s="43">
        <v>88</v>
      </c>
      <c r="C77" s="322" t="s">
        <v>224</v>
      </c>
      <c r="D77" s="322" t="s">
        <v>225</v>
      </c>
      <c r="E77" s="322" t="s">
        <v>79</v>
      </c>
      <c r="F77" s="43" t="s">
        <v>44</v>
      </c>
      <c r="G77" s="74" t="s">
        <v>221</v>
      </c>
      <c r="H77" s="74" t="s">
        <v>153</v>
      </c>
      <c r="I77" s="74" t="s">
        <v>226</v>
      </c>
      <c r="J77" s="41">
        <v>67</v>
      </c>
      <c r="K77" s="16">
        <v>219</v>
      </c>
      <c r="L77" s="16">
        <v>8</v>
      </c>
      <c r="M77" s="74">
        <v>2014</v>
      </c>
      <c r="N77" s="14">
        <f>IF(K77="","",IF(O77="",IF(K77=0,"",IF(K77&lt;=[3]Разработчик!$D$7,[3]Разработчик!$C$8,IF(K77&lt;=[3]Разработчик!$G$7,[3]Разработчик!$F$8,IF(K77&lt;=[3]Разработчик!$J$7,[3]Разработчик!$I$8,IF(K77&lt;=[3]Разработчик!$M$7,[3]Разработчик!$L$8,IF(K77&lt;=[3]Разработчик!$P$7,[3]Разработчик!$O$8,IF(K77&lt;=[3]Разработчик!$S$7,[3]Разработчик!$R$8,IF(K77&lt;=425.9,3.5,IF(K77&gt;=[3]Разработчик!$V$7,[3]Разработчик!$U$8))))))))),"-"))</f>
        <v>2.5</v>
      </c>
      <c r="O77" s="15"/>
      <c r="P77" s="43">
        <v>2020</v>
      </c>
      <c r="Q77" s="43">
        <v>2023</v>
      </c>
      <c r="R77" s="40">
        <v>6</v>
      </c>
      <c r="S77" s="81" t="s">
        <v>134</v>
      </c>
      <c r="T77" s="17">
        <f t="shared" si="12"/>
        <v>2020</v>
      </c>
      <c r="U77" s="10">
        <v>15</v>
      </c>
      <c r="V77" s="10">
        <v>1</v>
      </c>
      <c r="W77" s="10">
        <v>3</v>
      </c>
      <c r="X77" s="10">
        <v>2</v>
      </c>
      <c r="Y77" s="10">
        <v>1</v>
      </c>
      <c r="Z77" s="10">
        <v>3</v>
      </c>
      <c r="AA77" s="315" t="s">
        <v>2528</v>
      </c>
      <c r="AB77" s="10" t="s">
        <v>2521</v>
      </c>
      <c r="AC77" s="196">
        <f t="shared" si="9"/>
        <v>22</v>
      </c>
      <c r="AD77" s="196">
        <f t="shared" si="10"/>
        <v>53</v>
      </c>
      <c r="AE77" s="196">
        <f t="shared" si="13"/>
        <v>75</v>
      </c>
    </row>
    <row r="78" spans="1:31" s="7" customFormat="1" x14ac:dyDescent="0.25">
      <c r="A78" s="322"/>
      <c r="B78" s="43">
        <f t="shared" ref="B78:B83" si="16">B77</f>
        <v>88</v>
      </c>
      <c r="C78" s="322"/>
      <c r="D78" s="322"/>
      <c r="E78" s="322"/>
      <c r="F78" s="43" t="s">
        <v>44</v>
      </c>
      <c r="G78" s="74" t="s">
        <v>221</v>
      </c>
      <c r="H78" s="74" t="s">
        <v>153</v>
      </c>
      <c r="I78" s="74" t="s">
        <v>226</v>
      </c>
      <c r="J78" s="41">
        <v>3</v>
      </c>
      <c r="K78" s="16">
        <v>159</v>
      </c>
      <c r="L78" s="16">
        <v>8</v>
      </c>
      <c r="M78" s="74">
        <v>2014</v>
      </c>
      <c r="N78" s="14">
        <f>IF(K78="","",IF(O78="",IF(K78=0,"",IF(K78&lt;=[3]Разработчик!$D$7,[3]Разработчик!$C$8,IF(K78&lt;=[3]Разработчик!$G$7,[3]Разработчик!$F$8,IF(K78&lt;=[3]Разработчик!$J$7,[3]Разработчик!$I$8,IF(K78&lt;=[3]Разработчик!$M$7,[3]Разработчик!$L$8,IF(K78&lt;=[3]Разработчик!$P$7,[3]Разработчик!$O$8,IF(K78&lt;=[3]Разработчик!$S$7,[3]Разработчик!$R$8,IF(K78&lt;=425.9,3.5,IF(K78&gt;=[3]Разработчик!$V$7,[3]Разработчик!$U$8))))))))),"-"))</f>
        <v>2.5</v>
      </c>
      <c r="O78" s="15"/>
      <c r="P78" s="43">
        <v>2020</v>
      </c>
      <c r="Q78" s="43">
        <v>2023</v>
      </c>
      <c r="R78" s="40">
        <v>6</v>
      </c>
      <c r="S78" s="81" t="s">
        <v>134</v>
      </c>
      <c r="T78" s="17">
        <f t="shared" si="12"/>
        <v>2020</v>
      </c>
      <c r="U78" s="10"/>
      <c r="V78" s="10"/>
      <c r="W78" s="10"/>
      <c r="X78" s="10"/>
      <c r="Y78" s="10"/>
      <c r="Z78" s="10"/>
      <c r="AA78" s="315"/>
      <c r="AB78" s="10" t="s">
        <v>2521</v>
      </c>
      <c r="AC78" s="196">
        <f t="shared" si="9"/>
        <v>0</v>
      </c>
      <c r="AD78" s="196">
        <f t="shared" si="10"/>
        <v>0</v>
      </c>
      <c r="AE78" s="196">
        <f t="shared" si="13"/>
        <v>0</v>
      </c>
    </row>
    <row r="79" spans="1:31" s="7" customFormat="1" x14ac:dyDescent="0.25">
      <c r="A79" s="322"/>
      <c r="B79" s="43">
        <f t="shared" si="16"/>
        <v>88</v>
      </c>
      <c r="C79" s="322"/>
      <c r="D79" s="322"/>
      <c r="E79" s="322"/>
      <c r="F79" s="43" t="s">
        <v>44</v>
      </c>
      <c r="G79" s="74" t="s">
        <v>221</v>
      </c>
      <c r="H79" s="74" t="s">
        <v>153</v>
      </c>
      <c r="I79" s="74" t="s">
        <v>226</v>
      </c>
      <c r="J79" s="41">
        <v>0.5</v>
      </c>
      <c r="K79" s="16">
        <v>108</v>
      </c>
      <c r="L79" s="16">
        <v>6</v>
      </c>
      <c r="M79" s="74">
        <v>2014</v>
      </c>
      <c r="N79" s="14">
        <f>IF(K79="","",IF(O79="",IF(K79=0,"",IF(K79&lt;=[3]Разработчик!$D$7,[3]Разработчик!$C$8,IF(K79&lt;=[3]Разработчик!$G$7,[3]Разработчик!$F$8,IF(K79&lt;=[3]Разработчик!$J$7,[3]Разработчик!$I$8,IF(K79&lt;=[3]Разработчик!$M$7,[3]Разработчик!$L$8,IF(K79&lt;=[3]Разработчик!$P$7,[3]Разработчик!$O$8,IF(K79&lt;=[3]Разработчик!$S$7,[3]Разработчик!$R$8,IF(K79&lt;=425.9,3.5,IF(K79&gt;=[3]Разработчик!$V$7,[3]Разработчик!$U$8))))))))),"-"))</f>
        <v>2</v>
      </c>
      <c r="O79" s="15"/>
      <c r="P79" s="43">
        <v>2020</v>
      </c>
      <c r="Q79" s="43">
        <v>2023</v>
      </c>
      <c r="R79" s="40">
        <v>6</v>
      </c>
      <c r="S79" s="81" t="s">
        <v>134</v>
      </c>
      <c r="T79" s="17">
        <f t="shared" si="12"/>
        <v>2020</v>
      </c>
      <c r="U79" s="10">
        <v>1</v>
      </c>
      <c r="V79" s="10">
        <v>0</v>
      </c>
      <c r="W79" s="10">
        <v>1</v>
      </c>
      <c r="X79" s="10">
        <v>1</v>
      </c>
      <c r="Y79" s="10">
        <v>0</v>
      </c>
      <c r="Z79" s="10">
        <v>1</v>
      </c>
      <c r="AA79" s="315"/>
      <c r="AB79" s="10" t="s">
        <v>2521</v>
      </c>
      <c r="AC79" s="196">
        <f t="shared" si="9"/>
        <v>3</v>
      </c>
      <c r="AD79" s="196">
        <f t="shared" si="10"/>
        <v>9</v>
      </c>
      <c r="AE79" s="196">
        <f t="shared" si="13"/>
        <v>12</v>
      </c>
    </row>
    <row r="80" spans="1:31" s="7" customFormat="1" x14ac:dyDescent="0.25">
      <c r="A80" s="322"/>
      <c r="B80" s="43">
        <f t="shared" si="16"/>
        <v>88</v>
      </c>
      <c r="C80" s="322"/>
      <c r="D80" s="322"/>
      <c r="E80" s="322"/>
      <c r="F80" s="43" t="s">
        <v>44</v>
      </c>
      <c r="G80" s="74" t="s">
        <v>221</v>
      </c>
      <c r="H80" s="74" t="s">
        <v>153</v>
      </c>
      <c r="I80" s="74" t="s">
        <v>226</v>
      </c>
      <c r="J80" s="41">
        <v>0.3</v>
      </c>
      <c r="K80" s="16">
        <v>32</v>
      </c>
      <c r="L80" s="16">
        <v>5</v>
      </c>
      <c r="M80" s="74">
        <v>2014</v>
      </c>
      <c r="N80" s="14">
        <f>IF(K80="","",IF(O80="",IF(K80=0,"",IF(K80&lt;=[3]Разработчик!$D$7,[3]Разработчик!$C$8,IF(K80&lt;=[3]Разработчик!$G$7,[3]Разработчик!$F$8,IF(K80&lt;=[3]Разработчик!$J$7,[3]Разработчик!$I$8,IF(K80&lt;=[3]Разработчик!$M$7,[3]Разработчик!$L$8,IF(K80&lt;=[3]Разработчик!$P$7,[3]Разработчик!$O$8,IF(K80&lt;=[3]Разработчик!$S$7,[3]Разработчик!$R$8,IF(K80&lt;=425.9,3.5,IF(K80&gt;=[3]Разработчик!$V$7,[3]Разработчик!$U$8))))))))),"-"))</f>
        <v>1.5</v>
      </c>
      <c r="O80" s="15"/>
      <c r="P80" s="43">
        <v>2020</v>
      </c>
      <c r="Q80" s="43">
        <v>2023</v>
      </c>
      <c r="R80" s="40">
        <v>6</v>
      </c>
      <c r="S80" s="81" t="s">
        <v>134</v>
      </c>
      <c r="T80" s="17">
        <f t="shared" si="12"/>
        <v>2020</v>
      </c>
      <c r="U80" s="10">
        <v>0</v>
      </c>
      <c r="V80" s="10">
        <v>0</v>
      </c>
      <c r="W80" s="10">
        <v>1</v>
      </c>
      <c r="X80" s="10">
        <v>0</v>
      </c>
      <c r="Y80" s="10">
        <v>0</v>
      </c>
      <c r="Z80" s="10">
        <v>0</v>
      </c>
      <c r="AA80" s="315"/>
      <c r="AB80" s="10" t="s">
        <v>2521</v>
      </c>
      <c r="AC80" s="196">
        <f t="shared" si="9"/>
        <v>0</v>
      </c>
      <c r="AD80" s="196">
        <f t="shared" si="10"/>
        <v>2</v>
      </c>
      <c r="AE80" s="196">
        <f t="shared" si="13"/>
        <v>2</v>
      </c>
    </row>
    <row r="81" spans="1:31" s="7" customFormat="1" x14ac:dyDescent="0.25">
      <c r="A81" s="322"/>
      <c r="B81" s="43">
        <f t="shared" si="16"/>
        <v>88</v>
      </c>
      <c r="C81" s="322"/>
      <c r="D81" s="322" t="s">
        <v>227</v>
      </c>
      <c r="E81" s="322" t="s">
        <v>79</v>
      </c>
      <c r="F81" s="43" t="s">
        <v>44</v>
      </c>
      <c r="G81" s="74" t="s">
        <v>221</v>
      </c>
      <c r="H81" s="74" t="s">
        <v>153</v>
      </c>
      <c r="I81" s="74" t="s">
        <v>226</v>
      </c>
      <c r="J81" s="41">
        <v>73.099999999999994</v>
      </c>
      <c r="K81" s="16">
        <v>219</v>
      </c>
      <c r="L81" s="16">
        <v>8</v>
      </c>
      <c r="M81" s="74">
        <v>2014</v>
      </c>
      <c r="N81" s="14">
        <f>IF(K81="","",IF(O81="",IF(K81=0,"",IF(K81&lt;=[3]Разработчик!$D$7,[3]Разработчик!$C$8,IF(K81&lt;=[3]Разработчик!$G$7,[3]Разработчик!$F$8,IF(K81&lt;=[3]Разработчик!$J$7,[3]Разработчик!$I$8,IF(K81&lt;=[3]Разработчик!$M$7,[3]Разработчик!$L$8,IF(K81&lt;=[3]Разработчик!$P$7,[3]Разработчик!$O$8,IF(K81&lt;=[3]Разработчик!$S$7,[3]Разработчик!$R$8,IF(K81&lt;=425.9,3.5,IF(K81&gt;=[3]Разработчик!$V$7,[3]Разработчик!$U$8))))))))),"-"))</f>
        <v>2.5</v>
      </c>
      <c r="O81" s="15"/>
      <c r="P81" s="43">
        <v>2020</v>
      </c>
      <c r="Q81" s="43">
        <v>2023</v>
      </c>
      <c r="R81" s="40">
        <v>6</v>
      </c>
      <c r="S81" s="81" t="s">
        <v>134</v>
      </c>
      <c r="T81" s="17">
        <f t="shared" si="12"/>
        <v>2020</v>
      </c>
      <c r="U81" s="10">
        <v>7</v>
      </c>
      <c r="V81" s="10">
        <v>0</v>
      </c>
      <c r="W81" s="10">
        <v>2</v>
      </c>
      <c r="X81" s="10">
        <v>1</v>
      </c>
      <c r="Y81" s="10">
        <v>0</v>
      </c>
      <c r="Z81" s="10">
        <v>3</v>
      </c>
      <c r="AA81" s="315"/>
      <c r="AB81" s="10" t="s">
        <v>2521</v>
      </c>
      <c r="AC81" s="196">
        <f t="shared" si="9"/>
        <v>11</v>
      </c>
      <c r="AD81" s="196">
        <f t="shared" si="10"/>
        <v>29</v>
      </c>
      <c r="AE81" s="196">
        <f t="shared" si="13"/>
        <v>40</v>
      </c>
    </row>
    <row r="82" spans="1:31" s="7" customFormat="1" x14ac:dyDescent="0.25">
      <c r="A82" s="322"/>
      <c r="B82" s="43">
        <f t="shared" si="16"/>
        <v>88</v>
      </c>
      <c r="C82" s="322"/>
      <c r="D82" s="322"/>
      <c r="E82" s="322"/>
      <c r="F82" s="43" t="s">
        <v>44</v>
      </c>
      <c r="G82" s="74" t="s">
        <v>221</v>
      </c>
      <c r="H82" s="74" t="s">
        <v>153</v>
      </c>
      <c r="I82" s="74" t="s">
        <v>226</v>
      </c>
      <c r="J82" s="41">
        <v>1.1000000000000001</v>
      </c>
      <c r="K82" s="16">
        <v>108</v>
      </c>
      <c r="L82" s="16">
        <v>6</v>
      </c>
      <c r="M82" s="74">
        <v>2014</v>
      </c>
      <c r="N82" s="14">
        <f>IF(K82="","",IF(O82="",IF(K82=0,"",IF(K82&lt;=[3]Разработчик!$D$7,[3]Разработчик!$C$8,IF(K82&lt;=[3]Разработчик!$G$7,[3]Разработчик!$F$8,IF(K82&lt;=[3]Разработчик!$J$7,[3]Разработчик!$I$8,IF(K82&lt;=[3]Разработчик!$M$7,[3]Разработчик!$L$8,IF(K82&lt;=[3]Разработчик!$P$7,[3]Разработчик!$O$8,IF(K82&lt;=[3]Разработчик!$S$7,[3]Разработчик!$R$8,IF(K82&lt;=425.9,3.5,IF(K82&gt;=[3]Разработчик!$V$7,[3]Разработчик!$U$8))))))))),"-"))</f>
        <v>2</v>
      </c>
      <c r="O82" s="15"/>
      <c r="P82" s="43">
        <v>2020</v>
      </c>
      <c r="Q82" s="43">
        <v>2023</v>
      </c>
      <c r="R82" s="40">
        <v>6</v>
      </c>
      <c r="S82" s="81" t="s">
        <v>134</v>
      </c>
      <c r="T82" s="17">
        <f t="shared" si="12"/>
        <v>2020</v>
      </c>
      <c r="U82" s="10">
        <v>2</v>
      </c>
      <c r="V82" s="10">
        <v>0</v>
      </c>
      <c r="W82" s="10">
        <v>1</v>
      </c>
      <c r="X82" s="10">
        <v>0</v>
      </c>
      <c r="Y82" s="10">
        <v>0</v>
      </c>
      <c r="Z82" s="10">
        <v>0</v>
      </c>
      <c r="AA82" s="315"/>
      <c r="AB82" s="10" t="s">
        <v>2521</v>
      </c>
      <c r="AC82" s="196">
        <f t="shared" si="9"/>
        <v>2</v>
      </c>
      <c r="AD82" s="196">
        <f t="shared" si="10"/>
        <v>6</v>
      </c>
      <c r="AE82" s="196">
        <f t="shared" si="13"/>
        <v>8</v>
      </c>
    </row>
    <row r="83" spans="1:31" s="7" customFormat="1" x14ac:dyDescent="0.25">
      <c r="A83" s="322"/>
      <c r="B83" s="43">
        <f t="shared" si="16"/>
        <v>88</v>
      </c>
      <c r="C83" s="322"/>
      <c r="D83" s="322"/>
      <c r="E83" s="322"/>
      <c r="F83" s="43" t="s">
        <v>44</v>
      </c>
      <c r="G83" s="74" t="s">
        <v>221</v>
      </c>
      <c r="H83" s="74" t="s">
        <v>153</v>
      </c>
      <c r="I83" s="74" t="s">
        <v>226</v>
      </c>
      <c r="J83" s="41">
        <v>0.5</v>
      </c>
      <c r="K83" s="16">
        <v>32</v>
      </c>
      <c r="L83" s="16">
        <v>5</v>
      </c>
      <c r="M83" s="74">
        <v>2014</v>
      </c>
      <c r="N83" s="14">
        <f>IF(K83="","",IF(O83="",IF(K83=0,"",IF(K83&lt;=[3]Разработчик!$D$7,[3]Разработчик!$C$8,IF(K83&lt;=[3]Разработчик!$G$7,[3]Разработчик!$F$8,IF(K83&lt;=[3]Разработчик!$J$7,[3]Разработчик!$I$8,IF(K83&lt;=[3]Разработчик!$M$7,[3]Разработчик!$L$8,IF(K83&lt;=[3]Разработчик!$P$7,[3]Разработчик!$O$8,IF(K83&lt;=[3]Разработчик!$S$7,[3]Разработчик!$R$8,IF(K83&lt;=425.9,3.5,IF(K83&gt;=[3]Разработчик!$V$7,[3]Разработчик!$U$8))))))))),"-"))</f>
        <v>1.5</v>
      </c>
      <c r="O83" s="15"/>
      <c r="P83" s="43">
        <v>2020</v>
      </c>
      <c r="Q83" s="43">
        <v>2023</v>
      </c>
      <c r="R83" s="40">
        <v>6</v>
      </c>
      <c r="S83" s="81" t="s">
        <v>134</v>
      </c>
      <c r="T83" s="17">
        <f t="shared" si="12"/>
        <v>2020</v>
      </c>
      <c r="U83" s="10">
        <v>0</v>
      </c>
      <c r="V83" s="10">
        <v>0</v>
      </c>
      <c r="W83" s="10">
        <v>2</v>
      </c>
      <c r="X83" s="10">
        <v>0</v>
      </c>
      <c r="Y83" s="10">
        <v>0</v>
      </c>
      <c r="Z83" s="10">
        <v>0</v>
      </c>
      <c r="AA83" s="315"/>
      <c r="AB83" s="10" t="s">
        <v>2521</v>
      </c>
      <c r="AC83" s="196">
        <f t="shared" si="9"/>
        <v>0</v>
      </c>
      <c r="AD83" s="196">
        <f t="shared" si="10"/>
        <v>4</v>
      </c>
      <c r="AE83" s="196">
        <f t="shared" si="13"/>
        <v>4</v>
      </c>
    </row>
    <row r="84" spans="1:31" s="7" customFormat="1" ht="45.75" customHeight="1" x14ac:dyDescent="0.25">
      <c r="A84" s="322" t="s">
        <v>228</v>
      </c>
      <c r="B84" s="43">
        <v>89</v>
      </c>
      <c r="C84" s="322" t="s">
        <v>229</v>
      </c>
      <c r="D84" s="322" t="s">
        <v>230</v>
      </c>
      <c r="E84" s="322" t="s">
        <v>79</v>
      </c>
      <c r="F84" s="43" t="s">
        <v>44</v>
      </c>
      <c r="G84" s="74" t="s">
        <v>221</v>
      </c>
      <c r="H84" s="74" t="s">
        <v>193</v>
      </c>
      <c r="I84" s="74" t="s">
        <v>226</v>
      </c>
      <c r="J84" s="41">
        <v>10.6</v>
      </c>
      <c r="K84" s="16">
        <v>219</v>
      </c>
      <c r="L84" s="16">
        <v>8</v>
      </c>
      <c r="M84" s="74">
        <v>2014</v>
      </c>
      <c r="N84" s="14">
        <f>IF(K84="","",IF(O84="",IF(K84=0,"",IF(K84&lt;=[3]Разработчик!$D$7,[3]Разработчик!$C$8,IF(K84&lt;=[3]Разработчик!$G$7,[3]Разработчик!$F$8,IF(K84&lt;=[3]Разработчик!$J$7,[3]Разработчик!$I$8,IF(K84&lt;=[3]Разработчик!$M$7,[3]Разработчик!$L$8,IF(K84&lt;=[3]Разработчик!$P$7,[3]Разработчик!$O$8,IF(K84&lt;=[3]Разработчик!$S$7,[3]Разработчик!$R$8,IF(K84&lt;=425.9,3.5,IF(K84&gt;=[3]Разработчик!$V$7,[3]Разработчик!$U$8))))))))),"-"))</f>
        <v>2.5</v>
      </c>
      <c r="O84" s="15"/>
      <c r="P84" s="43">
        <v>2020</v>
      </c>
      <c r="Q84" s="43">
        <v>2023</v>
      </c>
      <c r="R84" s="40">
        <v>6</v>
      </c>
      <c r="S84" s="81" t="s">
        <v>134</v>
      </c>
      <c r="T84" s="17">
        <f t="shared" si="12"/>
        <v>2020</v>
      </c>
      <c r="U84" s="10">
        <v>6</v>
      </c>
      <c r="V84" s="10">
        <v>0</v>
      </c>
      <c r="W84" s="10">
        <v>3</v>
      </c>
      <c r="X84" s="10">
        <v>1</v>
      </c>
      <c r="Y84" s="10">
        <v>2</v>
      </c>
      <c r="Z84" s="10">
        <v>3</v>
      </c>
      <c r="AA84" s="315" t="s">
        <v>2529</v>
      </c>
      <c r="AB84" s="10" t="s">
        <v>2521</v>
      </c>
      <c r="AC84" s="196">
        <f t="shared" si="9"/>
        <v>12</v>
      </c>
      <c r="AD84" s="196">
        <f t="shared" si="10"/>
        <v>31</v>
      </c>
      <c r="AE84" s="196">
        <f t="shared" si="13"/>
        <v>43</v>
      </c>
    </row>
    <row r="85" spans="1:31" s="70" customFormat="1" x14ac:dyDescent="0.25">
      <c r="A85" s="322"/>
      <c r="B85" s="75">
        <f>B84</f>
        <v>89</v>
      </c>
      <c r="C85" s="322"/>
      <c r="D85" s="322"/>
      <c r="E85" s="322"/>
      <c r="F85" s="75" t="s">
        <v>44</v>
      </c>
      <c r="G85" s="76" t="s">
        <v>221</v>
      </c>
      <c r="H85" s="76" t="s">
        <v>193</v>
      </c>
      <c r="I85" s="76" t="s">
        <v>226</v>
      </c>
      <c r="J85" s="77">
        <v>6.8</v>
      </c>
      <c r="K85" s="57">
        <v>159</v>
      </c>
      <c r="L85" s="57">
        <v>8</v>
      </c>
      <c r="M85" s="76">
        <v>2014</v>
      </c>
      <c r="N85" s="78">
        <f>IF(K85="","",IF(O85="",IF(K85=0,"",IF(K85&lt;=[3]Разработчик!$D$7,[3]Разработчик!$C$8,IF(K85&lt;=[3]Разработчик!$G$7,[3]Разработчик!$F$8,IF(K85&lt;=[3]Разработчик!$J$7,[3]Разработчик!$I$8,IF(K85&lt;=[3]Разработчик!$M$7,[3]Разработчик!$L$8,IF(K85&lt;=[3]Разработчик!$P$7,[3]Разработчик!$O$8,IF(K85&lt;=[3]Разработчик!$S$7,[3]Разработчик!$R$8,IF(K85&lt;=425.9,3.5,IF(K85&gt;=[3]Разработчик!$V$7,[3]Разработчик!$U$8))))))))),"-"))</f>
        <v>2.5</v>
      </c>
      <c r="O85" s="79"/>
      <c r="P85" s="75">
        <v>2020</v>
      </c>
      <c r="Q85" s="75">
        <v>2023</v>
      </c>
      <c r="R85" s="42">
        <v>6</v>
      </c>
      <c r="S85" s="61" t="s">
        <v>134</v>
      </c>
      <c r="T85" s="80">
        <f t="shared" si="12"/>
        <v>2020</v>
      </c>
      <c r="U85" s="27">
        <v>2</v>
      </c>
      <c r="V85" s="27">
        <v>0</v>
      </c>
      <c r="W85" s="27">
        <v>1</v>
      </c>
      <c r="X85" s="27">
        <v>0</v>
      </c>
      <c r="Y85" s="27">
        <v>0</v>
      </c>
      <c r="Z85" s="27">
        <v>0</v>
      </c>
      <c r="AA85" s="315"/>
      <c r="AB85" s="27" t="s">
        <v>2521</v>
      </c>
      <c r="AC85" s="196">
        <f t="shared" si="9"/>
        <v>2</v>
      </c>
      <c r="AD85" s="196">
        <f t="shared" si="10"/>
        <v>6</v>
      </c>
      <c r="AE85" s="196">
        <f t="shared" si="13"/>
        <v>8</v>
      </c>
    </row>
    <row r="86" spans="1:31" s="7" customFormat="1" x14ac:dyDescent="0.25">
      <c r="A86" s="322"/>
      <c r="B86" s="43">
        <f>B85</f>
        <v>89</v>
      </c>
      <c r="C86" s="322"/>
      <c r="D86" s="322"/>
      <c r="E86" s="322"/>
      <c r="F86" s="43" t="s">
        <v>44</v>
      </c>
      <c r="G86" s="74" t="s">
        <v>221</v>
      </c>
      <c r="H86" s="74" t="s">
        <v>193</v>
      </c>
      <c r="I86" s="74" t="s">
        <v>226</v>
      </c>
      <c r="J86" s="41">
        <v>0.6</v>
      </c>
      <c r="K86" s="16">
        <v>32</v>
      </c>
      <c r="L86" s="16">
        <v>5</v>
      </c>
      <c r="M86" s="74">
        <v>2014</v>
      </c>
      <c r="N86" s="14">
        <f>IF(K86="","",IF(O86="",IF(K86=0,"",IF(K86&lt;=[3]Разработчик!$D$7,[3]Разработчик!$C$8,IF(K86&lt;=[3]Разработчик!$G$7,[3]Разработчик!$F$8,IF(K86&lt;=[3]Разработчик!$J$7,[3]Разработчик!$I$8,IF(K86&lt;=[3]Разработчик!$M$7,[3]Разработчик!$L$8,IF(K86&lt;=[3]Разработчик!$P$7,[3]Разработчик!$O$8,IF(K86&lt;=[3]Разработчик!$S$7,[3]Разработчик!$R$8,IF(K86&lt;=425.9,3.5,IF(K86&gt;=[3]Разработчик!$V$7,[3]Разработчик!$U$8))))))))),"-"))</f>
        <v>1.5</v>
      </c>
      <c r="O86" s="15"/>
      <c r="P86" s="43">
        <v>2020</v>
      </c>
      <c r="Q86" s="43">
        <v>2023</v>
      </c>
      <c r="R86" s="40">
        <v>6</v>
      </c>
      <c r="S86" s="81" t="s">
        <v>134</v>
      </c>
      <c r="T86" s="17">
        <f t="shared" si="12"/>
        <v>2020</v>
      </c>
      <c r="U86" s="10">
        <v>0</v>
      </c>
      <c r="V86" s="10">
        <v>0</v>
      </c>
      <c r="W86" s="10">
        <v>2</v>
      </c>
      <c r="X86" s="10">
        <v>0</v>
      </c>
      <c r="Y86" s="10">
        <v>1</v>
      </c>
      <c r="Z86" s="10">
        <v>1</v>
      </c>
      <c r="AA86" s="315"/>
      <c r="AB86" s="10" t="s">
        <v>2521</v>
      </c>
      <c r="AC86" s="196">
        <f t="shared" si="9"/>
        <v>2</v>
      </c>
      <c r="AD86" s="196">
        <f t="shared" si="10"/>
        <v>8</v>
      </c>
      <c r="AE86" s="196">
        <f t="shared" si="13"/>
        <v>10</v>
      </c>
    </row>
    <row r="87" spans="1:31" s="7" customFormat="1" ht="42.75" customHeight="1" x14ac:dyDescent="0.25">
      <c r="A87" s="322" t="s">
        <v>231</v>
      </c>
      <c r="B87" s="43">
        <v>90</v>
      </c>
      <c r="C87" s="322" t="s">
        <v>232</v>
      </c>
      <c r="D87" s="322" t="s">
        <v>233</v>
      </c>
      <c r="E87" s="322" t="s">
        <v>79</v>
      </c>
      <c r="F87" s="43" t="s">
        <v>44</v>
      </c>
      <c r="G87" s="74" t="s">
        <v>99</v>
      </c>
      <c r="H87" s="74" t="s">
        <v>158</v>
      </c>
      <c r="I87" s="74" t="s">
        <v>165</v>
      </c>
      <c r="J87" s="41">
        <v>68</v>
      </c>
      <c r="K87" s="16">
        <v>273</v>
      </c>
      <c r="L87" s="16">
        <v>8</v>
      </c>
      <c r="M87" s="74">
        <v>2014</v>
      </c>
      <c r="N87" s="14">
        <f>IF(K87="","",IF(O87="",IF(K87=0,"",IF(K87&lt;=[3]Разработчик!$D$7,[3]Разработчик!$C$8,IF(K87&lt;=[3]Разработчик!$G$7,[3]Разработчик!$F$8,IF(K87&lt;=[3]Разработчик!$J$7,[3]Разработчик!$I$8,IF(K87&lt;=[3]Разработчик!$M$7,[3]Разработчик!$L$8,IF(K87&lt;=[3]Разработчик!$P$7,[3]Разработчик!$O$8,IF(K87&lt;=[3]Разработчик!$S$7,[3]Разработчик!$R$8,IF(K87&lt;=425.9,3.5,IF(K87&gt;=[3]Разработчик!$V$7,[3]Разработчик!$U$8))))))))),"-"))</f>
        <v>3</v>
      </c>
      <c r="O87" s="15"/>
      <c r="P87" s="43">
        <v>2020</v>
      </c>
      <c r="Q87" s="43">
        <v>2023</v>
      </c>
      <c r="R87" s="40">
        <v>6</v>
      </c>
      <c r="S87" s="81" t="s">
        <v>134</v>
      </c>
      <c r="T87" s="17">
        <f t="shared" si="12"/>
        <v>2020</v>
      </c>
      <c r="U87" s="10">
        <v>13</v>
      </c>
      <c r="V87" s="10">
        <v>0</v>
      </c>
      <c r="W87" s="10">
        <v>4</v>
      </c>
      <c r="X87" s="10">
        <v>3</v>
      </c>
      <c r="Y87" s="10">
        <v>3</v>
      </c>
      <c r="Z87" s="10">
        <v>3</v>
      </c>
      <c r="AA87" s="315" t="s">
        <v>2524</v>
      </c>
      <c r="AB87" s="10" t="s">
        <v>2521</v>
      </c>
      <c r="AC87" s="196">
        <f t="shared" si="9"/>
        <v>22</v>
      </c>
      <c r="AD87" s="196">
        <f t="shared" ref="AD87:AD114" si="17">SUM(U87*2)+(V87*3)+(W87*2)+(X87*2)+(Y87)+(Z87*3)</f>
        <v>52</v>
      </c>
      <c r="AE87" s="196">
        <f t="shared" si="13"/>
        <v>74</v>
      </c>
    </row>
    <row r="88" spans="1:31" s="7" customFormat="1" x14ac:dyDescent="0.25">
      <c r="A88" s="322"/>
      <c r="B88" s="43">
        <f>B87</f>
        <v>90</v>
      </c>
      <c r="C88" s="322"/>
      <c r="D88" s="322"/>
      <c r="E88" s="322"/>
      <c r="F88" s="43" t="s">
        <v>44</v>
      </c>
      <c r="G88" s="74" t="s">
        <v>99</v>
      </c>
      <c r="H88" s="74" t="s">
        <v>158</v>
      </c>
      <c r="I88" s="74" t="s">
        <v>165</v>
      </c>
      <c r="J88" s="41">
        <v>0.9</v>
      </c>
      <c r="K88" s="16">
        <v>57</v>
      </c>
      <c r="L88" s="16">
        <v>6</v>
      </c>
      <c r="M88" s="74">
        <v>2014</v>
      </c>
      <c r="N88" s="14">
        <f>IF(K88="","",IF(O88="",IF(K88=0,"",IF(K88&lt;=[3]Разработчик!$D$7,[3]Разработчик!$C$8,IF(K88&lt;=[3]Разработчик!$G$7,[3]Разработчик!$F$8,IF(K88&lt;=[3]Разработчик!$J$7,[3]Разработчик!$I$8,IF(K88&lt;=[3]Разработчик!$M$7,[3]Разработчик!$L$8,IF(K88&lt;=[3]Разработчик!$P$7,[3]Разработчик!$O$8,IF(K88&lt;=[3]Разработчик!$S$7,[3]Разработчик!$R$8,IF(K88&lt;=425.9,3.5,IF(K88&gt;=[3]Разработчик!$V$7,[3]Разработчик!$U$8))))))))),"-"))</f>
        <v>1.5</v>
      </c>
      <c r="O88" s="15"/>
      <c r="P88" s="43">
        <v>2020</v>
      </c>
      <c r="Q88" s="43">
        <v>2023</v>
      </c>
      <c r="R88" s="40">
        <v>6</v>
      </c>
      <c r="S88" s="81" t="s">
        <v>134</v>
      </c>
      <c r="T88" s="17">
        <f t="shared" si="12"/>
        <v>2020</v>
      </c>
      <c r="U88" s="10">
        <v>2</v>
      </c>
      <c r="V88" s="10">
        <v>0</v>
      </c>
      <c r="W88" s="10">
        <v>2</v>
      </c>
      <c r="X88" s="10">
        <v>0</v>
      </c>
      <c r="Y88" s="10">
        <v>0</v>
      </c>
      <c r="Z88" s="10">
        <v>0</v>
      </c>
      <c r="AA88" s="315"/>
      <c r="AB88" s="10" t="s">
        <v>2521</v>
      </c>
      <c r="AC88" s="196">
        <f t="shared" ref="AC88:AC114" si="18">SUM(U88+V88+X88+Y88+Z88)</f>
        <v>2</v>
      </c>
      <c r="AD88" s="196">
        <f t="shared" si="17"/>
        <v>8</v>
      </c>
      <c r="AE88" s="196">
        <f t="shared" si="13"/>
        <v>10</v>
      </c>
    </row>
    <row r="89" spans="1:31" s="7" customFormat="1" x14ac:dyDescent="0.25">
      <c r="A89" s="322"/>
      <c r="B89" s="43">
        <f>B88</f>
        <v>90</v>
      </c>
      <c r="C89" s="322"/>
      <c r="D89" s="322"/>
      <c r="E89" s="322"/>
      <c r="F89" s="43" t="s">
        <v>44</v>
      </c>
      <c r="G89" s="74" t="s">
        <v>99</v>
      </c>
      <c r="H89" s="74" t="s">
        <v>158</v>
      </c>
      <c r="I89" s="74" t="s">
        <v>165</v>
      </c>
      <c r="J89" s="41">
        <v>0.3</v>
      </c>
      <c r="K89" s="16">
        <v>32</v>
      </c>
      <c r="L89" s="16">
        <v>5</v>
      </c>
      <c r="M89" s="74">
        <v>2014</v>
      </c>
      <c r="N89" s="14">
        <f>IF(K89="","",IF(O89="",IF(K89=0,"",IF(K89&lt;=[3]Разработчик!$D$7,[3]Разработчик!$C$8,IF(K89&lt;=[3]Разработчик!$G$7,[3]Разработчик!$F$8,IF(K89&lt;=[3]Разработчик!$J$7,[3]Разработчик!$I$8,IF(K89&lt;=[3]Разработчик!$M$7,[3]Разработчик!$L$8,IF(K89&lt;=[3]Разработчик!$P$7,[3]Разработчик!$O$8,IF(K89&lt;=[3]Разработчик!$S$7,[3]Разработчик!$R$8,IF(K89&lt;=425.9,3.5,IF(K89&gt;=[3]Разработчик!$V$7,[3]Разработчик!$U$8))))))))),"-"))</f>
        <v>1.5</v>
      </c>
      <c r="O89" s="15"/>
      <c r="P89" s="43">
        <v>2020</v>
      </c>
      <c r="Q89" s="43">
        <v>2023</v>
      </c>
      <c r="R89" s="40">
        <v>6</v>
      </c>
      <c r="S89" s="81" t="s">
        <v>134</v>
      </c>
      <c r="T89" s="17">
        <f t="shared" si="12"/>
        <v>2020</v>
      </c>
      <c r="U89" s="10">
        <v>0</v>
      </c>
      <c r="V89" s="10">
        <v>0</v>
      </c>
      <c r="W89" s="10">
        <v>1</v>
      </c>
      <c r="X89" s="10">
        <v>0</v>
      </c>
      <c r="Y89" s="10">
        <v>0</v>
      </c>
      <c r="Z89" s="10">
        <v>0</v>
      </c>
      <c r="AA89" s="315"/>
      <c r="AB89" s="10" t="s">
        <v>2521</v>
      </c>
      <c r="AC89" s="196">
        <f t="shared" si="18"/>
        <v>0</v>
      </c>
      <c r="AD89" s="196">
        <f t="shared" si="17"/>
        <v>2</v>
      </c>
      <c r="AE89" s="196">
        <f t="shared" si="13"/>
        <v>2</v>
      </c>
    </row>
    <row r="90" spans="1:31" s="7" customFormat="1" ht="44.25" customHeight="1" x14ac:dyDescent="0.25">
      <c r="A90" s="239" t="s">
        <v>261</v>
      </c>
      <c r="B90" s="43">
        <v>134</v>
      </c>
      <c r="C90" s="43" t="s">
        <v>262</v>
      </c>
      <c r="D90" s="43" t="s">
        <v>263</v>
      </c>
      <c r="E90" s="43" t="s">
        <v>257</v>
      </c>
      <c r="F90" s="43" t="s">
        <v>41</v>
      </c>
      <c r="G90" s="74" t="s">
        <v>256</v>
      </c>
      <c r="H90" s="74" t="s">
        <v>248</v>
      </c>
      <c r="I90" s="74" t="s">
        <v>260</v>
      </c>
      <c r="J90" s="41">
        <v>0.1</v>
      </c>
      <c r="K90" s="83" t="s">
        <v>103</v>
      </c>
      <c r="L90" s="83" t="s">
        <v>245</v>
      </c>
      <c r="M90" s="74">
        <v>2014</v>
      </c>
      <c r="N90" s="14">
        <f>IF(K90="","",IF(O90="",IF(K90=0,"",IF(K90&lt;=[3]Разработчик!$D$7,[3]Разработчик!$C$8,IF(K90&lt;=[3]Разработчик!$G$7,[3]Разработчик!$F$8,IF(K90&lt;=[3]Разработчик!$J$7,[3]Разработчик!$I$8,IF(K90&lt;=[3]Разработчик!$M$7,[3]Разработчик!$L$8,IF(K90&lt;=[3]Разработчик!$P$7,[3]Разработчик!$O$8,IF(K90&lt;=[3]Разработчик!$S$7,[3]Разработчик!$R$8,IF(K90&lt;=425.9,3.5,IF(K90&gt;=[3]Разработчик!$V$7,[3]Разработчик!$U$8))))))))),"-"))</f>
        <v>4</v>
      </c>
      <c r="O90" s="15"/>
      <c r="P90" s="43">
        <v>2019</v>
      </c>
      <c r="Q90" s="43">
        <v>2023</v>
      </c>
      <c r="R90" s="40">
        <v>8</v>
      </c>
      <c r="S90" s="16" t="s">
        <v>134</v>
      </c>
      <c r="T90" s="17">
        <f t="shared" si="12"/>
        <v>2022</v>
      </c>
      <c r="U90" s="10">
        <v>0</v>
      </c>
      <c r="V90" s="10">
        <v>0</v>
      </c>
      <c r="W90" s="10">
        <v>1</v>
      </c>
      <c r="X90" s="10">
        <v>0</v>
      </c>
      <c r="Y90" s="10">
        <v>0</v>
      </c>
      <c r="Z90" s="10">
        <v>0</v>
      </c>
      <c r="AA90" s="10">
        <v>7.5</v>
      </c>
      <c r="AB90" s="10" t="s">
        <v>2521</v>
      </c>
      <c r="AC90" s="196">
        <f t="shared" si="18"/>
        <v>0</v>
      </c>
      <c r="AD90" s="196">
        <f t="shared" si="17"/>
        <v>2</v>
      </c>
      <c r="AE90" s="196">
        <f t="shared" si="13"/>
        <v>2</v>
      </c>
    </row>
    <row r="91" spans="1:31" s="7" customFormat="1" ht="42.75" customHeight="1" x14ac:dyDescent="0.25">
      <c r="A91" s="239" t="s">
        <v>264</v>
      </c>
      <c r="B91" s="43">
        <v>135</v>
      </c>
      <c r="C91" s="43" t="s">
        <v>265</v>
      </c>
      <c r="D91" s="43" t="s">
        <v>266</v>
      </c>
      <c r="E91" s="43" t="s">
        <v>257</v>
      </c>
      <c r="F91" s="43" t="s">
        <v>41</v>
      </c>
      <c r="G91" s="74" t="s">
        <v>256</v>
      </c>
      <c r="H91" s="74" t="s">
        <v>248</v>
      </c>
      <c r="I91" s="74" t="s">
        <v>260</v>
      </c>
      <c r="J91" s="41">
        <v>0.1</v>
      </c>
      <c r="K91" s="83" t="s">
        <v>103</v>
      </c>
      <c r="L91" s="83" t="s">
        <v>245</v>
      </c>
      <c r="M91" s="74">
        <v>2014</v>
      </c>
      <c r="N91" s="14">
        <f>IF(K91="","",IF(O91="",IF(K91=0,"",IF(K91&lt;=[3]Разработчик!$D$7,[3]Разработчик!$C$8,IF(K91&lt;=[3]Разработчик!$G$7,[3]Разработчик!$F$8,IF(K91&lt;=[3]Разработчик!$J$7,[3]Разработчик!$I$8,IF(K91&lt;=[3]Разработчик!$M$7,[3]Разработчик!$L$8,IF(K91&lt;=[3]Разработчик!$P$7,[3]Разработчик!$O$8,IF(K91&lt;=[3]Разработчик!$S$7,[3]Разработчик!$R$8,IF(K91&lt;=425.9,3.5,IF(K91&gt;=[3]Разработчик!$V$7,[3]Разработчик!$U$8))))))))),"-"))</f>
        <v>4</v>
      </c>
      <c r="O91" s="15"/>
      <c r="P91" s="43">
        <v>2019</v>
      </c>
      <c r="Q91" s="43">
        <v>2023</v>
      </c>
      <c r="R91" s="40">
        <v>8</v>
      </c>
      <c r="S91" s="16" t="s">
        <v>134</v>
      </c>
      <c r="T91" s="17">
        <f t="shared" si="12"/>
        <v>2022</v>
      </c>
      <c r="U91" s="10">
        <v>0</v>
      </c>
      <c r="V91" s="10">
        <v>0</v>
      </c>
      <c r="W91" s="10">
        <v>1</v>
      </c>
      <c r="X91" s="10">
        <v>0</v>
      </c>
      <c r="Y91" s="10">
        <v>1</v>
      </c>
      <c r="Z91" s="10">
        <v>0</v>
      </c>
      <c r="AA91" s="10">
        <v>7.5</v>
      </c>
      <c r="AB91" s="10" t="s">
        <v>2521</v>
      </c>
      <c r="AC91" s="196">
        <f t="shared" si="18"/>
        <v>1</v>
      </c>
      <c r="AD91" s="196">
        <f t="shared" si="17"/>
        <v>3</v>
      </c>
      <c r="AE91" s="196">
        <f t="shared" si="13"/>
        <v>4</v>
      </c>
    </row>
    <row r="92" spans="1:31" s="7" customFormat="1" ht="39" customHeight="1" x14ac:dyDescent="0.25">
      <c r="A92" s="322" t="s">
        <v>272</v>
      </c>
      <c r="B92" s="43">
        <v>153</v>
      </c>
      <c r="C92" s="322" t="s">
        <v>273</v>
      </c>
      <c r="D92" s="322" t="s">
        <v>274</v>
      </c>
      <c r="E92" s="322" t="s">
        <v>34</v>
      </c>
      <c r="F92" s="43" t="s">
        <v>36</v>
      </c>
      <c r="G92" s="74" t="s">
        <v>270</v>
      </c>
      <c r="H92" s="74" t="s">
        <v>275</v>
      </c>
      <c r="I92" s="74" t="s">
        <v>151</v>
      </c>
      <c r="J92" s="41">
        <v>36.799999999999997</v>
      </c>
      <c r="K92" s="83" t="s">
        <v>234</v>
      </c>
      <c r="L92" s="83" t="s">
        <v>235</v>
      </c>
      <c r="M92" s="74">
        <v>2014</v>
      </c>
      <c r="N92" s="14">
        <f>IF(K92="","",IF(O92="",IF(K92=0,"",IF(K92&lt;=[3]Разработчик!$D$7,[3]Разработчик!$C$8,IF(K92&lt;=[3]Разработчик!$G$7,[3]Разработчик!$F$8,IF(K92&lt;=[3]Разработчик!$J$7,[3]Разработчик!$I$8,IF(K92&lt;=[3]Разработчик!$M$7,[3]Разработчик!$L$8,IF(K92&lt;=[3]Разработчик!$P$7,[3]Разработчик!$O$8,IF(K92&lt;=[3]Разработчик!$S$7,[3]Разработчик!$R$8,IF(K92&lt;=425.9,3.5,IF(K92&gt;=[3]Разработчик!$V$7,[3]Разработчик!$U$8))))))))),"-"))</f>
        <v>4</v>
      </c>
      <c r="O92" s="15"/>
      <c r="P92" s="43">
        <v>2020</v>
      </c>
      <c r="Q92" s="43">
        <v>2023</v>
      </c>
      <c r="R92" s="40">
        <v>6</v>
      </c>
      <c r="S92" s="16" t="s">
        <v>134</v>
      </c>
      <c r="T92" s="17">
        <f t="shared" si="12"/>
        <v>2020</v>
      </c>
      <c r="U92" s="10">
        <v>7</v>
      </c>
      <c r="V92" s="10">
        <v>2</v>
      </c>
      <c r="W92" s="10">
        <v>4</v>
      </c>
      <c r="X92" s="10">
        <v>5</v>
      </c>
      <c r="Y92" s="10">
        <v>1</v>
      </c>
      <c r="Z92" s="10">
        <v>3</v>
      </c>
      <c r="AA92" s="315">
        <v>7.5</v>
      </c>
      <c r="AB92" s="10" t="s">
        <v>2521</v>
      </c>
      <c r="AC92" s="196">
        <f t="shared" si="18"/>
        <v>18</v>
      </c>
      <c r="AD92" s="196">
        <f t="shared" si="17"/>
        <v>48</v>
      </c>
      <c r="AE92" s="196">
        <f t="shared" si="13"/>
        <v>66</v>
      </c>
    </row>
    <row r="93" spans="1:31" s="7" customFormat="1" x14ac:dyDescent="0.25">
      <c r="A93" s="322"/>
      <c r="B93" s="43">
        <f>B92</f>
        <v>153</v>
      </c>
      <c r="C93" s="322"/>
      <c r="D93" s="322"/>
      <c r="E93" s="322"/>
      <c r="F93" s="43" t="s">
        <v>36</v>
      </c>
      <c r="G93" s="74" t="s">
        <v>270</v>
      </c>
      <c r="H93" s="74" t="s">
        <v>275</v>
      </c>
      <c r="I93" s="74" t="s">
        <v>151</v>
      </c>
      <c r="J93" s="41">
        <v>12.6</v>
      </c>
      <c r="K93" s="83" t="s">
        <v>244</v>
      </c>
      <c r="L93" s="83" t="s">
        <v>102</v>
      </c>
      <c r="M93" s="74">
        <v>2014</v>
      </c>
      <c r="N93" s="14">
        <f>IF(K93="","",IF(O93="",IF(K93=0,"",IF(K93&lt;=[3]Разработчик!$D$7,[3]Разработчик!$C$8,IF(K93&lt;=[3]Разработчик!$G$7,[3]Разработчик!$F$8,IF(K93&lt;=[3]Разработчик!$J$7,[3]Разработчик!$I$8,IF(K93&lt;=[3]Разработчик!$M$7,[3]Разработчик!$L$8,IF(K93&lt;=[3]Разработчик!$P$7,[3]Разработчик!$O$8,IF(K93&lt;=[3]Разработчик!$S$7,[3]Разработчик!$R$8,IF(K93&lt;=425.9,3.5,IF(K93&gt;=[3]Разработчик!$V$7,[3]Разработчик!$U$8))))))))),"-"))</f>
        <v>4</v>
      </c>
      <c r="O93" s="15"/>
      <c r="P93" s="43">
        <v>2020</v>
      </c>
      <c r="Q93" s="43">
        <v>2023</v>
      </c>
      <c r="R93" s="40">
        <v>6</v>
      </c>
      <c r="S93" s="16" t="s">
        <v>134</v>
      </c>
      <c r="T93" s="17">
        <f t="shared" si="12"/>
        <v>2020</v>
      </c>
      <c r="U93" s="10">
        <v>8</v>
      </c>
      <c r="V93" s="10">
        <v>0</v>
      </c>
      <c r="W93" s="10">
        <v>3</v>
      </c>
      <c r="X93" s="10">
        <v>0</v>
      </c>
      <c r="Y93" s="10">
        <v>2</v>
      </c>
      <c r="Z93" s="10">
        <v>4</v>
      </c>
      <c r="AA93" s="315"/>
      <c r="AB93" s="10" t="s">
        <v>2521</v>
      </c>
      <c r="AC93" s="196">
        <f t="shared" si="18"/>
        <v>14</v>
      </c>
      <c r="AD93" s="196">
        <f t="shared" si="17"/>
        <v>36</v>
      </c>
      <c r="AE93" s="196">
        <f t="shared" si="13"/>
        <v>50</v>
      </c>
    </row>
    <row r="94" spans="1:31" s="7" customFormat="1" x14ac:dyDescent="0.25">
      <c r="A94" s="322"/>
      <c r="B94" s="43">
        <f>B93</f>
        <v>153</v>
      </c>
      <c r="C94" s="322"/>
      <c r="D94" s="322"/>
      <c r="E94" s="322"/>
      <c r="F94" s="43" t="s">
        <v>36</v>
      </c>
      <c r="G94" s="74" t="s">
        <v>270</v>
      </c>
      <c r="H94" s="74" t="s">
        <v>275</v>
      </c>
      <c r="I94" s="74" t="s">
        <v>151</v>
      </c>
      <c r="J94" s="41">
        <v>0.8</v>
      </c>
      <c r="K94" s="83" t="s">
        <v>101</v>
      </c>
      <c r="L94" s="83" t="s">
        <v>239</v>
      </c>
      <c r="M94" s="74">
        <v>2014</v>
      </c>
      <c r="N94" s="14">
        <f>IF(K94="","",IF(O94="",IF(K94=0,"",IF(K94&lt;=[3]Разработчик!$D$7,[3]Разработчик!$C$8,IF(K94&lt;=[3]Разработчик!$G$7,[3]Разработчик!$F$8,IF(K94&lt;=[3]Разработчик!$J$7,[3]Разработчик!$I$8,IF(K94&lt;=[3]Разработчик!$M$7,[3]Разработчик!$L$8,IF(K94&lt;=[3]Разработчик!$P$7,[3]Разработчик!$O$8,IF(K94&lt;=[3]Разработчик!$S$7,[3]Разработчик!$R$8,IF(K94&lt;=425.9,3.5,IF(K94&gt;=[3]Разработчик!$V$7,[3]Разработчик!$U$8))))))))),"-"))</f>
        <v>4</v>
      </c>
      <c r="O94" s="15"/>
      <c r="P94" s="43">
        <v>2020</v>
      </c>
      <c r="Q94" s="43">
        <v>2023</v>
      </c>
      <c r="R94" s="40">
        <v>6</v>
      </c>
      <c r="S94" s="16" t="s">
        <v>134</v>
      </c>
      <c r="T94" s="17">
        <f t="shared" si="12"/>
        <v>2020</v>
      </c>
      <c r="U94" s="10">
        <v>0</v>
      </c>
      <c r="V94" s="10">
        <v>0</v>
      </c>
      <c r="W94" s="10">
        <v>2</v>
      </c>
      <c r="X94" s="10">
        <v>0</v>
      </c>
      <c r="Y94" s="10">
        <v>0</v>
      </c>
      <c r="Z94" s="10">
        <v>2</v>
      </c>
      <c r="AA94" s="315"/>
      <c r="AB94" s="10" t="s">
        <v>2521</v>
      </c>
      <c r="AC94" s="196">
        <f t="shared" si="18"/>
        <v>2</v>
      </c>
      <c r="AD94" s="196">
        <f t="shared" si="17"/>
        <v>10</v>
      </c>
      <c r="AE94" s="196">
        <f t="shared" si="13"/>
        <v>12</v>
      </c>
    </row>
    <row r="95" spans="1:31" s="7" customFormat="1" x14ac:dyDescent="0.25">
      <c r="A95" s="322"/>
      <c r="B95" s="43">
        <f>B94</f>
        <v>153</v>
      </c>
      <c r="C95" s="322"/>
      <c r="D95" s="322"/>
      <c r="E95" s="322"/>
      <c r="F95" s="43" t="s">
        <v>36</v>
      </c>
      <c r="G95" s="74" t="s">
        <v>270</v>
      </c>
      <c r="H95" s="74" t="s">
        <v>275</v>
      </c>
      <c r="I95" s="74" t="s">
        <v>151</v>
      </c>
      <c r="J95" s="41">
        <v>0.6</v>
      </c>
      <c r="K95" s="83" t="s">
        <v>103</v>
      </c>
      <c r="L95" s="83" t="s">
        <v>104</v>
      </c>
      <c r="M95" s="74">
        <v>2014</v>
      </c>
      <c r="N95" s="14">
        <f>IF(K95="","",IF(O95="",IF(K95=0,"",IF(K95&lt;=[3]Разработчик!$D$7,[3]Разработчик!$C$8,IF(K95&lt;=[3]Разработчик!$G$7,[3]Разработчик!$F$8,IF(K95&lt;=[3]Разработчик!$J$7,[3]Разработчик!$I$8,IF(K95&lt;=[3]Разработчик!$M$7,[3]Разработчик!$L$8,IF(K95&lt;=[3]Разработчик!$P$7,[3]Разработчик!$O$8,IF(K95&lt;=[3]Разработчик!$S$7,[3]Разработчик!$R$8,IF(K95&lt;=425.9,3.5,IF(K95&gt;=[3]Разработчик!$V$7,[3]Разработчик!$U$8))))))))),"-"))</f>
        <v>4</v>
      </c>
      <c r="O95" s="15"/>
      <c r="P95" s="43">
        <v>2020</v>
      </c>
      <c r="Q95" s="43">
        <v>2023</v>
      </c>
      <c r="R95" s="40">
        <v>6</v>
      </c>
      <c r="S95" s="16" t="s">
        <v>134</v>
      </c>
      <c r="T95" s="17">
        <f t="shared" si="12"/>
        <v>2020</v>
      </c>
      <c r="U95" s="10">
        <v>1</v>
      </c>
      <c r="V95" s="10">
        <v>0</v>
      </c>
      <c r="W95" s="10">
        <v>1</v>
      </c>
      <c r="X95" s="10">
        <v>0</v>
      </c>
      <c r="Y95" s="10">
        <v>0</v>
      </c>
      <c r="Z95" s="10">
        <v>0</v>
      </c>
      <c r="AA95" s="315"/>
      <c r="AB95" s="10" t="s">
        <v>2521</v>
      </c>
      <c r="AC95" s="196">
        <f t="shared" si="18"/>
        <v>1</v>
      </c>
      <c r="AD95" s="196">
        <f t="shared" si="17"/>
        <v>4</v>
      </c>
      <c r="AE95" s="196">
        <f t="shared" si="13"/>
        <v>5</v>
      </c>
    </row>
    <row r="96" spans="1:31" s="7" customFormat="1" ht="24" x14ac:dyDescent="0.25">
      <c r="A96" s="239" t="s">
        <v>276</v>
      </c>
      <c r="B96" s="43">
        <v>155</v>
      </c>
      <c r="C96" s="43" t="s">
        <v>277</v>
      </c>
      <c r="D96" s="43" t="s">
        <v>278</v>
      </c>
      <c r="E96" s="43" t="s">
        <v>34</v>
      </c>
      <c r="F96" s="43" t="s">
        <v>36</v>
      </c>
      <c r="G96" s="74" t="s">
        <v>270</v>
      </c>
      <c r="H96" s="74" t="s">
        <v>275</v>
      </c>
      <c r="I96" s="74" t="s">
        <v>151</v>
      </c>
      <c r="J96" s="41">
        <v>0.1</v>
      </c>
      <c r="K96" s="83" t="s">
        <v>103</v>
      </c>
      <c r="L96" s="83" t="s">
        <v>104</v>
      </c>
      <c r="M96" s="74">
        <v>2014</v>
      </c>
      <c r="N96" s="14">
        <f>IF(K96="","",IF(O96="",IF(K96=0,"",IF(K96&lt;=[3]Разработчик!$D$7,[3]Разработчик!$C$8,IF(K96&lt;=[3]Разработчик!$G$7,[3]Разработчик!$F$8,IF(K96&lt;=[3]Разработчик!$J$7,[3]Разработчик!$I$8,IF(K96&lt;=[3]Разработчик!$M$7,[3]Разработчик!$L$8,IF(K96&lt;=[3]Разработчик!$P$7,[3]Разработчик!$O$8,IF(K96&lt;=[3]Разработчик!$S$7,[3]Разработчик!$R$8,IF(K96&lt;=425.9,3.5,IF(K96&gt;=[3]Разработчик!$V$7,[3]Разработчик!$U$8))))))))),"-"))</f>
        <v>4</v>
      </c>
      <c r="O96" s="15"/>
      <c r="P96" s="43">
        <v>2020</v>
      </c>
      <c r="Q96" s="43">
        <v>2023</v>
      </c>
      <c r="R96" s="40">
        <v>6</v>
      </c>
      <c r="S96" s="16" t="s">
        <v>134</v>
      </c>
      <c r="T96" s="17">
        <f t="shared" si="12"/>
        <v>2020</v>
      </c>
      <c r="U96" s="10">
        <v>0</v>
      </c>
      <c r="V96" s="10">
        <v>0</v>
      </c>
      <c r="W96" s="10">
        <v>1</v>
      </c>
      <c r="X96" s="10">
        <v>0</v>
      </c>
      <c r="Y96" s="10">
        <v>1</v>
      </c>
      <c r="Z96" s="10">
        <v>0</v>
      </c>
      <c r="AA96" s="10">
        <v>7.5</v>
      </c>
      <c r="AB96" s="10" t="s">
        <v>2521</v>
      </c>
      <c r="AC96" s="196">
        <f t="shared" si="18"/>
        <v>1</v>
      </c>
      <c r="AD96" s="196">
        <f t="shared" si="17"/>
        <v>3</v>
      </c>
      <c r="AE96" s="196">
        <f t="shared" si="13"/>
        <v>4</v>
      </c>
    </row>
    <row r="97" spans="1:31" s="7" customFormat="1" ht="38.25" customHeight="1" x14ac:dyDescent="0.25">
      <c r="A97" s="322" t="s">
        <v>279</v>
      </c>
      <c r="B97" s="43">
        <v>156</v>
      </c>
      <c r="C97" s="322" t="s">
        <v>280</v>
      </c>
      <c r="D97" s="322" t="s">
        <v>281</v>
      </c>
      <c r="E97" s="322" t="s">
        <v>34</v>
      </c>
      <c r="F97" s="43" t="s">
        <v>36</v>
      </c>
      <c r="G97" s="74" t="s">
        <v>270</v>
      </c>
      <c r="H97" s="74" t="s">
        <v>282</v>
      </c>
      <c r="I97" s="74" t="s">
        <v>149</v>
      </c>
      <c r="J97" s="41">
        <v>118</v>
      </c>
      <c r="K97" s="83" t="s">
        <v>234</v>
      </c>
      <c r="L97" s="83" t="s">
        <v>102</v>
      </c>
      <c r="M97" s="74">
        <v>2014</v>
      </c>
      <c r="N97" s="14">
        <f>IF(K97="","",IF(O97="",IF(K97=0,"",IF(K97&lt;=[3]Разработчик!$D$7,[3]Разработчик!$C$8,IF(K97&lt;=[3]Разработчик!$G$7,[3]Разработчик!$F$8,IF(K97&lt;=[3]Разработчик!$J$7,[3]Разработчик!$I$8,IF(K97&lt;=[3]Разработчик!$M$7,[3]Разработчик!$L$8,IF(K97&lt;=[3]Разработчик!$P$7,[3]Разработчик!$O$8,IF(K97&lt;=[3]Разработчик!$S$7,[3]Разработчик!$R$8,IF(K97&lt;=425.9,3.5,IF(K97&gt;=[3]Разработчик!$V$7,[3]Разработчик!$U$8))))))))),"-"))</f>
        <v>4</v>
      </c>
      <c r="O97" s="15"/>
      <c r="P97" s="43">
        <v>2020</v>
      </c>
      <c r="Q97" s="43">
        <v>2023</v>
      </c>
      <c r="R97" s="40">
        <v>6</v>
      </c>
      <c r="S97" s="16" t="s">
        <v>134</v>
      </c>
      <c r="T97" s="17">
        <f t="shared" si="12"/>
        <v>2020</v>
      </c>
      <c r="U97" s="10">
        <v>13</v>
      </c>
      <c r="V97" s="10">
        <v>1</v>
      </c>
      <c r="W97" s="10">
        <v>12</v>
      </c>
      <c r="X97" s="10">
        <v>7</v>
      </c>
      <c r="Y97" s="10">
        <v>3</v>
      </c>
      <c r="Z97" s="10">
        <v>16</v>
      </c>
      <c r="AA97" s="315">
        <v>7.5</v>
      </c>
      <c r="AB97" s="10" t="s">
        <v>2521</v>
      </c>
      <c r="AC97" s="196">
        <f t="shared" si="18"/>
        <v>40</v>
      </c>
      <c r="AD97" s="196">
        <f t="shared" si="17"/>
        <v>118</v>
      </c>
      <c r="AE97" s="196">
        <f t="shared" si="13"/>
        <v>158</v>
      </c>
    </row>
    <row r="98" spans="1:31" s="7" customFormat="1" x14ac:dyDescent="0.25">
      <c r="A98" s="322"/>
      <c r="B98" s="43">
        <f t="shared" ref="B98:B107" si="19">B97</f>
        <v>156</v>
      </c>
      <c r="C98" s="322"/>
      <c r="D98" s="322"/>
      <c r="E98" s="322"/>
      <c r="F98" s="43" t="s">
        <v>36</v>
      </c>
      <c r="G98" s="74" t="s">
        <v>270</v>
      </c>
      <c r="H98" s="74" t="s">
        <v>282</v>
      </c>
      <c r="I98" s="74" t="s">
        <v>149</v>
      </c>
      <c r="J98" s="41">
        <v>4.9000000000000004</v>
      </c>
      <c r="K98" s="83" t="s">
        <v>236</v>
      </c>
      <c r="L98" s="83" t="s">
        <v>102</v>
      </c>
      <c r="M98" s="74">
        <v>2014</v>
      </c>
      <c r="N98" s="14">
        <f>IF(K98="","",IF(O98="",IF(K98=0,"",IF(K98&lt;=[3]Разработчик!$D$7,[3]Разработчик!$C$8,IF(K98&lt;=[3]Разработчик!$G$7,[3]Разработчик!$F$8,IF(K98&lt;=[3]Разработчик!$J$7,[3]Разработчик!$I$8,IF(K98&lt;=[3]Разработчик!$M$7,[3]Разработчик!$L$8,IF(K98&lt;=[3]Разработчик!$P$7,[3]Разработчик!$O$8,IF(K98&lt;=[3]Разработчик!$S$7,[3]Разработчик!$R$8,IF(K98&lt;=425.9,3.5,IF(K98&gt;=[3]Разработчик!$V$7,[3]Разработчик!$U$8))))))))),"-"))</f>
        <v>4</v>
      </c>
      <c r="O98" s="15"/>
      <c r="P98" s="43">
        <v>2020</v>
      </c>
      <c r="Q98" s="43">
        <v>2023</v>
      </c>
      <c r="R98" s="40">
        <v>6</v>
      </c>
      <c r="S98" s="16" t="s">
        <v>134</v>
      </c>
      <c r="T98" s="17">
        <f t="shared" si="12"/>
        <v>2020</v>
      </c>
      <c r="U98" s="10">
        <v>3</v>
      </c>
      <c r="V98" s="10">
        <v>0</v>
      </c>
      <c r="W98" s="10">
        <v>1</v>
      </c>
      <c r="X98" s="10">
        <v>0</v>
      </c>
      <c r="Y98" s="10">
        <v>0</v>
      </c>
      <c r="Z98" s="10">
        <v>0</v>
      </c>
      <c r="AA98" s="315"/>
      <c r="AB98" s="10" t="s">
        <v>2521</v>
      </c>
      <c r="AC98" s="196">
        <f t="shared" si="18"/>
        <v>3</v>
      </c>
      <c r="AD98" s="196">
        <f t="shared" si="17"/>
        <v>8</v>
      </c>
      <c r="AE98" s="196">
        <f t="shared" si="13"/>
        <v>11</v>
      </c>
    </row>
    <row r="99" spans="1:31" s="7" customFormat="1" x14ac:dyDescent="0.25">
      <c r="A99" s="322"/>
      <c r="B99" s="43">
        <f t="shared" si="19"/>
        <v>156</v>
      </c>
      <c r="C99" s="322"/>
      <c r="D99" s="322"/>
      <c r="E99" s="322"/>
      <c r="F99" s="43" t="s">
        <v>36</v>
      </c>
      <c r="G99" s="74" t="s">
        <v>270</v>
      </c>
      <c r="H99" s="74" t="s">
        <v>282</v>
      </c>
      <c r="I99" s="74" t="s">
        <v>149</v>
      </c>
      <c r="J99" s="41">
        <v>13.7</v>
      </c>
      <c r="K99" s="83" t="s">
        <v>244</v>
      </c>
      <c r="L99" s="83" t="s">
        <v>102</v>
      </c>
      <c r="M99" s="74">
        <v>2014</v>
      </c>
      <c r="N99" s="14">
        <f>IF(K99="","",IF(O99="",IF(K99=0,"",IF(K99&lt;=[3]Разработчик!$D$7,[3]Разработчик!$C$8,IF(K99&lt;=[3]Разработчик!$G$7,[3]Разработчик!$F$8,IF(K99&lt;=[3]Разработчик!$J$7,[3]Разработчик!$I$8,IF(K99&lt;=[3]Разработчик!$M$7,[3]Разработчик!$L$8,IF(K99&lt;=[3]Разработчик!$P$7,[3]Разработчик!$O$8,IF(K99&lt;=[3]Разработчик!$S$7,[3]Разработчик!$R$8,IF(K99&lt;=425.9,3.5,IF(K99&gt;=[3]Разработчик!$V$7,[3]Разработчик!$U$8))))))))),"-"))</f>
        <v>4</v>
      </c>
      <c r="O99" s="15"/>
      <c r="P99" s="43">
        <v>2020</v>
      </c>
      <c r="Q99" s="43">
        <v>2023</v>
      </c>
      <c r="R99" s="40">
        <v>6</v>
      </c>
      <c r="S99" s="16" t="s">
        <v>134</v>
      </c>
      <c r="T99" s="17">
        <f t="shared" si="12"/>
        <v>2020</v>
      </c>
      <c r="U99" s="10">
        <v>7</v>
      </c>
      <c r="V99" s="10">
        <v>0</v>
      </c>
      <c r="W99" s="10">
        <v>2</v>
      </c>
      <c r="X99" s="10">
        <v>0</v>
      </c>
      <c r="Y99" s="10">
        <v>0</v>
      </c>
      <c r="Z99" s="10">
        <v>1</v>
      </c>
      <c r="AA99" s="315"/>
      <c r="AB99" s="10" t="s">
        <v>2521</v>
      </c>
      <c r="AC99" s="196">
        <f t="shared" si="18"/>
        <v>8</v>
      </c>
      <c r="AD99" s="196">
        <f t="shared" si="17"/>
        <v>21</v>
      </c>
      <c r="AE99" s="196">
        <f t="shared" si="13"/>
        <v>29</v>
      </c>
    </row>
    <row r="100" spans="1:31" s="7" customFormat="1" x14ac:dyDescent="0.25">
      <c r="A100" s="322"/>
      <c r="B100" s="43">
        <f t="shared" si="19"/>
        <v>156</v>
      </c>
      <c r="C100" s="322"/>
      <c r="D100" s="322"/>
      <c r="E100" s="322"/>
      <c r="F100" s="43" t="s">
        <v>36</v>
      </c>
      <c r="G100" s="74" t="s">
        <v>270</v>
      </c>
      <c r="H100" s="74" t="s">
        <v>282</v>
      </c>
      <c r="I100" s="74" t="s">
        <v>149</v>
      </c>
      <c r="J100" s="41">
        <v>1.7</v>
      </c>
      <c r="K100" s="83" t="s">
        <v>101</v>
      </c>
      <c r="L100" s="83" t="s">
        <v>239</v>
      </c>
      <c r="M100" s="74">
        <v>2014</v>
      </c>
      <c r="N100" s="14">
        <f>IF(K100="","",IF(O100="",IF(K100=0,"",IF(K100&lt;=[3]Разработчик!$D$7,[3]Разработчик!$C$8,IF(K100&lt;=[3]Разработчик!$G$7,[3]Разработчик!$F$8,IF(K100&lt;=[3]Разработчик!$J$7,[3]Разработчик!$I$8,IF(K100&lt;=[3]Разработчик!$M$7,[3]Разработчик!$L$8,IF(K100&lt;=[3]Разработчик!$P$7,[3]Разработчик!$O$8,IF(K100&lt;=[3]Разработчик!$S$7,[3]Разработчик!$R$8,IF(K100&lt;=425.9,3.5,IF(K100&gt;=[3]Разработчик!$V$7,[3]Разработчик!$U$8))))))))),"-"))</f>
        <v>4</v>
      </c>
      <c r="O100" s="15"/>
      <c r="P100" s="43">
        <v>2020</v>
      </c>
      <c r="Q100" s="43">
        <v>2023</v>
      </c>
      <c r="R100" s="40">
        <v>6</v>
      </c>
      <c r="S100" s="16" t="s">
        <v>134</v>
      </c>
      <c r="T100" s="17">
        <f t="shared" si="12"/>
        <v>2020</v>
      </c>
      <c r="U100" s="10">
        <v>0</v>
      </c>
      <c r="V100" s="10">
        <v>0</v>
      </c>
      <c r="W100" s="10">
        <v>6</v>
      </c>
      <c r="X100" s="10">
        <v>0</v>
      </c>
      <c r="Y100" s="10">
        <v>0</v>
      </c>
      <c r="Z100" s="10">
        <v>3</v>
      </c>
      <c r="AA100" s="315"/>
      <c r="AB100" s="10" t="s">
        <v>2521</v>
      </c>
      <c r="AC100" s="196">
        <f t="shared" si="18"/>
        <v>3</v>
      </c>
      <c r="AD100" s="196">
        <f t="shared" si="17"/>
        <v>21</v>
      </c>
      <c r="AE100" s="196">
        <f t="shared" si="13"/>
        <v>24</v>
      </c>
    </row>
    <row r="101" spans="1:31" s="7" customFormat="1" x14ac:dyDescent="0.25">
      <c r="A101" s="322"/>
      <c r="B101" s="43">
        <f t="shared" si="19"/>
        <v>156</v>
      </c>
      <c r="C101" s="322"/>
      <c r="D101" s="322"/>
      <c r="E101" s="322"/>
      <c r="F101" s="43" t="s">
        <v>36</v>
      </c>
      <c r="G101" s="74" t="s">
        <v>270</v>
      </c>
      <c r="H101" s="74" t="s">
        <v>282</v>
      </c>
      <c r="I101" s="74" t="s">
        <v>149</v>
      </c>
      <c r="J101" s="41">
        <v>1.9</v>
      </c>
      <c r="K101" s="83" t="s">
        <v>103</v>
      </c>
      <c r="L101" s="83" t="s">
        <v>104</v>
      </c>
      <c r="M101" s="74">
        <v>2014</v>
      </c>
      <c r="N101" s="14">
        <f>IF(K101="","",IF(O101="",IF(K101=0,"",IF(K101&lt;=[3]Разработчик!$D$7,[3]Разработчик!$C$8,IF(K101&lt;=[3]Разработчик!$G$7,[3]Разработчик!$F$8,IF(K101&lt;=[3]Разработчик!$J$7,[3]Разработчик!$I$8,IF(K101&lt;=[3]Разработчик!$M$7,[3]Разработчик!$L$8,IF(K101&lt;=[3]Разработчик!$P$7,[3]Разработчик!$O$8,IF(K101&lt;=[3]Разработчик!$S$7,[3]Разработчик!$R$8,IF(K101&lt;=425.9,3.5,IF(K101&gt;=[3]Разработчик!$V$7,[3]Разработчик!$U$8))))))))),"-"))</f>
        <v>4</v>
      </c>
      <c r="O101" s="15"/>
      <c r="P101" s="43">
        <v>2020</v>
      </c>
      <c r="Q101" s="43">
        <v>2023</v>
      </c>
      <c r="R101" s="40">
        <v>6</v>
      </c>
      <c r="S101" s="16" t="s">
        <v>134</v>
      </c>
      <c r="T101" s="17">
        <f t="shared" si="12"/>
        <v>2020</v>
      </c>
      <c r="U101" s="10">
        <v>7</v>
      </c>
      <c r="V101" s="10">
        <v>0</v>
      </c>
      <c r="W101" s="10">
        <v>11</v>
      </c>
      <c r="X101" s="10">
        <v>4</v>
      </c>
      <c r="Y101" s="10">
        <v>3</v>
      </c>
      <c r="Z101" s="10">
        <v>4</v>
      </c>
      <c r="AA101" s="315"/>
      <c r="AB101" s="10" t="s">
        <v>2521</v>
      </c>
      <c r="AC101" s="196">
        <f t="shared" si="18"/>
        <v>18</v>
      </c>
      <c r="AD101" s="196">
        <f t="shared" si="17"/>
        <v>59</v>
      </c>
      <c r="AE101" s="196">
        <f t="shared" si="13"/>
        <v>77</v>
      </c>
    </row>
    <row r="102" spans="1:31" s="7" customFormat="1" x14ac:dyDescent="0.25">
      <c r="A102" s="322"/>
      <c r="B102" s="43">
        <f t="shared" si="19"/>
        <v>156</v>
      </c>
      <c r="C102" s="322"/>
      <c r="D102" s="322" t="s">
        <v>283</v>
      </c>
      <c r="E102" s="322"/>
      <c r="F102" s="43" t="s">
        <v>36</v>
      </c>
      <c r="G102" s="74" t="s">
        <v>270</v>
      </c>
      <c r="H102" s="74" t="s">
        <v>282</v>
      </c>
      <c r="I102" s="74" t="s">
        <v>149</v>
      </c>
      <c r="J102" s="41">
        <v>0.3</v>
      </c>
      <c r="K102" s="83" t="s">
        <v>250</v>
      </c>
      <c r="L102" s="83" t="s">
        <v>239</v>
      </c>
      <c r="M102" s="74">
        <v>2014</v>
      </c>
      <c r="N102" s="14">
        <f>IF(K102="","",IF(O102="",IF(K102=0,"",IF(K102&lt;=[3]Разработчик!$D$7,[3]Разработчик!$C$8,IF(K102&lt;=[3]Разработчик!$G$7,[3]Разработчик!$F$8,IF(K102&lt;=[3]Разработчик!$J$7,[3]Разработчик!$I$8,IF(K102&lt;=[3]Разработчик!$M$7,[3]Разработчик!$L$8,IF(K102&lt;=[3]Разработчик!$P$7,[3]Разработчик!$O$8,IF(K102&lt;=[3]Разработчик!$S$7,[3]Разработчик!$R$8,IF(K102&lt;=425.9,3.5,IF(K102&gt;=[3]Разработчик!$V$7,[3]Разработчик!$U$8))))))))),"-"))</f>
        <v>4</v>
      </c>
      <c r="O102" s="15"/>
      <c r="P102" s="43">
        <v>2020</v>
      </c>
      <c r="Q102" s="43">
        <v>2023</v>
      </c>
      <c r="R102" s="40">
        <v>6</v>
      </c>
      <c r="S102" s="16" t="s">
        <v>134</v>
      </c>
      <c r="T102" s="17">
        <f t="shared" si="12"/>
        <v>2020</v>
      </c>
      <c r="U102" s="10">
        <v>0</v>
      </c>
      <c r="V102" s="10">
        <v>0</v>
      </c>
      <c r="W102" s="10">
        <v>0</v>
      </c>
      <c r="X102" s="10">
        <v>2</v>
      </c>
      <c r="Y102" s="10">
        <v>0</v>
      </c>
      <c r="Z102" s="10">
        <v>1</v>
      </c>
      <c r="AA102" s="315"/>
      <c r="AB102" s="10" t="s">
        <v>2521</v>
      </c>
      <c r="AC102" s="196">
        <f t="shared" si="18"/>
        <v>3</v>
      </c>
      <c r="AD102" s="196">
        <f t="shared" si="17"/>
        <v>7</v>
      </c>
      <c r="AE102" s="196">
        <f t="shared" si="13"/>
        <v>10</v>
      </c>
    </row>
    <row r="103" spans="1:31" s="7" customFormat="1" x14ac:dyDescent="0.25">
      <c r="A103" s="322"/>
      <c r="B103" s="43">
        <f t="shared" si="19"/>
        <v>156</v>
      </c>
      <c r="C103" s="322"/>
      <c r="D103" s="322"/>
      <c r="E103" s="322"/>
      <c r="F103" s="43" t="s">
        <v>36</v>
      </c>
      <c r="G103" s="74" t="s">
        <v>270</v>
      </c>
      <c r="H103" s="74" t="s">
        <v>282</v>
      </c>
      <c r="I103" s="74" t="s">
        <v>149</v>
      </c>
      <c r="J103" s="41">
        <v>4.5999999999999996</v>
      </c>
      <c r="K103" s="83" t="s">
        <v>103</v>
      </c>
      <c r="L103" s="83" t="s">
        <v>104</v>
      </c>
      <c r="M103" s="74">
        <v>2014</v>
      </c>
      <c r="N103" s="14">
        <f>IF(K103="","",IF(O103="",IF(K103=0,"",IF(K103&lt;=[3]Разработчик!$D$7,[3]Разработчик!$C$8,IF(K103&lt;=[3]Разработчик!$G$7,[3]Разработчик!$F$8,IF(K103&lt;=[3]Разработчик!$J$7,[3]Разработчик!$I$8,IF(K103&lt;=[3]Разработчик!$M$7,[3]Разработчик!$L$8,IF(K103&lt;=[3]Разработчик!$P$7,[3]Разработчик!$O$8,IF(K103&lt;=[3]Разработчик!$S$7,[3]Разработчик!$R$8,IF(K103&lt;=425.9,3.5,IF(K103&gt;=[3]Разработчик!$V$7,[3]Разработчик!$U$8))))))))),"-"))</f>
        <v>4</v>
      </c>
      <c r="O103" s="15"/>
      <c r="P103" s="43">
        <v>2020</v>
      </c>
      <c r="Q103" s="43">
        <v>2023</v>
      </c>
      <c r="R103" s="40">
        <v>6</v>
      </c>
      <c r="S103" s="16" t="s">
        <v>134</v>
      </c>
      <c r="T103" s="17">
        <f t="shared" si="12"/>
        <v>2020</v>
      </c>
      <c r="U103" s="10"/>
      <c r="V103" s="10"/>
      <c r="W103" s="10"/>
      <c r="X103" s="10"/>
      <c r="Y103" s="10"/>
      <c r="Z103" s="10"/>
      <c r="AA103" s="315"/>
      <c r="AB103" s="10" t="s">
        <v>2521</v>
      </c>
      <c r="AC103" s="196">
        <f t="shared" si="18"/>
        <v>0</v>
      </c>
      <c r="AD103" s="196">
        <f t="shared" si="17"/>
        <v>0</v>
      </c>
      <c r="AE103" s="196">
        <f t="shared" si="13"/>
        <v>0</v>
      </c>
    </row>
    <row r="104" spans="1:31" s="7" customFormat="1" x14ac:dyDescent="0.25">
      <c r="A104" s="322"/>
      <c r="B104" s="43">
        <f t="shared" si="19"/>
        <v>156</v>
      </c>
      <c r="C104" s="322"/>
      <c r="D104" s="322"/>
      <c r="E104" s="322"/>
      <c r="F104" s="43" t="s">
        <v>36</v>
      </c>
      <c r="G104" s="74" t="s">
        <v>270</v>
      </c>
      <c r="H104" s="74" t="s">
        <v>282</v>
      </c>
      <c r="I104" s="74" t="s">
        <v>149</v>
      </c>
      <c r="J104" s="41">
        <v>0.1</v>
      </c>
      <c r="K104" s="83" t="s">
        <v>258</v>
      </c>
      <c r="L104" s="83" t="s">
        <v>104</v>
      </c>
      <c r="M104" s="74">
        <v>2014</v>
      </c>
      <c r="N104" s="14">
        <f>IF(K104="","",IF(O104="",IF(K104=0,"",IF(K104&lt;=[3]Разработчик!$D$7,[3]Разработчик!$C$8,IF(K104&lt;=[3]Разработчик!$G$7,[3]Разработчик!$F$8,IF(K104&lt;=[3]Разработчик!$J$7,[3]Разработчик!$I$8,IF(K104&lt;=[3]Разработчик!$M$7,[3]Разработчик!$L$8,IF(K104&lt;=[3]Разработчик!$P$7,[3]Разработчик!$O$8,IF(K104&lt;=[3]Разработчик!$S$7,[3]Разработчик!$R$8,IF(K104&lt;=425.9,3.5,IF(K104&gt;=[3]Разработчик!$V$7,[3]Разработчик!$U$8))))))))),"-"))</f>
        <v>4</v>
      </c>
      <c r="O104" s="15"/>
      <c r="P104" s="43">
        <v>2020</v>
      </c>
      <c r="Q104" s="43">
        <v>2023</v>
      </c>
      <c r="R104" s="40">
        <v>6</v>
      </c>
      <c r="S104" s="16" t="s">
        <v>134</v>
      </c>
      <c r="T104" s="17">
        <f t="shared" si="12"/>
        <v>2020</v>
      </c>
      <c r="U104" s="10">
        <v>0</v>
      </c>
      <c r="V104" s="10">
        <v>0</v>
      </c>
      <c r="W104" s="10">
        <v>0</v>
      </c>
      <c r="X104" s="10">
        <v>0</v>
      </c>
      <c r="Y104" s="10">
        <v>1</v>
      </c>
      <c r="Z104" s="10">
        <v>0</v>
      </c>
      <c r="AA104" s="315"/>
      <c r="AB104" s="10" t="s">
        <v>2521</v>
      </c>
      <c r="AC104" s="196">
        <f t="shared" si="18"/>
        <v>1</v>
      </c>
      <c r="AD104" s="196">
        <f t="shared" si="17"/>
        <v>1</v>
      </c>
      <c r="AE104" s="196">
        <f t="shared" si="13"/>
        <v>2</v>
      </c>
    </row>
    <row r="105" spans="1:31" s="7" customFormat="1" x14ac:dyDescent="0.25">
      <c r="A105" s="322"/>
      <c r="B105" s="43">
        <f t="shared" si="19"/>
        <v>156</v>
      </c>
      <c r="C105" s="322"/>
      <c r="D105" s="322" t="s">
        <v>284</v>
      </c>
      <c r="E105" s="322"/>
      <c r="F105" s="43" t="s">
        <v>36</v>
      </c>
      <c r="G105" s="74" t="s">
        <v>270</v>
      </c>
      <c r="H105" s="74" t="s">
        <v>282</v>
      </c>
      <c r="I105" s="74" t="s">
        <v>149</v>
      </c>
      <c r="J105" s="41">
        <v>9.9</v>
      </c>
      <c r="K105" s="83" t="s">
        <v>234</v>
      </c>
      <c r="L105" s="83" t="s">
        <v>102</v>
      </c>
      <c r="M105" s="74">
        <v>2014</v>
      </c>
      <c r="N105" s="14">
        <f>IF(K105="","",IF(O105="",IF(K105=0,"",IF(K105&lt;=[3]Разработчик!$D$7,[3]Разработчик!$C$8,IF(K105&lt;=[3]Разработчик!$G$7,[3]Разработчик!$F$8,IF(K105&lt;=[3]Разработчик!$J$7,[3]Разработчик!$I$8,IF(K105&lt;=[3]Разработчик!$M$7,[3]Разработчик!$L$8,IF(K105&lt;=[3]Разработчик!$P$7,[3]Разработчик!$O$8,IF(K105&lt;=[3]Разработчик!$S$7,[3]Разработчик!$R$8,IF(K105&lt;=425.9,3.5,IF(K105&gt;=[3]Разработчик!$V$7,[3]Разработчик!$U$8))))))))),"-"))</f>
        <v>4</v>
      </c>
      <c r="O105" s="15"/>
      <c r="P105" s="43">
        <v>2020</v>
      </c>
      <c r="Q105" s="43">
        <v>2023</v>
      </c>
      <c r="R105" s="40">
        <v>6</v>
      </c>
      <c r="S105" s="16" t="s">
        <v>134</v>
      </c>
      <c r="T105" s="17">
        <f t="shared" si="12"/>
        <v>2020</v>
      </c>
      <c r="U105" s="10">
        <v>1</v>
      </c>
      <c r="V105" s="10">
        <v>0</v>
      </c>
      <c r="W105" s="10">
        <v>3</v>
      </c>
      <c r="X105" s="10">
        <v>0</v>
      </c>
      <c r="Y105" s="10">
        <v>1</v>
      </c>
      <c r="Z105" s="10">
        <v>4</v>
      </c>
      <c r="AA105" s="315"/>
      <c r="AB105" s="10" t="s">
        <v>2521</v>
      </c>
      <c r="AC105" s="196">
        <f t="shared" si="18"/>
        <v>6</v>
      </c>
      <c r="AD105" s="196">
        <f t="shared" si="17"/>
        <v>21</v>
      </c>
      <c r="AE105" s="196">
        <f t="shared" si="13"/>
        <v>27</v>
      </c>
    </row>
    <row r="106" spans="1:31" s="7" customFormat="1" x14ac:dyDescent="0.25">
      <c r="A106" s="322"/>
      <c r="B106" s="43">
        <f t="shared" si="19"/>
        <v>156</v>
      </c>
      <c r="C106" s="322"/>
      <c r="D106" s="322"/>
      <c r="E106" s="322"/>
      <c r="F106" s="43" t="s">
        <v>36</v>
      </c>
      <c r="G106" s="74" t="s">
        <v>270</v>
      </c>
      <c r="H106" s="74" t="s">
        <v>282</v>
      </c>
      <c r="I106" s="74" t="s">
        <v>149</v>
      </c>
      <c r="J106" s="41">
        <v>5.5</v>
      </c>
      <c r="K106" s="83" t="s">
        <v>244</v>
      </c>
      <c r="L106" s="83" t="s">
        <v>102</v>
      </c>
      <c r="M106" s="74">
        <v>2014</v>
      </c>
      <c r="N106" s="14">
        <f>IF(K106="","",IF(O106="",IF(K106=0,"",IF(K106&lt;=[3]Разработчик!$D$7,[3]Разработчик!$C$8,IF(K106&lt;=[3]Разработчик!$G$7,[3]Разработчик!$F$8,IF(K106&lt;=[3]Разработчик!$J$7,[3]Разработчик!$I$8,IF(K106&lt;=[3]Разработчик!$M$7,[3]Разработчик!$L$8,IF(K106&lt;=[3]Разработчик!$P$7,[3]Разработчик!$O$8,IF(K106&lt;=[3]Разработчик!$S$7,[3]Разработчик!$R$8,IF(K106&lt;=425.9,3.5,IF(K106&gt;=[3]Разработчик!$V$7,[3]Разработчик!$U$8))))))))),"-"))</f>
        <v>4</v>
      </c>
      <c r="O106" s="15"/>
      <c r="P106" s="43">
        <v>2020</v>
      </c>
      <c r="Q106" s="43">
        <v>2023</v>
      </c>
      <c r="R106" s="40">
        <v>6</v>
      </c>
      <c r="S106" s="16" t="s">
        <v>134</v>
      </c>
      <c r="T106" s="17">
        <f t="shared" si="12"/>
        <v>2020</v>
      </c>
      <c r="U106" s="10">
        <v>2</v>
      </c>
      <c r="V106" s="10">
        <v>0</v>
      </c>
      <c r="W106" s="10">
        <v>1</v>
      </c>
      <c r="X106" s="10">
        <v>0</v>
      </c>
      <c r="Y106" s="10">
        <v>0</v>
      </c>
      <c r="Z106" s="10">
        <v>0</v>
      </c>
      <c r="AA106" s="315"/>
      <c r="AB106" s="10" t="s">
        <v>2521</v>
      </c>
      <c r="AC106" s="196">
        <f t="shared" si="18"/>
        <v>2</v>
      </c>
      <c r="AD106" s="196">
        <f t="shared" si="17"/>
        <v>6</v>
      </c>
      <c r="AE106" s="196">
        <f t="shared" si="13"/>
        <v>8</v>
      </c>
    </row>
    <row r="107" spans="1:31" s="7" customFormat="1" x14ac:dyDescent="0.25">
      <c r="A107" s="322"/>
      <c r="B107" s="43">
        <f t="shared" si="19"/>
        <v>156</v>
      </c>
      <c r="C107" s="322"/>
      <c r="D107" s="322"/>
      <c r="E107" s="322"/>
      <c r="F107" s="43" t="s">
        <v>36</v>
      </c>
      <c r="G107" s="74" t="s">
        <v>270</v>
      </c>
      <c r="H107" s="74" t="s">
        <v>282</v>
      </c>
      <c r="I107" s="74" t="s">
        <v>149</v>
      </c>
      <c r="J107" s="41">
        <v>0.5</v>
      </c>
      <c r="K107" s="83" t="s">
        <v>103</v>
      </c>
      <c r="L107" s="83" t="s">
        <v>104</v>
      </c>
      <c r="M107" s="74">
        <v>2014</v>
      </c>
      <c r="N107" s="14">
        <f>IF(K107="","",IF(O107="",IF(K107=0,"",IF(K107&lt;=[3]Разработчик!$D$7,[3]Разработчик!$C$8,IF(K107&lt;=[3]Разработчик!$G$7,[3]Разработчик!$F$8,IF(K107&lt;=[3]Разработчик!$J$7,[3]Разработчик!$I$8,IF(K107&lt;=[3]Разработчик!$M$7,[3]Разработчик!$L$8,IF(K107&lt;=[3]Разработчик!$P$7,[3]Разработчик!$O$8,IF(K107&lt;=[3]Разработчик!$S$7,[3]Разработчик!$R$8,IF(K107&lt;=425.9,3.5,IF(K107&gt;=[3]Разработчик!$V$7,[3]Разработчик!$U$8))))))))),"-"))</f>
        <v>4</v>
      </c>
      <c r="O107" s="15"/>
      <c r="P107" s="43">
        <v>2020</v>
      </c>
      <c r="Q107" s="43">
        <v>2023</v>
      </c>
      <c r="R107" s="40">
        <v>6</v>
      </c>
      <c r="S107" s="16" t="s">
        <v>134</v>
      </c>
      <c r="T107" s="17">
        <f t="shared" si="12"/>
        <v>2020</v>
      </c>
      <c r="U107" s="10">
        <v>0</v>
      </c>
      <c r="V107" s="10">
        <v>0</v>
      </c>
      <c r="W107" s="10">
        <v>2</v>
      </c>
      <c r="X107" s="10">
        <v>0</v>
      </c>
      <c r="Y107" s="10">
        <v>2</v>
      </c>
      <c r="Z107" s="10">
        <v>0</v>
      </c>
      <c r="AA107" s="315"/>
      <c r="AB107" s="10" t="s">
        <v>2521</v>
      </c>
      <c r="AC107" s="196">
        <f t="shared" si="18"/>
        <v>2</v>
      </c>
      <c r="AD107" s="196">
        <f t="shared" si="17"/>
        <v>6</v>
      </c>
      <c r="AE107" s="196">
        <f t="shared" si="13"/>
        <v>8</v>
      </c>
    </row>
    <row r="108" spans="1:31" s="7" customFormat="1" ht="48.75" customHeight="1" x14ac:dyDescent="0.25">
      <c r="A108" s="239" t="s">
        <v>289</v>
      </c>
      <c r="B108" s="43">
        <v>171</v>
      </c>
      <c r="C108" s="43" t="s">
        <v>290</v>
      </c>
      <c r="D108" s="43" t="s">
        <v>291</v>
      </c>
      <c r="E108" s="43" t="s">
        <v>286</v>
      </c>
      <c r="F108" s="43" t="s">
        <v>41</v>
      </c>
      <c r="G108" s="74" t="s">
        <v>247</v>
      </c>
      <c r="H108" s="74" t="s">
        <v>287</v>
      </c>
      <c r="I108" s="74" t="s">
        <v>288</v>
      </c>
      <c r="J108" s="41">
        <v>0.1</v>
      </c>
      <c r="K108" s="83" t="s">
        <v>101</v>
      </c>
      <c r="L108" s="83" t="s">
        <v>239</v>
      </c>
      <c r="M108" s="74">
        <v>2014</v>
      </c>
      <c r="N108" s="14">
        <f>IF(K108="","",IF(O108="",IF(K108=0,"",IF(K108&lt;=[3]Разработчик!$D$7,[3]Разработчик!$C$8,IF(K108&lt;=[3]Разработчик!$G$7,[3]Разработчик!$F$8,IF(K108&lt;=[3]Разработчик!$J$7,[3]Разработчик!$I$8,IF(K108&lt;=[3]Разработчик!$M$7,[3]Разработчик!$L$8,IF(K108&lt;=[3]Разработчик!$P$7,[3]Разработчик!$O$8,IF(K108&lt;=[3]Разработчик!$S$7,[3]Разработчик!$R$8,IF(K108&lt;=425.9,3.5,IF(K108&gt;=[3]Разработчик!$V$7,[3]Разработчик!$U$8))))))))),"-"))</f>
        <v>4</v>
      </c>
      <c r="O108" s="15"/>
      <c r="P108" s="43">
        <v>2021</v>
      </c>
      <c r="Q108" s="43">
        <v>2023</v>
      </c>
      <c r="R108" s="40">
        <v>8</v>
      </c>
      <c r="S108" s="16" t="s">
        <v>134</v>
      </c>
      <c r="T108" s="17">
        <f t="shared" si="12"/>
        <v>2022</v>
      </c>
      <c r="U108" s="10">
        <v>0</v>
      </c>
      <c r="V108" s="10">
        <v>0</v>
      </c>
      <c r="W108" s="10">
        <v>1</v>
      </c>
      <c r="X108" s="10">
        <v>0</v>
      </c>
      <c r="Y108" s="10">
        <v>1</v>
      </c>
      <c r="Z108" s="10">
        <v>0</v>
      </c>
      <c r="AA108" s="10">
        <v>11.6</v>
      </c>
      <c r="AB108" s="10" t="s">
        <v>2521</v>
      </c>
      <c r="AC108" s="196">
        <f t="shared" si="18"/>
        <v>1</v>
      </c>
      <c r="AD108" s="196">
        <f t="shared" si="17"/>
        <v>3</v>
      </c>
      <c r="AE108" s="196">
        <f t="shared" si="13"/>
        <v>4</v>
      </c>
    </row>
    <row r="109" spans="1:31" s="7" customFormat="1" ht="38.25" customHeight="1" x14ac:dyDescent="0.25">
      <c r="A109" s="322" t="s">
        <v>292</v>
      </c>
      <c r="B109" s="43">
        <v>172</v>
      </c>
      <c r="C109" s="322" t="s">
        <v>293</v>
      </c>
      <c r="D109" s="322" t="s">
        <v>294</v>
      </c>
      <c r="E109" s="322" t="s">
        <v>286</v>
      </c>
      <c r="F109" s="43" t="s">
        <v>41</v>
      </c>
      <c r="G109" s="74" t="s">
        <v>259</v>
      </c>
      <c r="H109" s="74" t="s">
        <v>295</v>
      </c>
      <c r="I109" s="74" t="s">
        <v>288</v>
      </c>
      <c r="J109" s="41">
        <v>57.3</v>
      </c>
      <c r="K109" s="83" t="s">
        <v>244</v>
      </c>
      <c r="L109" s="83" t="s">
        <v>102</v>
      </c>
      <c r="M109" s="74">
        <v>2014</v>
      </c>
      <c r="N109" s="14">
        <f>IF(K109="","",IF(O109="",IF(K109=0,"",IF(K109&lt;=[3]Разработчик!$D$7,[3]Разработчик!$C$8,IF(K109&lt;=[3]Разработчик!$G$7,[3]Разработчик!$F$8,IF(K109&lt;=[3]Разработчик!$J$7,[3]Разработчик!$I$8,IF(K109&lt;=[3]Разработчик!$M$7,[3]Разработчик!$L$8,IF(K109&lt;=[3]Разработчик!$P$7,[3]Разработчик!$O$8,IF(K109&lt;=[3]Разработчик!$S$7,[3]Разработчик!$R$8,IF(K109&lt;=425.9,3.5,IF(K109&gt;=[3]Разработчик!$V$7,[3]Разработчик!$U$8))))))))),"-"))</f>
        <v>4</v>
      </c>
      <c r="O109" s="15"/>
      <c r="P109" s="43">
        <v>2021</v>
      </c>
      <c r="Q109" s="43">
        <v>2023</v>
      </c>
      <c r="R109" s="40">
        <v>8</v>
      </c>
      <c r="S109" s="16" t="s">
        <v>134</v>
      </c>
      <c r="T109" s="17">
        <f t="shared" si="12"/>
        <v>2022</v>
      </c>
      <c r="U109" s="10">
        <v>15</v>
      </c>
      <c r="V109" s="10">
        <v>1</v>
      </c>
      <c r="W109" s="10">
        <v>11</v>
      </c>
      <c r="X109" s="10">
        <v>3</v>
      </c>
      <c r="Y109" s="10">
        <v>3</v>
      </c>
      <c r="Z109" s="10">
        <v>13</v>
      </c>
      <c r="AA109" s="315" t="s">
        <v>2524</v>
      </c>
      <c r="AB109" s="10" t="s">
        <v>2521</v>
      </c>
      <c r="AC109" s="196">
        <f t="shared" si="18"/>
        <v>35</v>
      </c>
      <c r="AD109" s="196">
        <f t="shared" si="17"/>
        <v>103</v>
      </c>
      <c r="AE109" s="196">
        <f t="shared" si="13"/>
        <v>138</v>
      </c>
    </row>
    <row r="110" spans="1:31" s="7" customFormat="1" ht="27" customHeight="1" x14ac:dyDescent="0.25">
      <c r="A110" s="322"/>
      <c r="B110" s="43">
        <f>B109</f>
        <v>172</v>
      </c>
      <c r="C110" s="322"/>
      <c r="D110" s="322"/>
      <c r="E110" s="322"/>
      <c r="F110" s="43" t="s">
        <v>41</v>
      </c>
      <c r="G110" s="74" t="s">
        <v>259</v>
      </c>
      <c r="H110" s="74" t="s">
        <v>295</v>
      </c>
      <c r="I110" s="74" t="s">
        <v>288</v>
      </c>
      <c r="J110" s="41">
        <v>3.4</v>
      </c>
      <c r="K110" s="83" t="s">
        <v>103</v>
      </c>
      <c r="L110" s="83" t="s">
        <v>104</v>
      </c>
      <c r="M110" s="74">
        <v>2014</v>
      </c>
      <c r="N110" s="14">
        <f>IF(K110="","",IF(O110="",IF(K110=0,"",IF(K110&lt;=[3]Разработчик!$D$7,[3]Разработчик!$C$8,IF(K110&lt;=[3]Разработчик!$G$7,[3]Разработчик!$F$8,IF(K110&lt;=[3]Разработчик!$J$7,[3]Разработчик!$I$8,IF(K110&lt;=[3]Разработчик!$M$7,[3]Разработчик!$L$8,IF(K110&lt;=[3]Разработчик!$P$7,[3]Разработчик!$O$8,IF(K110&lt;=[3]Разработчик!$S$7,[3]Разработчик!$R$8,IF(K110&lt;=425.9,3.5,IF(K110&gt;=[3]Разработчик!$V$7,[3]Разработчик!$U$8))))))))),"-"))</f>
        <v>4</v>
      </c>
      <c r="O110" s="15"/>
      <c r="P110" s="43">
        <v>2021</v>
      </c>
      <c r="Q110" s="43">
        <v>2023</v>
      </c>
      <c r="R110" s="40">
        <v>8</v>
      </c>
      <c r="S110" s="16" t="s">
        <v>134</v>
      </c>
      <c r="T110" s="17">
        <f t="shared" si="12"/>
        <v>2022</v>
      </c>
      <c r="U110" s="10">
        <v>4</v>
      </c>
      <c r="V110" s="10">
        <v>0</v>
      </c>
      <c r="W110" s="10">
        <v>7</v>
      </c>
      <c r="X110" s="10">
        <v>0</v>
      </c>
      <c r="Y110" s="10">
        <v>3</v>
      </c>
      <c r="Z110" s="10">
        <v>2</v>
      </c>
      <c r="AA110" s="315"/>
      <c r="AB110" s="10" t="s">
        <v>2521</v>
      </c>
      <c r="AC110" s="196">
        <f t="shared" si="18"/>
        <v>9</v>
      </c>
      <c r="AD110" s="196">
        <f t="shared" si="17"/>
        <v>31</v>
      </c>
      <c r="AE110" s="196">
        <f t="shared" si="13"/>
        <v>40</v>
      </c>
    </row>
    <row r="111" spans="1:31" s="7" customFormat="1" ht="44.25" customHeight="1" x14ac:dyDescent="0.25">
      <c r="A111" s="322" t="s">
        <v>319</v>
      </c>
      <c r="B111" s="43">
        <v>293</v>
      </c>
      <c r="C111" s="322" t="s">
        <v>320</v>
      </c>
      <c r="D111" s="322" t="s">
        <v>321</v>
      </c>
      <c r="E111" s="322" t="s">
        <v>135</v>
      </c>
      <c r="F111" s="43" t="s">
        <v>53</v>
      </c>
      <c r="G111" s="74" t="s">
        <v>69</v>
      </c>
      <c r="H111" s="74" t="s">
        <v>69</v>
      </c>
      <c r="I111" s="74" t="s">
        <v>137</v>
      </c>
      <c r="J111" s="40">
        <v>3.8</v>
      </c>
      <c r="K111" s="16">
        <v>57</v>
      </c>
      <c r="L111" s="16">
        <v>5</v>
      </c>
      <c r="M111" s="74">
        <v>2014</v>
      </c>
      <c r="N111" s="14">
        <f>IF(K111="","",IF(O111="",IF(K111=0,"",IF(K111&lt;=[3]Разработчик!$D$7,[3]Разработчик!$C$8,IF(K111&lt;=[3]Разработчик!$G$7,[3]Разработчик!$F$8,IF(K111&lt;=[3]Разработчик!$J$7,[3]Разработчик!$I$8,IF(K111&lt;=[3]Разработчик!$M$7,[3]Разработчик!$L$8,IF(K111&lt;=[3]Разработчик!$P$7,[3]Разработчик!$O$8,IF(K111&lt;=[3]Разработчик!$S$7,[3]Разработчик!$R$8,IF(K111&lt;=425.9,3.5,IF(K111&gt;=[3]Разработчик!$V$7,[3]Разработчик!$U$8))))))))),"-"))</f>
        <v>1.5</v>
      </c>
      <c r="O111" s="15"/>
      <c r="P111" s="43">
        <v>2020</v>
      </c>
      <c r="Q111" s="43">
        <v>2023</v>
      </c>
      <c r="R111" s="40">
        <v>20</v>
      </c>
      <c r="S111" s="16" t="s">
        <v>134</v>
      </c>
      <c r="T111" s="17">
        <f t="shared" si="12"/>
        <v>2034</v>
      </c>
      <c r="U111" s="10">
        <v>0</v>
      </c>
      <c r="V111" s="10">
        <v>0</v>
      </c>
      <c r="W111" s="10">
        <v>0</v>
      </c>
      <c r="X111" s="10">
        <v>0</v>
      </c>
      <c r="Y111" s="10">
        <v>0</v>
      </c>
      <c r="Z111" s="10">
        <v>0</v>
      </c>
      <c r="AA111" s="315" t="s">
        <v>2524</v>
      </c>
      <c r="AB111" s="10" t="s">
        <v>2521</v>
      </c>
      <c r="AC111" s="196">
        <f t="shared" si="18"/>
        <v>0</v>
      </c>
      <c r="AD111" s="196">
        <f t="shared" si="17"/>
        <v>0</v>
      </c>
      <c r="AE111" s="196">
        <f t="shared" si="13"/>
        <v>0</v>
      </c>
    </row>
    <row r="112" spans="1:31" s="7" customFormat="1" ht="41.25" customHeight="1" x14ac:dyDescent="0.25">
      <c r="A112" s="322"/>
      <c r="B112" s="43">
        <f>B111</f>
        <v>293</v>
      </c>
      <c r="C112" s="322"/>
      <c r="D112" s="322"/>
      <c r="E112" s="322"/>
      <c r="F112" s="43" t="s">
        <v>53</v>
      </c>
      <c r="G112" s="74" t="s">
        <v>69</v>
      </c>
      <c r="H112" s="74" t="s">
        <v>69</v>
      </c>
      <c r="I112" s="74" t="s">
        <v>137</v>
      </c>
      <c r="J112" s="40">
        <v>3.1</v>
      </c>
      <c r="K112" s="16">
        <v>32</v>
      </c>
      <c r="L112" s="16">
        <v>4</v>
      </c>
      <c r="M112" s="74">
        <v>2014</v>
      </c>
      <c r="N112" s="14">
        <f>IF(K112="","",IF(O112="",IF(K112=0,"",IF(K112&lt;=[3]Разработчик!$D$7,[3]Разработчик!$C$8,IF(K112&lt;=[3]Разработчик!$G$7,[3]Разработчик!$F$8,IF(K112&lt;=[3]Разработчик!$J$7,[3]Разработчик!$I$8,IF(K112&lt;=[3]Разработчик!$M$7,[3]Разработчик!$L$8,IF(K112&lt;=[3]Разработчик!$P$7,[3]Разработчик!$O$8,IF(K112&lt;=[3]Разработчик!$S$7,[3]Разработчик!$R$8,IF(K112&lt;=425.9,3.5,IF(K112&gt;=[3]Разработчик!$V$7,[3]Разработчик!$U$8))))))))),"-"))</f>
        <v>1.5</v>
      </c>
      <c r="O112" s="15"/>
      <c r="P112" s="43">
        <v>2020</v>
      </c>
      <c r="Q112" s="43">
        <v>2023</v>
      </c>
      <c r="R112" s="40">
        <v>20</v>
      </c>
      <c r="S112" s="16" t="s">
        <v>134</v>
      </c>
      <c r="T112" s="17">
        <f t="shared" si="12"/>
        <v>2034</v>
      </c>
      <c r="U112" s="10">
        <v>2</v>
      </c>
      <c r="V112" s="10">
        <v>0</v>
      </c>
      <c r="W112" s="10">
        <v>0</v>
      </c>
      <c r="X112" s="10">
        <v>1</v>
      </c>
      <c r="Y112" s="10">
        <v>0</v>
      </c>
      <c r="Z112" s="10">
        <v>0</v>
      </c>
      <c r="AA112" s="315"/>
      <c r="AB112" s="10" t="s">
        <v>2521</v>
      </c>
      <c r="AC112" s="196">
        <f t="shared" si="18"/>
        <v>3</v>
      </c>
      <c r="AD112" s="196">
        <f t="shared" si="17"/>
        <v>6</v>
      </c>
      <c r="AE112" s="196">
        <f t="shared" si="13"/>
        <v>9</v>
      </c>
    </row>
    <row r="113" spans="1:31" s="7" customFormat="1" ht="47.25" customHeight="1" x14ac:dyDescent="0.25">
      <c r="A113" s="322" t="s">
        <v>322</v>
      </c>
      <c r="B113" s="43">
        <v>294</v>
      </c>
      <c r="C113" s="322" t="s">
        <v>323</v>
      </c>
      <c r="D113" s="322" t="s">
        <v>324</v>
      </c>
      <c r="E113" s="322" t="s">
        <v>135</v>
      </c>
      <c r="F113" s="43" t="s">
        <v>53</v>
      </c>
      <c r="G113" s="74" t="s">
        <v>69</v>
      </c>
      <c r="H113" s="74" t="s">
        <v>69</v>
      </c>
      <c r="I113" s="74" t="s">
        <v>137</v>
      </c>
      <c r="J113" s="40">
        <v>13.7</v>
      </c>
      <c r="K113" s="16">
        <v>57</v>
      </c>
      <c r="L113" s="16">
        <v>5</v>
      </c>
      <c r="M113" s="74">
        <v>2014</v>
      </c>
      <c r="N113" s="14">
        <f>IF(K113="","",IF(O113="",IF(K113=0,"",IF(K113&lt;=[3]Разработчик!$D$7,[3]Разработчик!$C$8,IF(K113&lt;=[3]Разработчик!$G$7,[3]Разработчик!$F$8,IF(K113&lt;=[3]Разработчик!$J$7,[3]Разработчик!$I$8,IF(K113&lt;=[3]Разработчик!$M$7,[3]Разработчик!$L$8,IF(K113&lt;=[3]Разработчик!$P$7,[3]Разработчик!$O$8,IF(K113&lt;=[3]Разработчик!$S$7,[3]Разработчик!$R$8,IF(K113&lt;=425.9,3.5,IF(K113&gt;=[3]Разработчик!$V$7,[3]Разработчик!$U$8))))))))),"-"))</f>
        <v>1.5</v>
      </c>
      <c r="O113" s="15"/>
      <c r="P113" s="43">
        <v>2020</v>
      </c>
      <c r="Q113" s="43">
        <v>2023</v>
      </c>
      <c r="R113" s="40">
        <v>20</v>
      </c>
      <c r="S113" s="16" t="s">
        <v>134</v>
      </c>
      <c r="T113" s="17">
        <f t="shared" si="12"/>
        <v>2034</v>
      </c>
      <c r="U113" s="10">
        <v>2</v>
      </c>
      <c r="V113" s="10">
        <v>2</v>
      </c>
      <c r="W113" s="10">
        <v>3</v>
      </c>
      <c r="X113" s="10">
        <v>2</v>
      </c>
      <c r="Y113" s="10">
        <v>0</v>
      </c>
      <c r="Z113" s="10">
        <v>1</v>
      </c>
      <c r="AA113" s="315" t="s">
        <v>2524</v>
      </c>
      <c r="AB113" s="10" t="s">
        <v>2521</v>
      </c>
      <c r="AC113" s="196">
        <f t="shared" si="18"/>
        <v>7</v>
      </c>
      <c r="AD113" s="196">
        <f t="shared" si="17"/>
        <v>23</v>
      </c>
      <c r="AE113" s="196">
        <f t="shared" si="13"/>
        <v>30</v>
      </c>
    </row>
    <row r="114" spans="1:31" s="7" customFormat="1" ht="39.75" customHeight="1" x14ac:dyDescent="0.25">
      <c r="A114" s="322"/>
      <c r="B114" s="43">
        <f>B113</f>
        <v>294</v>
      </c>
      <c r="C114" s="322"/>
      <c r="D114" s="322"/>
      <c r="E114" s="322"/>
      <c r="F114" s="43" t="s">
        <v>53</v>
      </c>
      <c r="G114" s="74" t="s">
        <v>69</v>
      </c>
      <c r="H114" s="74" t="s">
        <v>69</v>
      </c>
      <c r="I114" s="74" t="s">
        <v>137</v>
      </c>
      <c r="J114" s="40">
        <v>5</v>
      </c>
      <c r="K114" s="16">
        <v>32</v>
      </c>
      <c r="L114" s="16">
        <v>4</v>
      </c>
      <c r="M114" s="74">
        <v>2014</v>
      </c>
      <c r="N114" s="14">
        <f>IF(K114="","",IF(O114="",IF(K114=0,"",IF(K114&lt;=[3]Разработчик!$D$7,[3]Разработчик!$C$8,IF(K114&lt;=[3]Разработчик!$G$7,[3]Разработчик!$F$8,IF(K114&lt;=[3]Разработчик!$J$7,[3]Разработчик!$I$8,IF(K114&lt;=[3]Разработчик!$M$7,[3]Разработчик!$L$8,IF(K114&lt;=[3]Разработчик!$P$7,[3]Разработчик!$O$8,IF(K114&lt;=[3]Разработчик!$S$7,[3]Разработчик!$R$8,IF(K114&lt;=425.9,3.5,IF(K114&gt;=[3]Разработчик!$V$7,[3]Разработчик!$U$8))))))))),"-"))</f>
        <v>1.5</v>
      </c>
      <c r="O114" s="15"/>
      <c r="P114" s="43">
        <v>2020</v>
      </c>
      <c r="Q114" s="43">
        <v>2023</v>
      </c>
      <c r="R114" s="40">
        <v>20</v>
      </c>
      <c r="S114" s="16" t="s">
        <v>134</v>
      </c>
      <c r="T114" s="17">
        <f t="shared" si="12"/>
        <v>2034</v>
      </c>
      <c r="U114" s="10">
        <v>0</v>
      </c>
      <c r="V114" s="10">
        <v>0</v>
      </c>
      <c r="W114" s="10">
        <v>1</v>
      </c>
      <c r="X114" s="10">
        <v>0</v>
      </c>
      <c r="Y114" s="10">
        <v>1</v>
      </c>
      <c r="Z114" s="10">
        <v>0</v>
      </c>
      <c r="AA114" s="315"/>
      <c r="AB114" s="10" t="s">
        <v>2521</v>
      </c>
      <c r="AC114" s="196">
        <f t="shared" si="18"/>
        <v>1</v>
      </c>
      <c r="AD114" s="196">
        <f t="shared" si="17"/>
        <v>3</v>
      </c>
      <c r="AE114" s="196">
        <f t="shared" si="13"/>
        <v>4</v>
      </c>
    </row>
    <row r="115" spans="1:31" s="7" customFormat="1" ht="15.75" x14ac:dyDescent="0.25">
      <c r="AC115" s="204">
        <v>1155</v>
      </c>
      <c r="AD115" s="204">
        <v>3073</v>
      </c>
      <c r="AE115" s="204">
        <v>4228</v>
      </c>
    </row>
    <row r="116" spans="1:31" s="7" customFormat="1" ht="15.75" x14ac:dyDescent="0.25">
      <c r="B116" s="5" t="s">
        <v>3191</v>
      </c>
    </row>
    <row r="117" spans="1:31" s="7" customFormat="1" ht="15.75" x14ac:dyDescent="0.25">
      <c r="A117" s="8"/>
      <c r="AB117" s="445"/>
      <c r="AC117" s="446"/>
      <c r="AD117" s="446"/>
      <c r="AE117" s="446"/>
    </row>
    <row r="118" spans="1:31" s="7" customFormat="1" x14ac:dyDescent="0.25"/>
    <row r="119" spans="1:31" ht="15.75" x14ac:dyDescent="0.25">
      <c r="B119" s="5"/>
    </row>
  </sheetData>
  <autoFilter ref="A6:AE116"/>
  <mergeCells count="164">
    <mergeCell ref="A2:AE2"/>
    <mergeCell ref="A1:AE1"/>
    <mergeCell ref="AC3:AC5"/>
    <mergeCell ref="AD3:AD5"/>
    <mergeCell ref="AE3:AE5"/>
    <mergeCell ref="AC7:AC39"/>
    <mergeCell ref="U7:U39"/>
    <mergeCell ref="V7:V39"/>
    <mergeCell ref="W7:W39"/>
    <mergeCell ref="X7:X39"/>
    <mergeCell ref="Y7:Y39"/>
    <mergeCell ref="Z7:Z39"/>
    <mergeCell ref="AD7:AD39"/>
    <mergeCell ref="AE7:AE39"/>
    <mergeCell ref="A7:A39"/>
    <mergeCell ref="C7:C39"/>
    <mergeCell ref="G22:G24"/>
    <mergeCell ref="H22:H24"/>
    <mergeCell ref="D25:D26"/>
    <mergeCell ref="G25:G26"/>
    <mergeCell ref="H25:H26"/>
    <mergeCell ref="D27:D28"/>
    <mergeCell ref="G27:G28"/>
    <mergeCell ref="H27:H28"/>
    <mergeCell ref="A111:A112"/>
    <mergeCell ref="C111:C112"/>
    <mergeCell ref="D111:D112"/>
    <mergeCell ref="E111:E112"/>
    <mergeCell ref="A92:A95"/>
    <mergeCell ref="C92:C95"/>
    <mergeCell ref="D92:D95"/>
    <mergeCell ref="E92:E95"/>
    <mergeCell ref="A84:A86"/>
    <mergeCell ref="C84:C86"/>
    <mergeCell ref="D84:D86"/>
    <mergeCell ref="E84:E86"/>
    <mergeCell ref="A87:A89"/>
    <mergeCell ref="C87:C89"/>
    <mergeCell ref="D87:D89"/>
    <mergeCell ref="E87:E89"/>
    <mergeCell ref="A77:A83"/>
    <mergeCell ref="C77:C83"/>
    <mergeCell ref="D77:D80"/>
    <mergeCell ref="E77:E80"/>
    <mergeCell ref="D81:D83"/>
    <mergeCell ref="E81:E83"/>
    <mergeCell ref="A67:A69"/>
    <mergeCell ref="A113:A114"/>
    <mergeCell ref="C113:C114"/>
    <mergeCell ref="D113:D114"/>
    <mergeCell ref="E113:E114"/>
    <mergeCell ref="A109:A110"/>
    <mergeCell ref="C109:C110"/>
    <mergeCell ref="D109:D110"/>
    <mergeCell ref="E109:E110"/>
    <mergeCell ref="A97:A107"/>
    <mergeCell ref="C97:C107"/>
    <mergeCell ref="D97:D101"/>
    <mergeCell ref="E97:E107"/>
    <mergeCell ref="D102:D104"/>
    <mergeCell ref="D105:D107"/>
    <mergeCell ref="C67:C69"/>
    <mergeCell ref="D67:D69"/>
    <mergeCell ref="E67:E69"/>
    <mergeCell ref="A70:A76"/>
    <mergeCell ref="C70:C76"/>
    <mergeCell ref="D70:D75"/>
    <mergeCell ref="E70:E76"/>
    <mergeCell ref="A57:A59"/>
    <mergeCell ref="C57:C59"/>
    <mergeCell ref="D57:D59"/>
    <mergeCell ref="E57:E59"/>
    <mergeCell ref="A60:A66"/>
    <mergeCell ref="C60:C66"/>
    <mergeCell ref="D60:D65"/>
    <mergeCell ref="E60:E66"/>
    <mergeCell ref="A47:A56"/>
    <mergeCell ref="C47:C56"/>
    <mergeCell ref="D47:D48"/>
    <mergeCell ref="E47:E56"/>
    <mergeCell ref="D49:D50"/>
    <mergeCell ref="D51:D52"/>
    <mergeCell ref="D53:D54"/>
    <mergeCell ref="D55:D56"/>
    <mergeCell ref="D41:D43"/>
    <mergeCell ref="E41:E43"/>
    <mergeCell ref="A41:A43"/>
    <mergeCell ref="C41:C43"/>
    <mergeCell ref="D36:D37"/>
    <mergeCell ref="G36:G37"/>
    <mergeCell ref="H36:H37"/>
    <mergeCell ref="D29:D31"/>
    <mergeCell ref="G29:G31"/>
    <mergeCell ref="H29:H31"/>
    <mergeCell ref="D32:D33"/>
    <mergeCell ref="G32:G33"/>
    <mergeCell ref="H32:H33"/>
    <mergeCell ref="D7:D9"/>
    <mergeCell ref="E7:E39"/>
    <mergeCell ref="I7:I39"/>
    <mergeCell ref="G7:G9"/>
    <mergeCell ref="H7:H9"/>
    <mergeCell ref="D20:D21"/>
    <mergeCell ref="G20:G21"/>
    <mergeCell ref="H20:H21"/>
    <mergeCell ref="D22:D24"/>
    <mergeCell ref="D38:D39"/>
    <mergeCell ref="G38:G39"/>
    <mergeCell ref="H38:H39"/>
    <mergeCell ref="D12:D13"/>
    <mergeCell ref="G12:G13"/>
    <mergeCell ref="H12:H13"/>
    <mergeCell ref="D15:D16"/>
    <mergeCell ref="G15:G16"/>
    <mergeCell ref="H15:H16"/>
    <mergeCell ref="D17:D19"/>
    <mergeCell ref="G17:G19"/>
    <mergeCell ref="H17:H19"/>
    <mergeCell ref="D34:D35"/>
    <mergeCell ref="G34:G35"/>
    <mergeCell ref="H34:H35"/>
    <mergeCell ref="AB3:AB5"/>
    <mergeCell ref="A3:A5"/>
    <mergeCell ref="B3:B5"/>
    <mergeCell ref="C3:D3"/>
    <mergeCell ref="E3:E5"/>
    <mergeCell ref="F3:F5"/>
    <mergeCell ref="G3:L3"/>
    <mergeCell ref="C4:C5"/>
    <mergeCell ref="D4:D5"/>
    <mergeCell ref="G4:G5"/>
    <mergeCell ref="H4:I4"/>
    <mergeCell ref="J4:L4"/>
    <mergeCell ref="N4:N5"/>
    <mergeCell ref="O4:O5"/>
    <mergeCell ref="P4:P5"/>
    <mergeCell ref="M3:M5"/>
    <mergeCell ref="N3:O3"/>
    <mergeCell ref="P3:Q3"/>
    <mergeCell ref="R3:R5"/>
    <mergeCell ref="S3:S5"/>
    <mergeCell ref="T3:T5"/>
    <mergeCell ref="Q4:Q5"/>
    <mergeCell ref="U3:U5"/>
    <mergeCell ref="V3:V5"/>
    <mergeCell ref="AA111:AA112"/>
    <mergeCell ref="AA113:AA114"/>
    <mergeCell ref="AA7:AA39"/>
    <mergeCell ref="AA41:AA43"/>
    <mergeCell ref="AA57:AA59"/>
    <mergeCell ref="AA60:AA66"/>
    <mergeCell ref="AA67:AA69"/>
    <mergeCell ref="AA70:AA76"/>
    <mergeCell ref="AA77:AA83"/>
    <mergeCell ref="AA84:AA86"/>
    <mergeCell ref="W3:W5"/>
    <mergeCell ref="X3:X5"/>
    <mergeCell ref="Y3:Y5"/>
    <mergeCell ref="Z3:Z5"/>
    <mergeCell ref="AA3:AA5"/>
    <mergeCell ref="AA87:AA89"/>
    <mergeCell ref="AA92:AA95"/>
    <mergeCell ref="AA97:AA107"/>
    <mergeCell ref="AA109:AA110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98"/>
  <sheetViews>
    <sheetView workbookViewId="0">
      <selection activeCell="AA360" sqref="AA360"/>
    </sheetView>
  </sheetViews>
  <sheetFormatPr defaultRowHeight="15" x14ac:dyDescent="0.25"/>
  <cols>
    <col min="3" max="3" width="22.85546875" customWidth="1"/>
    <col min="21" max="21" width="10.42578125" customWidth="1"/>
    <col min="22" max="22" width="15.140625" customWidth="1"/>
    <col min="23" max="23" width="11" customWidth="1"/>
    <col min="24" max="24" width="11.85546875" customWidth="1"/>
    <col min="25" max="25" width="10.7109375" customWidth="1"/>
    <col min="26" max="26" width="12.140625" customWidth="1"/>
    <col min="27" max="27" width="22" customWidth="1"/>
    <col min="28" max="28" width="13" customWidth="1"/>
    <col min="29" max="29" width="12" customWidth="1"/>
    <col min="30" max="30" width="11.28515625" customWidth="1"/>
    <col min="31" max="31" width="13.140625" customWidth="1"/>
  </cols>
  <sheetData>
    <row r="1" spans="1:31" ht="15.75" x14ac:dyDescent="0.25">
      <c r="A1" s="309" t="s">
        <v>1057</v>
      </c>
      <c r="B1" s="309"/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309"/>
      <c r="O1" s="309"/>
      <c r="P1" s="309"/>
      <c r="Q1" s="309"/>
      <c r="R1" s="309"/>
      <c r="S1" s="309"/>
      <c r="T1" s="309"/>
      <c r="U1" s="309"/>
      <c r="V1" s="309"/>
      <c r="W1" s="309"/>
      <c r="X1" s="309"/>
      <c r="Y1" s="309"/>
      <c r="Z1" s="309"/>
      <c r="AA1" s="309"/>
      <c r="AB1" s="309"/>
      <c r="AC1" s="309"/>
      <c r="AD1" s="309"/>
      <c r="AE1" s="309"/>
    </row>
    <row r="2" spans="1:31" ht="15.75" x14ac:dyDescent="0.25">
      <c r="A2" s="347"/>
      <c r="B2" s="347"/>
      <c r="C2" s="347"/>
      <c r="D2" s="347"/>
      <c r="E2" s="347"/>
      <c r="F2" s="347"/>
      <c r="G2" s="347"/>
      <c r="H2" s="347"/>
      <c r="I2" s="347"/>
      <c r="J2" s="347"/>
      <c r="K2" s="347"/>
      <c r="L2" s="347"/>
      <c r="M2" s="347"/>
      <c r="N2" s="347"/>
      <c r="O2" s="347"/>
      <c r="P2" s="347"/>
      <c r="Q2" s="347"/>
      <c r="R2" s="347"/>
      <c r="S2" s="347"/>
      <c r="T2" s="347"/>
      <c r="U2" s="347"/>
      <c r="V2" s="347"/>
      <c r="W2" s="347"/>
      <c r="X2" s="347"/>
      <c r="Y2" s="347"/>
      <c r="Z2" s="347"/>
      <c r="AA2" s="347"/>
      <c r="AB2" s="347"/>
      <c r="AC2" s="347"/>
      <c r="AD2" s="347"/>
      <c r="AE2" s="347"/>
    </row>
    <row r="3" spans="1:31" ht="69" customHeight="1" x14ac:dyDescent="0.25">
      <c r="A3" s="339" t="s">
        <v>0</v>
      </c>
      <c r="B3" s="339" t="s">
        <v>1</v>
      </c>
      <c r="C3" s="348" t="s">
        <v>2</v>
      </c>
      <c r="D3" s="348"/>
      <c r="E3" s="349" t="s">
        <v>3</v>
      </c>
      <c r="F3" s="358" t="s">
        <v>4</v>
      </c>
      <c r="G3" s="360" t="s">
        <v>5</v>
      </c>
      <c r="H3" s="360"/>
      <c r="I3" s="360"/>
      <c r="J3" s="360"/>
      <c r="K3" s="360"/>
      <c r="L3" s="360"/>
      <c r="M3" s="339" t="s">
        <v>6</v>
      </c>
      <c r="N3" s="353" t="s">
        <v>7</v>
      </c>
      <c r="O3" s="354"/>
      <c r="P3" s="341" t="s">
        <v>8</v>
      </c>
      <c r="Q3" s="341"/>
      <c r="R3" s="339" t="s">
        <v>9</v>
      </c>
      <c r="S3" s="339" t="s">
        <v>10</v>
      </c>
      <c r="T3" s="342" t="s">
        <v>593</v>
      </c>
      <c r="U3" s="299" t="s">
        <v>2512</v>
      </c>
      <c r="V3" s="299" t="s">
        <v>2513</v>
      </c>
      <c r="W3" s="299" t="s">
        <v>2514</v>
      </c>
      <c r="X3" s="299" t="s">
        <v>2515</v>
      </c>
      <c r="Y3" s="299" t="s">
        <v>2516</v>
      </c>
      <c r="Z3" s="299" t="s">
        <v>2517</v>
      </c>
      <c r="AA3" s="303" t="s">
        <v>2518</v>
      </c>
      <c r="AB3" s="303" t="s">
        <v>2519</v>
      </c>
      <c r="AC3" s="303" t="s">
        <v>3187</v>
      </c>
      <c r="AD3" s="303" t="s">
        <v>3185</v>
      </c>
      <c r="AE3" s="302" t="s">
        <v>3186</v>
      </c>
    </row>
    <row r="4" spans="1:31" ht="43.5" customHeight="1" x14ac:dyDescent="0.25">
      <c r="A4" s="339"/>
      <c r="B4" s="339"/>
      <c r="C4" s="348" t="s">
        <v>12</v>
      </c>
      <c r="D4" s="348" t="s">
        <v>13</v>
      </c>
      <c r="E4" s="349"/>
      <c r="F4" s="358"/>
      <c r="G4" s="340" t="s">
        <v>14</v>
      </c>
      <c r="H4" s="353" t="s">
        <v>15</v>
      </c>
      <c r="I4" s="354"/>
      <c r="J4" s="349" t="s">
        <v>16</v>
      </c>
      <c r="K4" s="349"/>
      <c r="L4" s="349"/>
      <c r="M4" s="339"/>
      <c r="N4" s="340" t="s">
        <v>17</v>
      </c>
      <c r="O4" s="340" t="s">
        <v>18</v>
      </c>
      <c r="P4" s="356" t="s">
        <v>19</v>
      </c>
      <c r="Q4" s="356" t="s">
        <v>20</v>
      </c>
      <c r="R4" s="339"/>
      <c r="S4" s="339"/>
      <c r="T4" s="343"/>
      <c r="U4" s="300"/>
      <c r="V4" s="300"/>
      <c r="W4" s="300"/>
      <c r="X4" s="300"/>
      <c r="Y4" s="300"/>
      <c r="Z4" s="300"/>
      <c r="AA4" s="303"/>
      <c r="AB4" s="303"/>
      <c r="AC4" s="303"/>
      <c r="AD4" s="303"/>
      <c r="AE4" s="302"/>
    </row>
    <row r="5" spans="1:31" ht="77.25" x14ac:dyDescent="0.25">
      <c r="A5" s="340"/>
      <c r="B5" s="340"/>
      <c r="C5" s="351"/>
      <c r="D5" s="351"/>
      <c r="E5" s="350"/>
      <c r="F5" s="359"/>
      <c r="G5" s="352"/>
      <c r="H5" s="225" t="s">
        <v>21</v>
      </c>
      <c r="I5" s="225" t="s">
        <v>22</v>
      </c>
      <c r="J5" s="226" t="s">
        <v>23</v>
      </c>
      <c r="K5" s="226" t="s">
        <v>24</v>
      </c>
      <c r="L5" s="226" t="s">
        <v>25</v>
      </c>
      <c r="M5" s="340"/>
      <c r="N5" s="355"/>
      <c r="O5" s="355"/>
      <c r="P5" s="357"/>
      <c r="Q5" s="357"/>
      <c r="R5" s="340"/>
      <c r="S5" s="340"/>
      <c r="T5" s="344"/>
      <c r="U5" s="300"/>
      <c r="V5" s="300"/>
      <c r="W5" s="300"/>
      <c r="X5" s="300"/>
      <c r="Y5" s="300"/>
      <c r="Z5" s="300"/>
      <c r="AA5" s="346"/>
      <c r="AB5" s="346"/>
      <c r="AC5" s="346"/>
      <c r="AD5" s="346"/>
      <c r="AE5" s="299"/>
    </row>
    <row r="6" spans="1:31" s="7" customFormat="1" x14ac:dyDescent="0.25">
      <c r="A6" s="220"/>
      <c r="B6" s="217"/>
      <c r="C6" s="213"/>
      <c r="D6" s="217"/>
      <c r="E6" s="217"/>
      <c r="F6" s="217"/>
      <c r="G6" s="221"/>
      <c r="H6" s="221"/>
      <c r="I6" s="218"/>
      <c r="J6" s="84"/>
      <c r="K6" s="85"/>
      <c r="L6" s="223"/>
      <c r="M6" s="221"/>
      <c r="N6" s="14"/>
      <c r="O6" s="15"/>
      <c r="P6" s="217"/>
      <c r="Q6" s="217"/>
      <c r="R6" s="222"/>
      <c r="S6" s="222"/>
      <c r="T6" s="17"/>
      <c r="U6" s="215"/>
      <c r="V6" s="215"/>
      <c r="W6" s="215"/>
      <c r="X6" s="215"/>
      <c r="Y6" s="215"/>
      <c r="Z6" s="215"/>
      <c r="AA6" s="211"/>
      <c r="AB6" s="215"/>
      <c r="AC6" s="216"/>
      <c r="AD6" s="216"/>
      <c r="AE6" s="216"/>
    </row>
    <row r="7" spans="1:31" s="7" customFormat="1" ht="24" x14ac:dyDescent="0.25">
      <c r="A7" s="322" t="s">
        <v>326</v>
      </c>
      <c r="B7" s="239">
        <v>1</v>
      </c>
      <c r="C7" s="322" t="s">
        <v>327</v>
      </c>
      <c r="D7" s="43" t="s">
        <v>328</v>
      </c>
      <c r="E7" s="43" t="s">
        <v>67</v>
      </c>
      <c r="F7" s="43" t="s">
        <v>64</v>
      </c>
      <c r="G7" s="34">
        <v>0.1</v>
      </c>
      <c r="H7" s="34">
        <v>0.08</v>
      </c>
      <c r="I7" s="74" t="s">
        <v>141</v>
      </c>
      <c r="J7" s="84">
        <v>74.2</v>
      </c>
      <c r="K7" s="85">
        <v>108</v>
      </c>
      <c r="L7" s="86">
        <v>4</v>
      </c>
      <c r="M7" s="34">
        <v>2015</v>
      </c>
      <c r="N7" s="14">
        <f>IF(K7="","",IF(O7="",IF(K7=0,"",IF(K7&lt;=[4]Разработчик!$D$7,[4]Разработчик!$C$8,IF(K7&lt;=[4]Разработчик!$G$7,[4]Разработчик!$F$8,IF(K7&lt;=[4]Разработчик!$J$7,[4]Разработчик!$I$8,IF(K7&lt;=[4]Разработчик!$M$7,[4]Разработчик!$L$8,IF(K7&lt;=[4]Разработчик!$P$7,[4]Разработчик!$O$8,IF(K7&lt;=[4]Разработчик!$S$7,[4]Разработчик!$R$8,IF(K7&lt;=425.9,3.5,IF(K7&gt;=[4]Разработчик!$V$7,[4]Разработчик!$U$8))))))))),"-"))</f>
        <v>2</v>
      </c>
      <c r="O7" s="15"/>
      <c r="P7" s="43">
        <v>2019</v>
      </c>
      <c r="Q7" s="43">
        <v>2023</v>
      </c>
      <c r="R7" s="87">
        <v>20</v>
      </c>
      <c r="S7" s="87" t="s">
        <v>54</v>
      </c>
      <c r="T7" s="17">
        <f t="shared" ref="T7:T55" si="0">IF(M7="","",M7+R7)</f>
        <v>2035</v>
      </c>
      <c r="U7" s="26">
        <v>2</v>
      </c>
      <c r="V7" s="26">
        <v>0</v>
      </c>
      <c r="W7" s="26">
        <v>1</v>
      </c>
      <c r="X7" s="26">
        <v>1</v>
      </c>
      <c r="Y7" s="26">
        <v>0</v>
      </c>
      <c r="Z7" s="26">
        <v>1</v>
      </c>
      <c r="AA7" s="44">
        <v>6</v>
      </c>
      <c r="AB7" s="201" t="s">
        <v>2520</v>
      </c>
      <c r="AC7" s="196">
        <f>SUM(U7+V7+X7+Y7+Z7)</f>
        <v>4</v>
      </c>
      <c r="AD7" s="196">
        <f>SUM(U7*2)+(V7*3)+(W7*2)+(X7*2)+(Y7)+(Z7*3)</f>
        <v>11</v>
      </c>
      <c r="AE7" s="196">
        <f>SUM(AC7+AD7)</f>
        <v>15</v>
      </c>
    </row>
    <row r="8" spans="1:31" s="7" customFormat="1" ht="24" x14ac:dyDescent="0.25">
      <c r="A8" s="322"/>
      <c r="B8" s="239">
        <f>B7</f>
        <v>1</v>
      </c>
      <c r="C8" s="322"/>
      <c r="D8" s="43" t="s">
        <v>329</v>
      </c>
      <c r="E8" s="43" t="s">
        <v>67</v>
      </c>
      <c r="F8" s="43" t="s">
        <v>64</v>
      </c>
      <c r="G8" s="34">
        <v>0.1</v>
      </c>
      <c r="H8" s="34">
        <v>0.08</v>
      </c>
      <c r="I8" s="74" t="s">
        <v>141</v>
      </c>
      <c r="J8" s="84">
        <v>1.1000000000000001</v>
      </c>
      <c r="K8" s="85">
        <v>108</v>
      </c>
      <c r="L8" s="86">
        <v>4</v>
      </c>
      <c r="M8" s="74" t="s">
        <v>330</v>
      </c>
      <c r="N8" s="14">
        <f>IF(K8="","",IF(O8="",IF(K8=0,"",IF(K8&lt;=[4]Разработчик!$D$7,[4]Разработчик!$C$8,IF(K8&lt;=[4]Разработчик!$G$7,[4]Разработчик!$F$8,IF(K8&lt;=[4]Разработчик!$J$7,[4]Разработчик!$I$8,IF(K8&lt;=[4]Разработчик!$M$7,[4]Разработчик!$L$8,IF(K8&lt;=[4]Разработчик!$P$7,[4]Разработчик!$O$8,IF(K8&lt;=[4]Разработчик!$S$7,[4]Разработчик!$R$8,IF(K8&lt;=425.9,3.5,IF(K8&gt;=[4]Разработчик!$V$7,[4]Разработчик!$U$8))))))))),"-"))</f>
        <v>2</v>
      </c>
      <c r="O8" s="15"/>
      <c r="P8" s="43">
        <v>2019</v>
      </c>
      <c r="Q8" s="43">
        <v>2023</v>
      </c>
      <c r="R8" s="87">
        <v>20</v>
      </c>
      <c r="S8" s="87" t="s">
        <v>54</v>
      </c>
      <c r="T8" s="17">
        <f t="shared" si="0"/>
        <v>2035</v>
      </c>
      <c r="U8" s="26">
        <v>2</v>
      </c>
      <c r="V8" s="26">
        <v>0</v>
      </c>
      <c r="W8" s="26">
        <v>1</v>
      </c>
      <c r="X8" s="26">
        <v>1</v>
      </c>
      <c r="Y8" s="26">
        <v>0</v>
      </c>
      <c r="Z8" s="26">
        <v>1</v>
      </c>
      <c r="AA8" s="44">
        <v>6</v>
      </c>
      <c r="AB8" s="201" t="s">
        <v>2520</v>
      </c>
      <c r="AC8" s="196">
        <f t="shared" ref="AC8:AC59" si="1">SUM(U8+V8+X8+Y8+Z8)</f>
        <v>4</v>
      </c>
      <c r="AD8" s="196">
        <f t="shared" ref="AD8:AD59" si="2">SUM(U8*2)+(V8*3)+(W8*2)+(X8*2)+(Y8)+(Z8*3)</f>
        <v>11</v>
      </c>
      <c r="AE8" s="196">
        <f t="shared" ref="AE8:AE59" si="3">SUM(AC8+AD8)</f>
        <v>15</v>
      </c>
    </row>
    <row r="9" spans="1:31" s="7" customFormat="1" ht="24" customHeight="1" x14ac:dyDescent="0.25">
      <c r="A9" s="322"/>
      <c r="B9" s="239">
        <f t="shared" ref="B9:B14" si="4">B8</f>
        <v>1</v>
      </c>
      <c r="C9" s="322"/>
      <c r="D9" s="43" t="s">
        <v>331</v>
      </c>
      <c r="E9" s="43" t="s">
        <v>67</v>
      </c>
      <c r="F9" s="43" t="s">
        <v>64</v>
      </c>
      <c r="G9" s="34">
        <v>0.1</v>
      </c>
      <c r="H9" s="34">
        <v>0.08</v>
      </c>
      <c r="I9" s="74" t="s">
        <v>141</v>
      </c>
      <c r="J9" s="84">
        <v>1.1000000000000001</v>
      </c>
      <c r="K9" s="85">
        <v>108</v>
      </c>
      <c r="L9" s="86">
        <v>4</v>
      </c>
      <c r="M9" s="74" t="s">
        <v>330</v>
      </c>
      <c r="N9" s="14">
        <f>IF(K9="","",IF(O9="",IF(K9=0,"",IF(K9&lt;=[4]Разработчик!$D$7,[4]Разработчик!$C$8,IF(K9&lt;=[4]Разработчик!$G$7,[4]Разработчик!$F$8,IF(K9&lt;=[4]Разработчик!$J$7,[4]Разработчик!$I$8,IF(K9&lt;=[4]Разработчик!$M$7,[4]Разработчик!$L$8,IF(K9&lt;=[4]Разработчик!$P$7,[4]Разработчик!$O$8,IF(K9&lt;=[4]Разработчик!$S$7,[4]Разработчик!$R$8,IF(K9&lt;=425.9,3.5,IF(K9&gt;=[4]Разработчик!$V$7,[4]Разработчик!$U$8))))))))),"-"))</f>
        <v>2</v>
      </c>
      <c r="O9" s="15"/>
      <c r="P9" s="43">
        <v>2019</v>
      </c>
      <c r="Q9" s="43">
        <v>2023</v>
      </c>
      <c r="R9" s="87">
        <v>20</v>
      </c>
      <c r="S9" s="87" t="s">
        <v>54</v>
      </c>
      <c r="T9" s="17">
        <f t="shared" si="0"/>
        <v>2035</v>
      </c>
      <c r="U9" s="26">
        <v>1</v>
      </c>
      <c r="V9" s="26">
        <v>0</v>
      </c>
      <c r="W9" s="26">
        <v>1</v>
      </c>
      <c r="X9" s="26">
        <v>1</v>
      </c>
      <c r="Y9" s="26">
        <v>0</v>
      </c>
      <c r="Z9" s="26">
        <v>1</v>
      </c>
      <c r="AA9" s="44">
        <v>6</v>
      </c>
      <c r="AB9" s="201" t="s">
        <v>2520</v>
      </c>
      <c r="AC9" s="196">
        <f t="shared" si="1"/>
        <v>3</v>
      </c>
      <c r="AD9" s="196">
        <f t="shared" si="2"/>
        <v>9</v>
      </c>
      <c r="AE9" s="196">
        <f t="shared" si="3"/>
        <v>12</v>
      </c>
    </row>
    <row r="10" spans="1:31" s="7" customFormat="1" ht="24" x14ac:dyDescent="0.25">
      <c r="A10" s="322"/>
      <c r="B10" s="239">
        <f t="shared" si="4"/>
        <v>1</v>
      </c>
      <c r="C10" s="322"/>
      <c r="D10" s="43" t="s">
        <v>332</v>
      </c>
      <c r="E10" s="43" t="s">
        <v>67</v>
      </c>
      <c r="F10" s="43" t="s">
        <v>64</v>
      </c>
      <c r="G10" s="34">
        <v>0.1</v>
      </c>
      <c r="H10" s="34">
        <v>0.08</v>
      </c>
      <c r="I10" s="74" t="s">
        <v>141</v>
      </c>
      <c r="J10" s="84">
        <v>1.1000000000000001</v>
      </c>
      <c r="K10" s="85">
        <v>108</v>
      </c>
      <c r="L10" s="86">
        <v>4</v>
      </c>
      <c r="M10" s="74" t="s">
        <v>330</v>
      </c>
      <c r="N10" s="14">
        <f>IF(K10="","",IF(O10="",IF(K10=0,"",IF(K10&lt;=[4]Разработчик!$D$7,[4]Разработчик!$C$8,IF(K10&lt;=[4]Разработчик!$G$7,[4]Разработчик!$F$8,IF(K10&lt;=[4]Разработчик!$J$7,[4]Разработчик!$I$8,IF(K10&lt;=[4]Разработчик!$M$7,[4]Разработчик!$L$8,IF(K10&lt;=[4]Разработчик!$P$7,[4]Разработчик!$O$8,IF(K10&lt;=[4]Разработчик!$S$7,[4]Разработчик!$R$8,IF(K10&lt;=425.9,3.5,IF(K10&gt;=[4]Разработчик!$V$7,[4]Разработчик!$U$8))))))))),"-"))</f>
        <v>2</v>
      </c>
      <c r="O10" s="15"/>
      <c r="P10" s="43">
        <v>2019</v>
      </c>
      <c r="Q10" s="43">
        <v>2023</v>
      </c>
      <c r="R10" s="87">
        <v>20</v>
      </c>
      <c r="S10" s="87" t="s">
        <v>54</v>
      </c>
      <c r="T10" s="17">
        <f t="shared" si="0"/>
        <v>2035</v>
      </c>
      <c r="U10" s="10">
        <v>1</v>
      </c>
      <c r="V10" s="26">
        <v>0</v>
      </c>
      <c r="W10" s="10">
        <v>1</v>
      </c>
      <c r="X10" s="26">
        <v>1</v>
      </c>
      <c r="Y10" s="26">
        <v>0</v>
      </c>
      <c r="Z10" s="10">
        <v>1</v>
      </c>
      <c r="AA10" s="44">
        <v>6</v>
      </c>
      <c r="AB10" s="201" t="s">
        <v>2520</v>
      </c>
      <c r="AC10" s="196">
        <f t="shared" si="1"/>
        <v>3</v>
      </c>
      <c r="AD10" s="196">
        <f t="shared" si="2"/>
        <v>9</v>
      </c>
      <c r="AE10" s="196">
        <f t="shared" si="3"/>
        <v>12</v>
      </c>
    </row>
    <row r="11" spans="1:31" s="7" customFormat="1" ht="24" x14ac:dyDescent="0.25">
      <c r="A11" s="322"/>
      <c r="B11" s="239">
        <f t="shared" si="4"/>
        <v>1</v>
      </c>
      <c r="C11" s="322"/>
      <c r="D11" s="43" t="s">
        <v>333</v>
      </c>
      <c r="E11" s="43" t="s">
        <v>67</v>
      </c>
      <c r="F11" s="43" t="s">
        <v>64</v>
      </c>
      <c r="G11" s="34">
        <v>0.1</v>
      </c>
      <c r="H11" s="34">
        <v>0.08</v>
      </c>
      <c r="I11" s="74" t="s">
        <v>141</v>
      </c>
      <c r="J11" s="84">
        <v>1.1000000000000001</v>
      </c>
      <c r="K11" s="85">
        <v>108</v>
      </c>
      <c r="L11" s="86">
        <v>4</v>
      </c>
      <c r="M11" s="74" t="s">
        <v>330</v>
      </c>
      <c r="N11" s="14">
        <f>IF(K11="","",IF(O11="",IF(K11=0,"",IF(K11&lt;=[4]Разработчик!$D$7,[4]Разработчик!$C$8,IF(K11&lt;=[4]Разработчик!$G$7,[4]Разработчик!$F$8,IF(K11&lt;=[4]Разработчик!$J$7,[4]Разработчик!$I$8,IF(K11&lt;=[4]Разработчик!$M$7,[4]Разработчик!$L$8,IF(K11&lt;=[4]Разработчик!$P$7,[4]Разработчик!$O$8,IF(K11&lt;=[4]Разработчик!$S$7,[4]Разработчик!$R$8,IF(K11&lt;=425.9,3.5,IF(K11&gt;=[4]Разработчик!$V$7,[4]Разработчик!$U$8))))))))),"-"))</f>
        <v>2</v>
      </c>
      <c r="O11" s="15"/>
      <c r="P11" s="43">
        <v>2019</v>
      </c>
      <c r="Q11" s="43">
        <v>2023</v>
      </c>
      <c r="R11" s="87">
        <v>20</v>
      </c>
      <c r="S11" s="87" t="s">
        <v>54</v>
      </c>
      <c r="T11" s="17">
        <f t="shared" si="0"/>
        <v>2035</v>
      </c>
      <c r="U11" s="10">
        <v>2</v>
      </c>
      <c r="V11" s="26">
        <v>0</v>
      </c>
      <c r="W11" s="10">
        <v>1</v>
      </c>
      <c r="X11" s="26">
        <v>1</v>
      </c>
      <c r="Y11" s="26">
        <v>0</v>
      </c>
      <c r="Z11" s="10">
        <v>1</v>
      </c>
      <c r="AA11" s="44">
        <v>6</v>
      </c>
      <c r="AB11" s="201" t="s">
        <v>2520</v>
      </c>
      <c r="AC11" s="196">
        <f t="shared" si="1"/>
        <v>4</v>
      </c>
      <c r="AD11" s="196">
        <f t="shared" si="2"/>
        <v>11</v>
      </c>
      <c r="AE11" s="196">
        <f t="shared" si="3"/>
        <v>15</v>
      </c>
    </row>
    <row r="12" spans="1:31" s="7" customFormat="1" ht="24" x14ac:dyDescent="0.25">
      <c r="A12" s="322"/>
      <c r="B12" s="239">
        <f t="shared" si="4"/>
        <v>1</v>
      </c>
      <c r="C12" s="322"/>
      <c r="D12" s="43" t="s">
        <v>334</v>
      </c>
      <c r="E12" s="43" t="s">
        <v>67</v>
      </c>
      <c r="F12" s="43" t="s">
        <v>64</v>
      </c>
      <c r="G12" s="34">
        <v>0.1</v>
      </c>
      <c r="H12" s="34">
        <v>0.08</v>
      </c>
      <c r="I12" s="74" t="s">
        <v>141</v>
      </c>
      <c r="J12" s="84">
        <v>1.1000000000000001</v>
      </c>
      <c r="K12" s="85">
        <v>108</v>
      </c>
      <c r="L12" s="86">
        <v>4</v>
      </c>
      <c r="M12" s="74" t="s">
        <v>330</v>
      </c>
      <c r="N12" s="14">
        <f>IF(K12="","",IF(O12="",IF(K12=0,"",IF(K12&lt;=[4]Разработчик!$D$7,[4]Разработчик!$C$8,IF(K12&lt;=[4]Разработчик!$G$7,[4]Разработчик!$F$8,IF(K12&lt;=[4]Разработчик!$J$7,[4]Разработчик!$I$8,IF(K12&lt;=[4]Разработчик!$M$7,[4]Разработчик!$L$8,IF(K12&lt;=[4]Разработчик!$P$7,[4]Разработчик!$O$8,IF(K12&lt;=[4]Разработчик!$S$7,[4]Разработчик!$R$8,IF(K12&lt;=425.9,3.5,IF(K12&gt;=[4]Разработчик!$V$7,[4]Разработчик!$U$8))))))))),"-"))</f>
        <v>2</v>
      </c>
      <c r="O12" s="15"/>
      <c r="P12" s="43">
        <v>2019</v>
      </c>
      <c r="Q12" s="43">
        <v>2023</v>
      </c>
      <c r="R12" s="87">
        <v>20</v>
      </c>
      <c r="S12" s="87" t="s">
        <v>54</v>
      </c>
      <c r="T12" s="17">
        <f t="shared" si="0"/>
        <v>2035</v>
      </c>
      <c r="U12" s="10">
        <v>1</v>
      </c>
      <c r="V12" s="26">
        <v>0</v>
      </c>
      <c r="W12" s="10">
        <v>1</v>
      </c>
      <c r="X12" s="26">
        <v>1</v>
      </c>
      <c r="Y12" s="26">
        <v>0</v>
      </c>
      <c r="Z12" s="10">
        <v>1</v>
      </c>
      <c r="AA12" s="44">
        <v>6</v>
      </c>
      <c r="AB12" s="201" t="s">
        <v>2520</v>
      </c>
      <c r="AC12" s="196">
        <f t="shared" si="1"/>
        <v>3</v>
      </c>
      <c r="AD12" s="196">
        <f t="shared" si="2"/>
        <v>9</v>
      </c>
      <c r="AE12" s="196">
        <f t="shared" si="3"/>
        <v>12</v>
      </c>
    </row>
    <row r="13" spans="1:31" s="7" customFormat="1" ht="24" x14ac:dyDescent="0.25">
      <c r="A13" s="322"/>
      <c r="B13" s="239">
        <f t="shared" si="4"/>
        <v>1</v>
      </c>
      <c r="C13" s="322"/>
      <c r="D13" s="43" t="s">
        <v>335</v>
      </c>
      <c r="E13" s="43" t="s">
        <v>67</v>
      </c>
      <c r="F13" s="43" t="s">
        <v>64</v>
      </c>
      <c r="G13" s="34">
        <v>0.1</v>
      </c>
      <c r="H13" s="34">
        <v>0.08</v>
      </c>
      <c r="I13" s="74" t="s">
        <v>141</v>
      </c>
      <c r="J13" s="84">
        <v>12.2</v>
      </c>
      <c r="K13" s="85">
        <v>57</v>
      </c>
      <c r="L13" s="86">
        <v>4</v>
      </c>
      <c r="M13" s="74" t="s">
        <v>330</v>
      </c>
      <c r="N13" s="14">
        <f>IF(K13="","",IF(O13="",IF(K13=0,"",IF(K13&lt;=[4]Разработчик!$D$7,[4]Разработчик!$C$8,IF(K13&lt;=[4]Разработчик!$G$7,[4]Разработчик!$F$8,IF(K13&lt;=[4]Разработчик!$J$7,[4]Разработчик!$I$8,IF(K13&lt;=[4]Разработчик!$M$7,[4]Разработчик!$L$8,IF(K13&lt;=[4]Разработчик!$P$7,[4]Разработчик!$O$8,IF(K13&lt;=[4]Разработчик!$S$7,[4]Разработчик!$R$8,IF(K13&lt;=425.9,3.5,IF(K13&gt;=[4]Разработчик!$V$7,[4]Разработчик!$U$8))))))))),"-"))</f>
        <v>1.5</v>
      </c>
      <c r="O13" s="15"/>
      <c r="P13" s="43">
        <v>2019</v>
      </c>
      <c r="Q13" s="43">
        <v>2023</v>
      </c>
      <c r="R13" s="87">
        <v>20</v>
      </c>
      <c r="S13" s="87" t="s">
        <v>54</v>
      </c>
      <c r="T13" s="17">
        <f t="shared" si="0"/>
        <v>2035</v>
      </c>
      <c r="U13" s="10">
        <v>4</v>
      </c>
      <c r="V13" s="26">
        <v>0</v>
      </c>
      <c r="W13" s="10">
        <v>0</v>
      </c>
      <c r="X13" s="26">
        <v>1</v>
      </c>
      <c r="Y13" s="26">
        <v>0</v>
      </c>
      <c r="Z13" s="10">
        <v>1</v>
      </c>
      <c r="AA13" s="44">
        <v>6</v>
      </c>
      <c r="AB13" s="201" t="s">
        <v>2520</v>
      </c>
      <c r="AC13" s="196">
        <f t="shared" si="1"/>
        <v>6</v>
      </c>
      <c r="AD13" s="196">
        <f t="shared" si="2"/>
        <v>13</v>
      </c>
      <c r="AE13" s="196">
        <f t="shared" si="3"/>
        <v>19</v>
      </c>
    </row>
    <row r="14" spans="1:31" s="7" customFormat="1" x14ac:dyDescent="0.25">
      <c r="A14" s="322"/>
      <c r="B14" s="239">
        <f t="shared" si="4"/>
        <v>1</v>
      </c>
      <c r="C14" s="322"/>
      <c r="D14" s="239"/>
      <c r="E14" s="43" t="s">
        <v>67</v>
      </c>
      <c r="F14" s="43" t="s">
        <v>64</v>
      </c>
      <c r="G14" s="240"/>
      <c r="H14" s="240"/>
      <c r="I14" s="240"/>
      <c r="J14" s="84">
        <v>5.0999999999999996</v>
      </c>
      <c r="K14" s="85">
        <v>32</v>
      </c>
      <c r="L14" s="86">
        <v>3.5</v>
      </c>
      <c r="M14" s="74" t="s">
        <v>330</v>
      </c>
      <c r="N14" s="14">
        <f>IF(K14="","",IF(O14="",IF(K14=0,"",IF(K14&lt;=[4]Разработчик!$D$7,[4]Разработчик!$C$8,IF(K14&lt;=[4]Разработчик!$G$7,[4]Разработчик!$F$8,IF(K14&lt;=[4]Разработчик!$J$7,[4]Разработчик!$I$8,IF(K14&lt;=[4]Разработчик!$M$7,[4]Разработчик!$L$8,IF(K14&lt;=[4]Разработчик!$P$7,[4]Разработчик!$O$8,IF(K14&lt;=[4]Разработчик!$S$7,[4]Разработчик!$R$8,IF(K14&lt;=425.9,3.5,IF(K14&gt;=[4]Разработчик!$V$7,[4]Разработчик!$U$8))))))))),"-"))</f>
        <v>1.5</v>
      </c>
      <c r="O14" s="15"/>
      <c r="P14" s="43">
        <v>2019</v>
      </c>
      <c r="Q14" s="43">
        <v>2023</v>
      </c>
      <c r="R14" s="87">
        <v>20</v>
      </c>
      <c r="S14" s="87" t="s">
        <v>54</v>
      </c>
      <c r="T14" s="17">
        <f t="shared" si="0"/>
        <v>2035</v>
      </c>
      <c r="U14" s="238"/>
      <c r="V14" s="236"/>
      <c r="W14" s="238"/>
      <c r="X14" s="236"/>
      <c r="Y14" s="236"/>
      <c r="Z14" s="238"/>
      <c r="AA14" s="234"/>
      <c r="AB14" s="243"/>
      <c r="AC14" s="196">
        <f t="shared" si="1"/>
        <v>0</v>
      </c>
      <c r="AD14" s="196">
        <f t="shared" si="2"/>
        <v>0</v>
      </c>
      <c r="AE14" s="196">
        <f t="shared" si="3"/>
        <v>0</v>
      </c>
    </row>
    <row r="15" spans="1:31" s="7" customFormat="1" ht="24" customHeight="1" x14ac:dyDescent="0.25">
      <c r="A15" s="326" t="s">
        <v>338</v>
      </c>
      <c r="B15" s="250">
        <v>8</v>
      </c>
      <c r="C15" s="321" t="s">
        <v>592</v>
      </c>
      <c r="D15" s="16" t="s">
        <v>339</v>
      </c>
      <c r="E15" s="43" t="s">
        <v>67</v>
      </c>
      <c r="F15" s="43" t="s">
        <v>64</v>
      </c>
      <c r="G15" s="74" t="s">
        <v>99</v>
      </c>
      <c r="H15" s="74" t="s">
        <v>316</v>
      </c>
      <c r="I15" s="74" t="s">
        <v>104</v>
      </c>
      <c r="J15" s="89">
        <v>359.9</v>
      </c>
      <c r="K15" s="85">
        <v>57</v>
      </c>
      <c r="L15" s="86">
        <v>4</v>
      </c>
      <c r="M15" s="74" t="s">
        <v>330</v>
      </c>
      <c r="N15" s="14">
        <f>IF(K15="","",IF(O15="",IF(K15=0,"",IF(K15&lt;=[4]Разработчик!$D$7,[4]Разработчик!$C$8,IF(K15&lt;=[4]Разработчик!$G$7,[4]Разработчик!$F$8,IF(K15&lt;=[4]Разработчик!$J$7,[4]Разработчик!$I$8,IF(K15&lt;=[4]Разработчик!$M$7,[4]Разработчик!$L$8,IF(K15&lt;=[4]Разработчик!$P$7,[4]Разработчик!$O$8,IF(K15&lt;=[4]Разработчик!$S$7,[4]Разработчик!$R$8,IF(K15&lt;=425.9,3.5,IF(K15&gt;=[4]Разработчик!$V$7,[4]Разработчик!$U$8))))))))),"-"))</f>
        <v>1.5</v>
      </c>
      <c r="O15" s="15"/>
      <c r="P15" s="43">
        <v>2019</v>
      </c>
      <c r="Q15" s="43">
        <v>2023</v>
      </c>
      <c r="R15" s="87">
        <v>20</v>
      </c>
      <c r="S15" s="87" t="s">
        <v>340</v>
      </c>
      <c r="T15" s="17">
        <f t="shared" si="0"/>
        <v>2035</v>
      </c>
      <c r="U15" s="10">
        <v>13</v>
      </c>
      <c r="V15" s="10">
        <v>0</v>
      </c>
      <c r="W15" s="10">
        <v>0</v>
      </c>
      <c r="X15" s="10">
        <v>0</v>
      </c>
      <c r="Y15" s="10">
        <v>0</v>
      </c>
      <c r="Z15" s="10">
        <v>1</v>
      </c>
      <c r="AA15" s="91">
        <v>7</v>
      </c>
      <c r="AB15" s="202" t="s">
        <v>2539</v>
      </c>
      <c r="AC15" s="196">
        <f t="shared" si="1"/>
        <v>14</v>
      </c>
      <c r="AD15" s="196">
        <f t="shared" si="2"/>
        <v>29</v>
      </c>
      <c r="AE15" s="196">
        <f t="shared" si="3"/>
        <v>43</v>
      </c>
    </row>
    <row r="16" spans="1:31" s="7" customFormat="1" x14ac:dyDescent="0.25">
      <c r="A16" s="326"/>
      <c r="B16" s="242">
        <f t="shared" ref="B16:B33" si="5">B15</f>
        <v>8</v>
      </c>
      <c r="C16" s="321"/>
      <c r="D16" s="321" t="s">
        <v>341</v>
      </c>
      <c r="E16" s="322" t="s">
        <v>67</v>
      </c>
      <c r="F16" s="43" t="s">
        <v>64</v>
      </c>
      <c r="G16" s="323" t="s">
        <v>99</v>
      </c>
      <c r="H16" s="323" t="s">
        <v>316</v>
      </c>
      <c r="I16" s="323" t="s">
        <v>104</v>
      </c>
      <c r="J16" s="89">
        <v>0.7</v>
      </c>
      <c r="K16" s="85">
        <v>89</v>
      </c>
      <c r="L16" s="86">
        <v>4</v>
      </c>
      <c r="M16" s="74" t="s">
        <v>330</v>
      </c>
      <c r="N16" s="14">
        <f>IF(K16="","",IF(O16="",IF(K16=0,"",IF(K16&lt;=[4]Разработчик!$D$7,[4]Разработчик!$C$8,IF(K16&lt;=[4]Разработчик!$G$7,[4]Разработчик!$F$8,IF(K16&lt;=[4]Разработчик!$J$7,[4]Разработчик!$I$8,IF(K16&lt;=[4]Разработчик!$M$7,[4]Разработчик!$L$8,IF(K16&lt;=[4]Разработчик!$P$7,[4]Разработчик!$O$8,IF(K16&lt;=[4]Разработчик!$S$7,[4]Разработчик!$R$8,IF(K16&lt;=425.9,3.5,IF(K16&gt;=[4]Разработчик!$V$7,[4]Разработчик!$U$8))))))))),"-"))</f>
        <v>2</v>
      </c>
      <c r="O16" s="15"/>
      <c r="P16" s="43">
        <v>2019</v>
      </c>
      <c r="Q16" s="43">
        <v>2023</v>
      </c>
      <c r="R16" s="87">
        <v>20</v>
      </c>
      <c r="S16" s="87" t="s">
        <v>340</v>
      </c>
      <c r="T16" s="17">
        <f t="shared" si="0"/>
        <v>2035</v>
      </c>
      <c r="U16" s="315">
        <v>4</v>
      </c>
      <c r="V16" s="315">
        <v>0</v>
      </c>
      <c r="W16" s="315">
        <v>5</v>
      </c>
      <c r="X16" s="315">
        <v>3</v>
      </c>
      <c r="Y16" s="315">
        <v>0</v>
      </c>
      <c r="Z16" s="315">
        <v>4</v>
      </c>
      <c r="AA16" s="334">
        <v>7</v>
      </c>
      <c r="AB16" s="328" t="s">
        <v>2539</v>
      </c>
      <c r="AC16" s="196">
        <f t="shared" si="1"/>
        <v>11</v>
      </c>
      <c r="AD16" s="196">
        <f t="shared" si="2"/>
        <v>36</v>
      </c>
      <c r="AE16" s="196">
        <f t="shared" si="3"/>
        <v>47</v>
      </c>
    </row>
    <row r="17" spans="1:31" s="7" customFormat="1" x14ac:dyDescent="0.25">
      <c r="A17" s="326"/>
      <c r="B17" s="242">
        <f t="shared" si="5"/>
        <v>8</v>
      </c>
      <c r="C17" s="321"/>
      <c r="D17" s="321"/>
      <c r="E17" s="322"/>
      <c r="F17" s="43" t="s">
        <v>64</v>
      </c>
      <c r="G17" s="323"/>
      <c r="H17" s="323"/>
      <c r="I17" s="323"/>
      <c r="J17" s="89">
        <v>170.9</v>
      </c>
      <c r="K17" s="85">
        <v>57</v>
      </c>
      <c r="L17" s="86">
        <v>4</v>
      </c>
      <c r="M17" s="74" t="s">
        <v>330</v>
      </c>
      <c r="N17" s="14">
        <f>IF(K17="","",IF(O17="",IF(K17=0,"",IF(K17&lt;=[4]Разработчик!$D$7,[4]Разработчик!$C$8,IF(K17&lt;=[4]Разработчик!$G$7,[4]Разработчик!$F$8,IF(K17&lt;=[4]Разработчик!$J$7,[4]Разработчик!$I$8,IF(K17&lt;=[4]Разработчик!$M$7,[4]Разработчик!$L$8,IF(K17&lt;=[4]Разработчик!$P$7,[4]Разработчик!$O$8,IF(K17&lt;=[4]Разработчик!$S$7,[4]Разработчик!$R$8,IF(K17&lt;=425.9,3.5,IF(K17&gt;=[4]Разработчик!$V$7,[4]Разработчик!$U$8))))))))),"-"))</f>
        <v>1.5</v>
      </c>
      <c r="O17" s="15"/>
      <c r="P17" s="43">
        <v>2019</v>
      </c>
      <c r="Q17" s="43">
        <v>2023</v>
      </c>
      <c r="R17" s="87">
        <v>20</v>
      </c>
      <c r="S17" s="87" t="s">
        <v>340</v>
      </c>
      <c r="T17" s="17">
        <f t="shared" si="0"/>
        <v>2035</v>
      </c>
      <c r="U17" s="315"/>
      <c r="V17" s="315"/>
      <c r="W17" s="315"/>
      <c r="X17" s="315"/>
      <c r="Y17" s="315"/>
      <c r="Z17" s="315"/>
      <c r="AA17" s="338"/>
      <c r="AB17" s="328"/>
      <c r="AC17" s="196">
        <f t="shared" si="1"/>
        <v>0</v>
      </c>
      <c r="AD17" s="196">
        <f t="shared" si="2"/>
        <v>0</v>
      </c>
      <c r="AE17" s="196">
        <f t="shared" si="3"/>
        <v>0</v>
      </c>
    </row>
    <row r="18" spans="1:31" s="7" customFormat="1" x14ac:dyDescent="0.25">
      <c r="A18" s="326"/>
      <c r="B18" s="242">
        <f t="shared" si="5"/>
        <v>8</v>
      </c>
      <c r="C18" s="321"/>
      <c r="D18" s="321"/>
      <c r="E18" s="322"/>
      <c r="F18" s="43" t="s">
        <v>64</v>
      </c>
      <c r="G18" s="323"/>
      <c r="H18" s="323"/>
      <c r="I18" s="323"/>
      <c r="J18" s="89">
        <v>2.8</v>
      </c>
      <c r="K18" s="85">
        <v>32</v>
      </c>
      <c r="L18" s="86">
        <v>3.5</v>
      </c>
      <c r="M18" s="74" t="s">
        <v>330</v>
      </c>
      <c r="N18" s="14">
        <f>IF(K18="","",IF(O18="",IF(K18=0,"",IF(K18&lt;=[4]Разработчик!$D$7,[4]Разработчик!$C$8,IF(K18&lt;=[4]Разработчик!$G$7,[4]Разработчик!$F$8,IF(K18&lt;=[4]Разработчик!$J$7,[4]Разработчик!$I$8,IF(K18&lt;=[4]Разработчик!$M$7,[4]Разработчик!$L$8,IF(K18&lt;=[4]Разработчик!$P$7,[4]Разработчик!$O$8,IF(K18&lt;=[4]Разработчик!$S$7,[4]Разработчик!$R$8,IF(K18&lt;=425.9,3.5,IF(K18&gt;=[4]Разработчик!$V$7,[4]Разработчик!$U$8))))))))),"-"))</f>
        <v>1.5</v>
      </c>
      <c r="O18" s="15"/>
      <c r="P18" s="43">
        <v>2019</v>
      </c>
      <c r="Q18" s="43">
        <v>2023</v>
      </c>
      <c r="R18" s="87">
        <v>20</v>
      </c>
      <c r="S18" s="87" t="s">
        <v>340</v>
      </c>
      <c r="T18" s="17">
        <f t="shared" si="0"/>
        <v>2035</v>
      </c>
      <c r="U18" s="315"/>
      <c r="V18" s="315"/>
      <c r="W18" s="315"/>
      <c r="X18" s="315"/>
      <c r="Y18" s="315"/>
      <c r="Z18" s="315"/>
      <c r="AA18" s="338"/>
      <c r="AB18" s="328"/>
      <c r="AC18" s="196">
        <f t="shared" si="1"/>
        <v>0</v>
      </c>
      <c r="AD18" s="196">
        <f t="shared" si="2"/>
        <v>0</v>
      </c>
      <c r="AE18" s="196">
        <f t="shared" si="3"/>
        <v>0</v>
      </c>
    </row>
    <row r="19" spans="1:31" s="7" customFormat="1" x14ac:dyDescent="0.25">
      <c r="A19" s="326"/>
      <c r="B19" s="242">
        <f t="shared" si="5"/>
        <v>8</v>
      </c>
      <c r="C19" s="321"/>
      <c r="D19" s="321"/>
      <c r="E19" s="322"/>
      <c r="F19" s="43" t="s">
        <v>64</v>
      </c>
      <c r="G19" s="323"/>
      <c r="H19" s="323"/>
      <c r="I19" s="323"/>
      <c r="J19" s="89">
        <v>0.2</v>
      </c>
      <c r="K19" s="85">
        <v>18</v>
      </c>
      <c r="L19" s="86">
        <v>3.5</v>
      </c>
      <c r="M19" s="74" t="s">
        <v>330</v>
      </c>
      <c r="N19" s="14">
        <f>IF(K19="","",IF(O19="",IF(K19=0,"",IF(K19&lt;=[4]Разработчик!$D$7,[4]Разработчик!$C$8,IF(K19&lt;=[4]Разработчик!$G$7,[4]Разработчик!$F$8,IF(K19&lt;=[4]Разработчик!$J$7,[4]Разработчик!$I$8,IF(K19&lt;=[4]Разработчик!$M$7,[4]Разработчик!$L$8,IF(K19&lt;=[4]Разработчик!$P$7,[4]Разработчик!$O$8,IF(K19&lt;=[4]Разработчик!$S$7,[4]Разработчик!$R$8,IF(K19&lt;=425.9,3.5,IF(K19&gt;=[4]Разработчик!$V$7,[4]Разработчик!$U$8))))))))),"-"))</f>
        <v>1</v>
      </c>
      <c r="O19" s="15"/>
      <c r="P19" s="43">
        <v>2019</v>
      </c>
      <c r="Q19" s="43">
        <v>2023</v>
      </c>
      <c r="R19" s="87">
        <v>20</v>
      </c>
      <c r="S19" s="87" t="s">
        <v>340</v>
      </c>
      <c r="T19" s="17">
        <f t="shared" si="0"/>
        <v>2035</v>
      </c>
      <c r="U19" s="315"/>
      <c r="V19" s="315"/>
      <c r="W19" s="315"/>
      <c r="X19" s="315"/>
      <c r="Y19" s="315"/>
      <c r="Z19" s="315"/>
      <c r="AA19" s="335"/>
      <c r="AB19" s="328"/>
      <c r="AC19" s="196">
        <f t="shared" si="1"/>
        <v>0</v>
      </c>
      <c r="AD19" s="196">
        <f t="shared" si="2"/>
        <v>0</v>
      </c>
      <c r="AE19" s="196">
        <f t="shared" si="3"/>
        <v>0</v>
      </c>
    </row>
    <row r="20" spans="1:31" s="7" customFormat="1" x14ac:dyDescent="0.25">
      <c r="A20" s="326"/>
      <c r="B20" s="242">
        <f t="shared" si="5"/>
        <v>8</v>
      </c>
      <c r="C20" s="321"/>
      <c r="D20" s="321" t="s">
        <v>342</v>
      </c>
      <c r="E20" s="322" t="s">
        <v>67</v>
      </c>
      <c r="F20" s="43" t="s">
        <v>64</v>
      </c>
      <c r="G20" s="323" t="s">
        <v>99</v>
      </c>
      <c r="H20" s="323" t="s">
        <v>316</v>
      </c>
      <c r="I20" s="323" t="s">
        <v>104</v>
      </c>
      <c r="J20" s="89">
        <v>90.7</v>
      </c>
      <c r="K20" s="85">
        <v>57</v>
      </c>
      <c r="L20" s="86">
        <v>4</v>
      </c>
      <c r="M20" s="74" t="s">
        <v>330</v>
      </c>
      <c r="N20" s="14">
        <f>IF(K20="","",IF(O20="",IF(K20=0,"",IF(K20&lt;=[4]Разработчик!$D$7,[4]Разработчик!$C$8,IF(K20&lt;=[4]Разработчик!$G$7,[4]Разработчик!$F$8,IF(K20&lt;=[4]Разработчик!$J$7,[4]Разработчик!$I$8,IF(K20&lt;=[4]Разработчик!$M$7,[4]Разработчик!$L$8,IF(K20&lt;=[4]Разработчик!$P$7,[4]Разработчик!$O$8,IF(K20&lt;=[4]Разработчик!$S$7,[4]Разработчик!$R$8,IF(K20&lt;=425.9,3.5,IF(K20&gt;=[4]Разработчик!$V$7,[4]Разработчик!$U$8))))))))),"-"))</f>
        <v>1.5</v>
      </c>
      <c r="O20" s="15"/>
      <c r="P20" s="43">
        <v>2019</v>
      </c>
      <c r="Q20" s="43">
        <v>2023</v>
      </c>
      <c r="R20" s="87">
        <v>20</v>
      </c>
      <c r="S20" s="87" t="s">
        <v>340</v>
      </c>
      <c r="T20" s="17">
        <f t="shared" si="0"/>
        <v>2035</v>
      </c>
      <c r="U20" s="315">
        <v>8</v>
      </c>
      <c r="V20" s="315">
        <v>0</v>
      </c>
      <c r="W20" s="315">
        <v>1</v>
      </c>
      <c r="X20" s="315">
        <v>0</v>
      </c>
      <c r="Y20" s="315">
        <v>0</v>
      </c>
      <c r="Z20" s="315">
        <v>1</v>
      </c>
      <c r="AA20" s="334">
        <v>7</v>
      </c>
      <c r="AB20" s="328" t="s">
        <v>2539</v>
      </c>
      <c r="AC20" s="196">
        <f t="shared" si="1"/>
        <v>9</v>
      </c>
      <c r="AD20" s="196">
        <f t="shared" si="2"/>
        <v>21</v>
      </c>
      <c r="AE20" s="196">
        <f t="shared" si="3"/>
        <v>30</v>
      </c>
    </row>
    <row r="21" spans="1:31" s="7" customFormat="1" x14ac:dyDescent="0.25">
      <c r="A21" s="326"/>
      <c r="B21" s="242">
        <f t="shared" si="5"/>
        <v>8</v>
      </c>
      <c r="C21" s="321"/>
      <c r="D21" s="321"/>
      <c r="E21" s="322"/>
      <c r="F21" s="43" t="s">
        <v>64</v>
      </c>
      <c r="G21" s="323"/>
      <c r="H21" s="323"/>
      <c r="I21" s="323"/>
      <c r="J21" s="89">
        <v>0.2</v>
      </c>
      <c r="K21" s="85">
        <v>32</v>
      </c>
      <c r="L21" s="86">
        <v>3.5</v>
      </c>
      <c r="M21" s="74" t="s">
        <v>330</v>
      </c>
      <c r="N21" s="14">
        <f>IF(K21="","",IF(O21="",IF(K21=0,"",IF(K21&lt;=[4]Разработчик!$D$7,[4]Разработчик!$C$8,IF(K21&lt;=[4]Разработчик!$G$7,[4]Разработчик!$F$8,IF(K21&lt;=[4]Разработчик!$J$7,[4]Разработчик!$I$8,IF(K21&lt;=[4]Разработчик!$M$7,[4]Разработчик!$L$8,IF(K21&lt;=[4]Разработчик!$P$7,[4]Разработчик!$O$8,IF(K21&lt;=[4]Разработчик!$S$7,[4]Разработчик!$R$8,IF(K21&lt;=425.9,3.5,IF(K21&gt;=[4]Разработчик!$V$7,[4]Разработчик!$U$8))))))))),"-"))</f>
        <v>1.5</v>
      </c>
      <c r="O21" s="15"/>
      <c r="P21" s="43">
        <v>2019</v>
      </c>
      <c r="Q21" s="43">
        <v>2023</v>
      </c>
      <c r="R21" s="87">
        <v>20</v>
      </c>
      <c r="S21" s="87" t="s">
        <v>340</v>
      </c>
      <c r="T21" s="17">
        <f t="shared" si="0"/>
        <v>2035</v>
      </c>
      <c r="U21" s="315"/>
      <c r="V21" s="315"/>
      <c r="W21" s="315"/>
      <c r="X21" s="315"/>
      <c r="Y21" s="315"/>
      <c r="Z21" s="315"/>
      <c r="AA21" s="335"/>
      <c r="AB21" s="328"/>
      <c r="AC21" s="196">
        <f t="shared" si="1"/>
        <v>0</v>
      </c>
      <c r="AD21" s="196">
        <f t="shared" si="2"/>
        <v>0</v>
      </c>
      <c r="AE21" s="196">
        <f t="shared" si="3"/>
        <v>0</v>
      </c>
    </row>
    <row r="22" spans="1:31" s="7" customFormat="1" x14ac:dyDescent="0.25">
      <c r="A22" s="326"/>
      <c r="B22" s="242">
        <f t="shared" si="5"/>
        <v>8</v>
      </c>
      <c r="C22" s="321"/>
      <c r="D22" s="321" t="s">
        <v>343</v>
      </c>
      <c r="E22" s="322" t="s">
        <v>67</v>
      </c>
      <c r="F22" s="43" t="s">
        <v>64</v>
      </c>
      <c r="G22" s="323" t="s">
        <v>99</v>
      </c>
      <c r="H22" s="323" t="s">
        <v>316</v>
      </c>
      <c r="I22" s="323" t="s">
        <v>104</v>
      </c>
      <c r="J22" s="84">
        <v>53</v>
      </c>
      <c r="K22" s="85">
        <v>57</v>
      </c>
      <c r="L22" s="86">
        <v>4</v>
      </c>
      <c r="M22" s="74" t="s">
        <v>330</v>
      </c>
      <c r="N22" s="14">
        <f>IF(K22="","",IF(O22="",IF(K22=0,"",IF(K22&lt;=[4]Разработчик!$D$7,[4]Разработчик!$C$8,IF(K22&lt;=[4]Разработчик!$G$7,[4]Разработчик!$F$8,IF(K22&lt;=[4]Разработчик!$J$7,[4]Разработчик!$I$8,IF(K22&lt;=[4]Разработчик!$M$7,[4]Разработчик!$L$8,IF(K22&lt;=[4]Разработчик!$P$7,[4]Разработчик!$O$8,IF(K22&lt;=[4]Разработчик!$S$7,[4]Разработчик!$R$8,IF(K22&lt;=425.9,3.5,IF(K22&gt;=[4]Разработчик!$V$7,[4]Разработчик!$U$8))))))))),"-"))</f>
        <v>1.5</v>
      </c>
      <c r="O22" s="15"/>
      <c r="P22" s="43">
        <v>2019</v>
      </c>
      <c r="Q22" s="43">
        <v>2023</v>
      </c>
      <c r="R22" s="87">
        <v>20</v>
      </c>
      <c r="S22" s="87" t="s">
        <v>340</v>
      </c>
      <c r="T22" s="17">
        <f t="shared" si="0"/>
        <v>2035</v>
      </c>
      <c r="U22" s="315">
        <v>1</v>
      </c>
      <c r="V22" s="315">
        <v>0</v>
      </c>
      <c r="W22" s="315">
        <v>0</v>
      </c>
      <c r="X22" s="315">
        <v>0</v>
      </c>
      <c r="Y22" s="315">
        <v>0</v>
      </c>
      <c r="Z22" s="315">
        <v>0</v>
      </c>
      <c r="AA22" s="315">
        <v>7</v>
      </c>
      <c r="AB22" s="328" t="s">
        <v>2539</v>
      </c>
      <c r="AC22" s="196">
        <f t="shared" si="1"/>
        <v>1</v>
      </c>
      <c r="AD22" s="196">
        <f t="shared" si="2"/>
        <v>2</v>
      </c>
      <c r="AE22" s="196">
        <f t="shared" si="3"/>
        <v>3</v>
      </c>
    </row>
    <row r="23" spans="1:31" s="7" customFormat="1" x14ac:dyDescent="0.25">
      <c r="A23" s="326"/>
      <c r="B23" s="242">
        <f t="shared" si="5"/>
        <v>8</v>
      </c>
      <c r="C23" s="321"/>
      <c r="D23" s="321"/>
      <c r="E23" s="322"/>
      <c r="F23" s="43" t="s">
        <v>64</v>
      </c>
      <c r="G23" s="323"/>
      <c r="H23" s="323"/>
      <c r="I23" s="323"/>
      <c r="J23" s="84">
        <v>1</v>
      </c>
      <c r="K23" s="85">
        <v>32</v>
      </c>
      <c r="L23" s="86">
        <v>3.5</v>
      </c>
      <c r="M23" s="74" t="s">
        <v>330</v>
      </c>
      <c r="N23" s="14">
        <f>IF(K23="","",IF(O23="",IF(K23=0,"",IF(K23&lt;=[4]Разработчик!$D$7,[4]Разработчик!$C$8,IF(K23&lt;=[4]Разработчик!$G$7,[4]Разработчик!$F$8,IF(K23&lt;=[4]Разработчик!$J$7,[4]Разработчик!$I$8,IF(K23&lt;=[4]Разработчик!$M$7,[4]Разработчик!$L$8,IF(K23&lt;=[4]Разработчик!$P$7,[4]Разработчик!$O$8,IF(K23&lt;=[4]Разработчик!$S$7,[4]Разработчик!$R$8,IF(K23&lt;=425.9,3.5,IF(K23&gt;=[4]Разработчик!$V$7,[4]Разработчик!$U$8))))))))),"-"))</f>
        <v>1.5</v>
      </c>
      <c r="O23" s="15"/>
      <c r="P23" s="43">
        <v>2019</v>
      </c>
      <c r="Q23" s="43">
        <v>2023</v>
      </c>
      <c r="R23" s="87">
        <v>20</v>
      </c>
      <c r="S23" s="87" t="s">
        <v>340</v>
      </c>
      <c r="T23" s="17">
        <f t="shared" si="0"/>
        <v>2035</v>
      </c>
      <c r="U23" s="315"/>
      <c r="V23" s="315"/>
      <c r="W23" s="315"/>
      <c r="X23" s="315"/>
      <c r="Y23" s="315"/>
      <c r="Z23" s="315"/>
      <c r="AA23" s="315"/>
      <c r="AB23" s="328"/>
      <c r="AC23" s="196">
        <f t="shared" si="1"/>
        <v>0</v>
      </c>
      <c r="AD23" s="196">
        <f t="shared" si="2"/>
        <v>0</v>
      </c>
      <c r="AE23" s="196">
        <f t="shared" si="3"/>
        <v>0</v>
      </c>
    </row>
    <row r="24" spans="1:31" s="7" customFormat="1" x14ac:dyDescent="0.25">
      <c r="A24" s="326"/>
      <c r="B24" s="242">
        <f t="shared" si="5"/>
        <v>8</v>
      </c>
      <c r="C24" s="321"/>
      <c r="D24" s="321"/>
      <c r="E24" s="322"/>
      <c r="F24" s="43" t="s">
        <v>64</v>
      </c>
      <c r="G24" s="323"/>
      <c r="H24" s="323"/>
      <c r="I24" s="323"/>
      <c r="J24" s="84">
        <v>1</v>
      </c>
      <c r="K24" s="85">
        <v>18</v>
      </c>
      <c r="L24" s="86">
        <v>3.5</v>
      </c>
      <c r="M24" s="74" t="s">
        <v>330</v>
      </c>
      <c r="N24" s="14">
        <f>IF(K24="","",IF(O24="",IF(K24=0,"",IF(K24&lt;=[4]Разработчик!$D$7,[4]Разработчик!$C$8,IF(K24&lt;=[4]Разработчик!$G$7,[4]Разработчик!$F$8,IF(K24&lt;=[4]Разработчик!$J$7,[4]Разработчик!$I$8,IF(K24&lt;=[4]Разработчик!$M$7,[4]Разработчик!$L$8,IF(K24&lt;=[4]Разработчик!$P$7,[4]Разработчик!$O$8,IF(K24&lt;=[4]Разработчик!$S$7,[4]Разработчик!$R$8,IF(K24&lt;=425.9,3.5,IF(K24&gt;=[4]Разработчик!$V$7,[4]Разработчик!$U$8))))))))),"-"))</f>
        <v>1</v>
      </c>
      <c r="O24" s="15"/>
      <c r="P24" s="43">
        <v>2019</v>
      </c>
      <c r="Q24" s="43">
        <v>2023</v>
      </c>
      <c r="R24" s="87">
        <v>20</v>
      </c>
      <c r="S24" s="87" t="s">
        <v>340</v>
      </c>
      <c r="T24" s="17">
        <f t="shared" si="0"/>
        <v>2035</v>
      </c>
      <c r="U24" s="315"/>
      <c r="V24" s="315"/>
      <c r="W24" s="315"/>
      <c r="X24" s="315"/>
      <c r="Y24" s="315"/>
      <c r="Z24" s="315"/>
      <c r="AA24" s="315"/>
      <c r="AB24" s="328"/>
      <c r="AC24" s="196">
        <f t="shared" si="1"/>
        <v>0</v>
      </c>
      <c r="AD24" s="196">
        <f t="shared" si="2"/>
        <v>0</v>
      </c>
      <c r="AE24" s="196">
        <f t="shared" si="3"/>
        <v>0</v>
      </c>
    </row>
    <row r="25" spans="1:31" s="7" customFormat="1" ht="24" x14ac:dyDescent="0.25">
      <c r="A25" s="326"/>
      <c r="B25" s="242">
        <f t="shared" si="5"/>
        <v>8</v>
      </c>
      <c r="C25" s="321"/>
      <c r="D25" s="16" t="s">
        <v>344</v>
      </c>
      <c r="E25" s="43" t="s">
        <v>67</v>
      </c>
      <c r="F25" s="43" t="s">
        <v>64</v>
      </c>
      <c r="G25" s="74" t="s">
        <v>99</v>
      </c>
      <c r="H25" s="74" t="s">
        <v>316</v>
      </c>
      <c r="I25" s="74" t="s">
        <v>104</v>
      </c>
      <c r="J25" s="84">
        <v>6.5</v>
      </c>
      <c r="K25" s="85">
        <v>57</v>
      </c>
      <c r="L25" s="86">
        <v>4</v>
      </c>
      <c r="M25" s="74" t="s">
        <v>330</v>
      </c>
      <c r="N25" s="14">
        <f>IF(K25="","",IF(O25="",IF(K25=0,"",IF(K25&lt;=[4]Разработчик!$D$7,[4]Разработчик!$C$8,IF(K25&lt;=[4]Разработчик!$G$7,[4]Разработчик!$F$8,IF(K25&lt;=[4]Разработчик!$J$7,[4]Разработчик!$I$8,IF(K25&lt;=[4]Разработчик!$M$7,[4]Разработчик!$L$8,IF(K25&lt;=[4]Разработчик!$P$7,[4]Разработчик!$O$8,IF(K25&lt;=[4]Разработчик!$S$7,[4]Разработчик!$R$8,IF(K25&lt;=425.9,3.5,IF(K25&gt;=[4]Разработчик!$V$7,[4]Разработчик!$U$8))))))))),"-"))</f>
        <v>1.5</v>
      </c>
      <c r="O25" s="15"/>
      <c r="P25" s="43">
        <v>2019</v>
      </c>
      <c r="Q25" s="43">
        <v>2023</v>
      </c>
      <c r="R25" s="87">
        <v>20</v>
      </c>
      <c r="S25" s="87" t="s">
        <v>340</v>
      </c>
      <c r="T25" s="17">
        <f t="shared" si="0"/>
        <v>2035</v>
      </c>
      <c r="U25" s="10">
        <v>1</v>
      </c>
      <c r="V25" s="10">
        <v>0</v>
      </c>
      <c r="W25" s="10">
        <v>3</v>
      </c>
      <c r="X25" s="10">
        <v>1</v>
      </c>
      <c r="Y25" s="10">
        <v>0</v>
      </c>
      <c r="Z25" s="10">
        <v>3</v>
      </c>
      <c r="AA25" s="11">
        <f>6-0</f>
        <v>6</v>
      </c>
      <c r="AB25" s="202" t="s">
        <v>2539</v>
      </c>
      <c r="AC25" s="196">
        <f t="shared" si="1"/>
        <v>5</v>
      </c>
      <c r="AD25" s="196">
        <f t="shared" si="2"/>
        <v>19</v>
      </c>
      <c r="AE25" s="196">
        <f t="shared" si="3"/>
        <v>24</v>
      </c>
    </row>
    <row r="26" spans="1:31" s="7" customFormat="1" x14ac:dyDescent="0.25">
      <c r="A26" s="326"/>
      <c r="B26" s="242">
        <f t="shared" si="5"/>
        <v>8</v>
      </c>
      <c r="C26" s="321"/>
      <c r="D26" s="321" t="s">
        <v>345</v>
      </c>
      <c r="E26" s="322" t="s">
        <v>67</v>
      </c>
      <c r="F26" s="43" t="s">
        <v>64</v>
      </c>
      <c r="G26" s="323" t="s">
        <v>99</v>
      </c>
      <c r="H26" s="323" t="s">
        <v>316</v>
      </c>
      <c r="I26" s="323" t="s">
        <v>104</v>
      </c>
      <c r="J26" s="89">
        <v>96.3</v>
      </c>
      <c r="K26" s="85">
        <v>57</v>
      </c>
      <c r="L26" s="86">
        <v>4</v>
      </c>
      <c r="M26" s="74" t="s">
        <v>330</v>
      </c>
      <c r="N26" s="14">
        <f>IF(K26="","",IF(O26="",IF(K26=0,"",IF(K26&lt;=[4]Разработчик!$D$7,[4]Разработчик!$C$8,IF(K26&lt;=[4]Разработчик!$G$7,[4]Разработчик!$F$8,IF(K26&lt;=[4]Разработчик!$J$7,[4]Разработчик!$I$8,IF(K26&lt;=[4]Разработчик!$M$7,[4]Разработчик!$L$8,IF(K26&lt;=[4]Разработчик!$P$7,[4]Разработчик!$O$8,IF(K26&lt;=[4]Разработчик!$S$7,[4]Разработчик!$R$8,IF(K26&lt;=425.9,3.5,IF(K26&gt;=[4]Разработчик!$V$7,[4]Разработчик!$U$8))))))))),"-"))</f>
        <v>1.5</v>
      </c>
      <c r="O26" s="15"/>
      <c r="P26" s="43">
        <v>2019</v>
      </c>
      <c r="Q26" s="43">
        <v>2023</v>
      </c>
      <c r="R26" s="87">
        <v>20</v>
      </c>
      <c r="S26" s="87" t="s">
        <v>340</v>
      </c>
      <c r="T26" s="17">
        <f t="shared" si="0"/>
        <v>2035</v>
      </c>
      <c r="U26" s="315">
        <v>8</v>
      </c>
      <c r="V26" s="315">
        <v>0</v>
      </c>
      <c r="W26" s="315">
        <v>1</v>
      </c>
      <c r="X26" s="315">
        <v>0</v>
      </c>
      <c r="Y26" s="315">
        <v>0</v>
      </c>
      <c r="Z26" s="315">
        <v>0</v>
      </c>
      <c r="AA26" s="327" t="s">
        <v>3119</v>
      </c>
      <c r="AB26" s="330" t="s">
        <v>2539</v>
      </c>
      <c r="AC26" s="196">
        <f t="shared" si="1"/>
        <v>8</v>
      </c>
      <c r="AD26" s="196">
        <f t="shared" si="2"/>
        <v>18</v>
      </c>
      <c r="AE26" s="196">
        <f t="shared" si="3"/>
        <v>26</v>
      </c>
    </row>
    <row r="27" spans="1:31" s="7" customFormat="1" x14ac:dyDescent="0.25">
      <c r="A27" s="326"/>
      <c r="B27" s="242">
        <f t="shared" si="5"/>
        <v>8</v>
      </c>
      <c r="C27" s="321"/>
      <c r="D27" s="321"/>
      <c r="E27" s="322"/>
      <c r="F27" s="43" t="s">
        <v>64</v>
      </c>
      <c r="G27" s="323"/>
      <c r="H27" s="323"/>
      <c r="I27" s="323"/>
      <c r="J27" s="89">
        <v>0.2</v>
      </c>
      <c r="K27" s="85">
        <v>18</v>
      </c>
      <c r="L27" s="86">
        <v>3.5</v>
      </c>
      <c r="M27" s="74" t="s">
        <v>330</v>
      </c>
      <c r="N27" s="14">
        <f>IF(K27="","",IF(O27="",IF(K27=0,"",IF(K27&lt;=[4]Разработчик!$D$7,[4]Разработчик!$C$8,IF(K27&lt;=[4]Разработчик!$G$7,[4]Разработчик!$F$8,IF(K27&lt;=[4]Разработчик!$J$7,[4]Разработчик!$I$8,IF(K27&lt;=[4]Разработчик!$M$7,[4]Разработчик!$L$8,IF(K27&lt;=[4]Разработчик!$P$7,[4]Разработчик!$O$8,IF(K27&lt;=[4]Разработчик!$S$7,[4]Разработчик!$R$8,IF(K27&lt;=425.9,3.5,IF(K27&gt;=[4]Разработчик!$V$7,[4]Разработчик!$U$8))))))))),"-"))</f>
        <v>1</v>
      </c>
      <c r="O27" s="15"/>
      <c r="P27" s="43">
        <v>2019</v>
      </c>
      <c r="Q27" s="43">
        <v>2023</v>
      </c>
      <c r="R27" s="87">
        <v>20</v>
      </c>
      <c r="S27" s="87" t="s">
        <v>340</v>
      </c>
      <c r="T27" s="17">
        <f t="shared" si="0"/>
        <v>2035</v>
      </c>
      <c r="U27" s="315"/>
      <c r="V27" s="315"/>
      <c r="W27" s="315"/>
      <c r="X27" s="315"/>
      <c r="Y27" s="315"/>
      <c r="Z27" s="315"/>
      <c r="AA27" s="327"/>
      <c r="AB27" s="332"/>
      <c r="AC27" s="196">
        <f t="shared" si="1"/>
        <v>0</v>
      </c>
      <c r="AD27" s="196">
        <f t="shared" si="2"/>
        <v>0</v>
      </c>
      <c r="AE27" s="196">
        <f t="shared" si="3"/>
        <v>0</v>
      </c>
    </row>
    <row r="28" spans="1:31" s="7" customFormat="1" x14ac:dyDescent="0.25">
      <c r="A28" s="326"/>
      <c r="B28" s="242">
        <f t="shared" si="5"/>
        <v>8</v>
      </c>
      <c r="C28" s="321"/>
      <c r="D28" s="321" t="s">
        <v>346</v>
      </c>
      <c r="E28" s="322" t="s">
        <v>67</v>
      </c>
      <c r="F28" s="43" t="s">
        <v>64</v>
      </c>
      <c r="G28" s="323" t="s">
        <v>99</v>
      </c>
      <c r="H28" s="323" t="s">
        <v>316</v>
      </c>
      <c r="I28" s="323" t="s">
        <v>104</v>
      </c>
      <c r="J28" s="89">
        <v>55</v>
      </c>
      <c r="K28" s="85">
        <v>57</v>
      </c>
      <c r="L28" s="86">
        <v>4</v>
      </c>
      <c r="M28" s="74" t="s">
        <v>330</v>
      </c>
      <c r="N28" s="14">
        <f>IF(K28="","",IF(O28="",IF(K28=0,"",IF(K28&lt;=[4]Разработчик!$D$7,[4]Разработчик!$C$8,IF(K28&lt;=[4]Разработчик!$G$7,[4]Разработчик!$F$8,IF(K28&lt;=[4]Разработчик!$J$7,[4]Разработчик!$I$8,IF(K28&lt;=[4]Разработчик!$M$7,[4]Разработчик!$L$8,IF(K28&lt;=[4]Разработчик!$P$7,[4]Разработчик!$O$8,IF(K28&lt;=[4]Разработчик!$S$7,[4]Разработчик!$R$8,IF(K28&lt;=425.9,3.5,IF(K28&gt;=[4]Разработчик!$V$7,[4]Разработчик!$U$8))))))))),"-"))</f>
        <v>1.5</v>
      </c>
      <c r="O28" s="15"/>
      <c r="P28" s="43">
        <v>2019</v>
      </c>
      <c r="Q28" s="43">
        <v>2023</v>
      </c>
      <c r="R28" s="87">
        <v>20</v>
      </c>
      <c r="S28" s="87" t="s">
        <v>340</v>
      </c>
      <c r="T28" s="17">
        <f t="shared" si="0"/>
        <v>2035</v>
      </c>
      <c r="U28" s="315">
        <v>13</v>
      </c>
      <c r="V28" s="315">
        <v>0</v>
      </c>
      <c r="W28" s="315">
        <v>4</v>
      </c>
      <c r="X28" s="315">
        <v>6</v>
      </c>
      <c r="Y28" s="315">
        <v>0</v>
      </c>
      <c r="Z28" s="315">
        <v>3</v>
      </c>
      <c r="AA28" s="315">
        <v>7</v>
      </c>
      <c r="AB28" s="330" t="s">
        <v>2539</v>
      </c>
      <c r="AC28" s="196">
        <f t="shared" si="1"/>
        <v>22</v>
      </c>
      <c r="AD28" s="196">
        <f t="shared" si="2"/>
        <v>55</v>
      </c>
      <c r="AE28" s="196">
        <f t="shared" si="3"/>
        <v>77</v>
      </c>
    </row>
    <row r="29" spans="1:31" s="7" customFormat="1" x14ac:dyDescent="0.25">
      <c r="A29" s="326"/>
      <c r="B29" s="242">
        <f t="shared" si="5"/>
        <v>8</v>
      </c>
      <c r="C29" s="321"/>
      <c r="D29" s="321"/>
      <c r="E29" s="322"/>
      <c r="F29" s="43" t="s">
        <v>64</v>
      </c>
      <c r="G29" s="323"/>
      <c r="H29" s="323"/>
      <c r="I29" s="323"/>
      <c r="J29" s="89">
        <v>0.2</v>
      </c>
      <c r="K29" s="85">
        <v>32</v>
      </c>
      <c r="L29" s="86">
        <v>3.5</v>
      </c>
      <c r="M29" s="74" t="s">
        <v>330</v>
      </c>
      <c r="N29" s="14">
        <f>IF(K29="","",IF(O29="",IF(K29=0,"",IF(K29&lt;=[4]Разработчик!$D$7,[4]Разработчик!$C$8,IF(K29&lt;=[4]Разработчик!$G$7,[4]Разработчик!$F$8,IF(K29&lt;=[4]Разработчик!$J$7,[4]Разработчик!$I$8,IF(K29&lt;=[4]Разработчик!$M$7,[4]Разработчик!$L$8,IF(K29&lt;=[4]Разработчик!$P$7,[4]Разработчик!$O$8,IF(K29&lt;=[4]Разработчик!$S$7,[4]Разработчик!$R$8,IF(K29&lt;=425.9,3.5,IF(K29&gt;=[4]Разработчик!$V$7,[4]Разработчик!$U$8))))))))),"-"))</f>
        <v>1.5</v>
      </c>
      <c r="O29" s="15"/>
      <c r="P29" s="43">
        <v>2019</v>
      </c>
      <c r="Q29" s="43">
        <v>2023</v>
      </c>
      <c r="R29" s="87">
        <v>20</v>
      </c>
      <c r="S29" s="87" t="s">
        <v>340</v>
      </c>
      <c r="T29" s="17">
        <f t="shared" si="0"/>
        <v>2035</v>
      </c>
      <c r="U29" s="315"/>
      <c r="V29" s="315"/>
      <c r="W29" s="315"/>
      <c r="X29" s="315"/>
      <c r="Y29" s="315"/>
      <c r="Z29" s="315"/>
      <c r="AA29" s="315"/>
      <c r="AB29" s="331"/>
      <c r="AC29" s="196">
        <f t="shared" si="1"/>
        <v>0</v>
      </c>
      <c r="AD29" s="196">
        <f t="shared" si="2"/>
        <v>0</v>
      </c>
      <c r="AE29" s="196">
        <f t="shared" si="3"/>
        <v>0</v>
      </c>
    </row>
    <row r="30" spans="1:31" s="7" customFormat="1" x14ac:dyDescent="0.25">
      <c r="A30" s="326"/>
      <c r="B30" s="242">
        <f t="shared" si="5"/>
        <v>8</v>
      </c>
      <c r="C30" s="321"/>
      <c r="D30" s="321"/>
      <c r="E30" s="322"/>
      <c r="F30" s="43" t="s">
        <v>64</v>
      </c>
      <c r="G30" s="323"/>
      <c r="H30" s="323"/>
      <c r="I30" s="323"/>
      <c r="J30" s="89">
        <v>1</v>
      </c>
      <c r="K30" s="85">
        <v>18</v>
      </c>
      <c r="L30" s="86">
        <v>3</v>
      </c>
      <c r="M30" s="74" t="s">
        <v>330</v>
      </c>
      <c r="N30" s="14">
        <f>IF(K30="","",IF(O30="",IF(K30=0,"",IF(K30&lt;=[4]Разработчик!$D$7,[4]Разработчик!$C$8,IF(K30&lt;=[4]Разработчик!$G$7,[4]Разработчик!$F$8,IF(K30&lt;=[4]Разработчик!$J$7,[4]Разработчик!$I$8,IF(K30&lt;=[4]Разработчик!$M$7,[4]Разработчик!$L$8,IF(K30&lt;=[4]Разработчик!$P$7,[4]Разработчик!$O$8,IF(K30&lt;=[4]Разработчик!$S$7,[4]Разработчик!$R$8,IF(K30&lt;=425.9,3.5,IF(K30&gt;=[4]Разработчик!$V$7,[4]Разработчик!$U$8))))))))),"-"))</f>
        <v>1</v>
      </c>
      <c r="O30" s="15"/>
      <c r="P30" s="43">
        <v>2019</v>
      </c>
      <c r="Q30" s="43">
        <v>2023</v>
      </c>
      <c r="R30" s="87">
        <v>20</v>
      </c>
      <c r="S30" s="87" t="s">
        <v>340</v>
      </c>
      <c r="T30" s="17">
        <f t="shared" si="0"/>
        <v>2035</v>
      </c>
      <c r="U30" s="315"/>
      <c r="V30" s="315"/>
      <c r="W30" s="315"/>
      <c r="X30" s="315"/>
      <c r="Y30" s="315"/>
      <c r="Z30" s="315"/>
      <c r="AA30" s="315"/>
      <c r="AB30" s="332"/>
      <c r="AC30" s="196">
        <f t="shared" si="1"/>
        <v>0</v>
      </c>
      <c r="AD30" s="196">
        <f t="shared" si="2"/>
        <v>0</v>
      </c>
      <c r="AE30" s="196">
        <f t="shared" si="3"/>
        <v>0</v>
      </c>
    </row>
    <row r="31" spans="1:31" s="7" customFormat="1" x14ac:dyDescent="0.25">
      <c r="A31" s="326"/>
      <c r="B31" s="242">
        <f t="shared" si="5"/>
        <v>8</v>
      </c>
      <c r="C31" s="321"/>
      <c r="D31" s="321" t="s">
        <v>347</v>
      </c>
      <c r="E31" s="322" t="s">
        <v>67</v>
      </c>
      <c r="F31" s="43" t="s">
        <v>64</v>
      </c>
      <c r="G31" s="323" t="s">
        <v>99</v>
      </c>
      <c r="H31" s="323" t="s">
        <v>316</v>
      </c>
      <c r="I31" s="323" t="s">
        <v>104</v>
      </c>
      <c r="J31" s="89">
        <v>45</v>
      </c>
      <c r="K31" s="85">
        <v>57</v>
      </c>
      <c r="L31" s="86">
        <v>4</v>
      </c>
      <c r="M31" s="74" t="s">
        <v>330</v>
      </c>
      <c r="N31" s="14">
        <f>IF(K31="","",IF(O31="",IF(K31=0,"",IF(K31&lt;=[4]Разработчик!$D$7,[4]Разработчик!$C$8,IF(K31&lt;=[4]Разработчик!$G$7,[4]Разработчик!$F$8,IF(K31&lt;=[4]Разработчик!$J$7,[4]Разработчик!$I$8,IF(K31&lt;=[4]Разработчик!$M$7,[4]Разработчик!$L$8,IF(K31&lt;=[4]Разработчик!$P$7,[4]Разработчик!$O$8,IF(K31&lt;=[4]Разработчик!$S$7,[4]Разработчик!$R$8,IF(K31&lt;=425.9,3.5,IF(K31&gt;=[4]Разработчик!$V$7,[4]Разработчик!$U$8))))))))),"-"))</f>
        <v>1.5</v>
      </c>
      <c r="O31" s="15"/>
      <c r="P31" s="43">
        <v>2019</v>
      </c>
      <c r="Q31" s="43">
        <v>2023</v>
      </c>
      <c r="R31" s="87">
        <v>20</v>
      </c>
      <c r="S31" s="87" t="s">
        <v>340</v>
      </c>
      <c r="T31" s="17">
        <f t="shared" si="0"/>
        <v>2035</v>
      </c>
      <c r="U31" s="315">
        <v>3</v>
      </c>
      <c r="V31" s="315">
        <v>0</v>
      </c>
      <c r="W31" s="315">
        <v>5</v>
      </c>
      <c r="X31" s="315">
        <v>4</v>
      </c>
      <c r="Y31" s="315">
        <v>0</v>
      </c>
      <c r="Z31" s="315">
        <v>1</v>
      </c>
      <c r="AA31" s="315">
        <v>7</v>
      </c>
      <c r="AB31" s="328" t="s">
        <v>2539</v>
      </c>
      <c r="AC31" s="196">
        <f t="shared" si="1"/>
        <v>8</v>
      </c>
      <c r="AD31" s="196">
        <f t="shared" si="2"/>
        <v>27</v>
      </c>
      <c r="AE31" s="196">
        <f t="shared" si="3"/>
        <v>35</v>
      </c>
    </row>
    <row r="32" spans="1:31" s="7" customFormat="1" x14ac:dyDescent="0.25">
      <c r="A32" s="326"/>
      <c r="B32" s="242">
        <f t="shared" si="5"/>
        <v>8</v>
      </c>
      <c r="C32" s="321"/>
      <c r="D32" s="321"/>
      <c r="E32" s="322"/>
      <c r="F32" s="43" t="s">
        <v>64</v>
      </c>
      <c r="G32" s="323"/>
      <c r="H32" s="323"/>
      <c r="I32" s="323"/>
      <c r="J32" s="89">
        <v>4.5</v>
      </c>
      <c r="K32" s="85">
        <v>32</v>
      </c>
      <c r="L32" s="86">
        <v>3.5</v>
      </c>
      <c r="M32" s="74" t="s">
        <v>330</v>
      </c>
      <c r="N32" s="14">
        <f>IF(K32="","",IF(O32="",IF(K32=0,"",IF(K32&lt;=[4]Разработчик!$D$7,[4]Разработчик!$C$8,IF(K32&lt;=[4]Разработчик!$G$7,[4]Разработчик!$F$8,IF(K32&lt;=[4]Разработчик!$J$7,[4]Разработчик!$I$8,IF(K32&lt;=[4]Разработчик!$M$7,[4]Разработчик!$L$8,IF(K32&lt;=[4]Разработчик!$P$7,[4]Разработчик!$O$8,IF(K32&lt;=[4]Разработчик!$S$7,[4]Разработчик!$R$8,IF(K32&lt;=425.9,3.5,IF(K32&gt;=[4]Разработчик!$V$7,[4]Разработчик!$U$8))))))))),"-"))</f>
        <v>1.5</v>
      </c>
      <c r="O32" s="15"/>
      <c r="P32" s="43">
        <v>2019</v>
      </c>
      <c r="Q32" s="43">
        <v>2023</v>
      </c>
      <c r="R32" s="87">
        <v>20</v>
      </c>
      <c r="S32" s="87" t="s">
        <v>340</v>
      </c>
      <c r="T32" s="17">
        <f t="shared" si="0"/>
        <v>2035</v>
      </c>
      <c r="U32" s="315"/>
      <c r="V32" s="315"/>
      <c r="W32" s="315"/>
      <c r="X32" s="315"/>
      <c r="Y32" s="315"/>
      <c r="Z32" s="315"/>
      <c r="AA32" s="315"/>
      <c r="AB32" s="328"/>
      <c r="AC32" s="196">
        <f t="shared" si="1"/>
        <v>0</v>
      </c>
      <c r="AD32" s="196">
        <f t="shared" si="2"/>
        <v>0</v>
      </c>
      <c r="AE32" s="196">
        <f t="shared" si="3"/>
        <v>0</v>
      </c>
    </row>
    <row r="33" spans="1:31" s="7" customFormat="1" x14ac:dyDescent="0.25">
      <c r="A33" s="326"/>
      <c r="B33" s="242">
        <f t="shared" si="5"/>
        <v>8</v>
      </c>
      <c r="C33" s="321"/>
      <c r="D33" s="321"/>
      <c r="E33" s="322"/>
      <c r="F33" s="43" t="s">
        <v>64</v>
      </c>
      <c r="G33" s="323"/>
      <c r="H33" s="323"/>
      <c r="I33" s="323"/>
      <c r="J33" s="89">
        <v>0.5</v>
      </c>
      <c r="K33" s="85">
        <v>18</v>
      </c>
      <c r="L33" s="86">
        <v>3</v>
      </c>
      <c r="M33" s="74" t="s">
        <v>330</v>
      </c>
      <c r="N33" s="14">
        <f>IF(K33="","",IF(O33="",IF(K33=0,"",IF(K33&lt;=[4]Разработчик!$D$7,[4]Разработчик!$C$8,IF(K33&lt;=[4]Разработчик!$G$7,[4]Разработчик!$F$8,IF(K33&lt;=[4]Разработчик!$J$7,[4]Разработчик!$I$8,IF(K33&lt;=[4]Разработчик!$M$7,[4]Разработчик!$L$8,IF(K33&lt;=[4]Разработчик!$P$7,[4]Разработчик!$O$8,IF(K33&lt;=[4]Разработчик!$S$7,[4]Разработчик!$R$8,IF(K33&lt;=425.9,3.5,IF(K33&gt;=[4]Разработчик!$V$7,[4]Разработчик!$U$8))))))))),"-"))</f>
        <v>1</v>
      </c>
      <c r="O33" s="15"/>
      <c r="P33" s="43">
        <v>2019</v>
      </c>
      <c r="Q33" s="43">
        <v>2023</v>
      </c>
      <c r="R33" s="87">
        <v>20</v>
      </c>
      <c r="S33" s="87" t="s">
        <v>340</v>
      </c>
      <c r="T33" s="17">
        <f t="shared" si="0"/>
        <v>2035</v>
      </c>
      <c r="U33" s="315"/>
      <c r="V33" s="315"/>
      <c r="W33" s="315"/>
      <c r="X33" s="315"/>
      <c r="Y33" s="315"/>
      <c r="Z33" s="315"/>
      <c r="AA33" s="315"/>
      <c r="AB33" s="328"/>
      <c r="AC33" s="196">
        <f t="shared" si="1"/>
        <v>0</v>
      </c>
      <c r="AD33" s="196">
        <f t="shared" si="2"/>
        <v>0</v>
      </c>
      <c r="AE33" s="196">
        <f t="shared" si="3"/>
        <v>0</v>
      </c>
    </row>
    <row r="34" spans="1:31" s="7" customFormat="1" x14ac:dyDescent="0.25">
      <c r="A34" s="322" t="s">
        <v>350</v>
      </c>
      <c r="B34" s="239">
        <v>13</v>
      </c>
      <c r="C34" s="322" t="s">
        <v>351</v>
      </c>
      <c r="D34" s="322" t="s">
        <v>352</v>
      </c>
      <c r="E34" s="322" t="s">
        <v>98</v>
      </c>
      <c r="F34" s="74" t="s">
        <v>96</v>
      </c>
      <c r="G34" s="323" t="s">
        <v>171</v>
      </c>
      <c r="H34" s="323" t="s">
        <v>99</v>
      </c>
      <c r="I34" s="323" t="s">
        <v>348</v>
      </c>
      <c r="J34" s="89">
        <v>30.1</v>
      </c>
      <c r="K34" s="85">
        <v>273</v>
      </c>
      <c r="L34" s="86">
        <v>4</v>
      </c>
      <c r="M34" s="74" t="s">
        <v>330</v>
      </c>
      <c r="N34" s="14">
        <f>IF(K34="","",IF(O34="",IF(K34=0,"",IF(K34&lt;=[4]Разработчик!$D$7,[4]Разработчик!$C$8,IF(K34&lt;=[4]Разработчик!$G$7,[4]Разработчик!$F$8,IF(K34&lt;=[4]Разработчик!$J$7,[4]Разработчик!$I$8,IF(K34&lt;=[4]Разработчик!$M$7,[4]Разработчик!$L$8,IF(K34&lt;=[4]Разработчик!$P$7,[4]Разработчик!$O$8,IF(K34&lt;=[4]Разработчик!$S$7,[4]Разработчик!$R$8,IF(K34&lt;=425.9,3.5,IF(K34&gt;=[4]Разработчик!$V$7,[4]Разработчик!$U$8))))))))),"-"))</f>
        <v>3</v>
      </c>
      <c r="O34" s="15"/>
      <c r="P34" s="43">
        <v>2017</v>
      </c>
      <c r="Q34" s="43">
        <v>2023</v>
      </c>
      <c r="R34" s="87">
        <v>20</v>
      </c>
      <c r="S34" s="87" t="s">
        <v>54</v>
      </c>
      <c r="T34" s="17">
        <f t="shared" si="0"/>
        <v>2035</v>
      </c>
      <c r="U34" s="315">
        <v>97</v>
      </c>
      <c r="V34" s="315">
        <v>0</v>
      </c>
      <c r="W34" s="315">
        <v>0</v>
      </c>
      <c r="X34" s="315">
        <v>4</v>
      </c>
      <c r="Y34" s="315">
        <v>0</v>
      </c>
      <c r="Z34" s="315">
        <v>28</v>
      </c>
      <c r="AA34" s="336" t="s">
        <v>3120</v>
      </c>
      <c r="AB34" s="328" t="s">
        <v>2520</v>
      </c>
      <c r="AC34" s="196">
        <f t="shared" si="1"/>
        <v>129</v>
      </c>
      <c r="AD34" s="196">
        <f t="shared" si="2"/>
        <v>286</v>
      </c>
      <c r="AE34" s="196">
        <f t="shared" si="3"/>
        <v>415</v>
      </c>
    </row>
    <row r="35" spans="1:31" s="7" customFormat="1" x14ac:dyDescent="0.25">
      <c r="A35" s="322"/>
      <c r="B35" s="239">
        <f t="shared" ref="B35:B41" si="6">B34</f>
        <v>13</v>
      </c>
      <c r="C35" s="322"/>
      <c r="D35" s="322"/>
      <c r="E35" s="322"/>
      <c r="F35" s="74" t="s">
        <v>96</v>
      </c>
      <c r="G35" s="323"/>
      <c r="H35" s="323"/>
      <c r="I35" s="323"/>
      <c r="J35" s="89">
        <v>31.9</v>
      </c>
      <c r="K35" s="85">
        <v>108</v>
      </c>
      <c r="L35" s="86">
        <v>3</v>
      </c>
      <c r="M35" s="74" t="s">
        <v>330</v>
      </c>
      <c r="N35" s="14">
        <f>IF(K35="","",IF(O35="",IF(K35=0,"",IF(K35&lt;=[4]Разработчик!$D$7,[4]Разработчик!$C$8,IF(K35&lt;=[4]Разработчик!$G$7,[4]Разработчик!$F$8,IF(K35&lt;=[4]Разработчик!$J$7,[4]Разработчик!$I$8,IF(K35&lt;=[4]Разработчик!$M$7,[4]Разработчик!$L$8,IF(K35&lt;=[4]Разработчик!$P$7,[4]Разработчик!$O$8,IF(K35&lt;=[4]Разработчик!$S$7,[4]Разработчик!$R$8,IF(K35&lt;=425.9,3.5,IF(K35&gt;=[4]Разработчик!$V$7,[4]Разработчик!$U$8))))))))),"-"))</f>
        <v>2</v>
      </c>
      <c r="O35" s="15"/>
      <c r="P35" s="43">
        <v>2017</v>
      </c>
      <c r="Q35" s="43">
        <v>2023</v>
      </c>
      <c r="R35" s="87">
        <v>20</v>
      </c>
      <c r="S35" s="87" t="s">
        <v>54</v>
      </c>
      <c r="T35" s="17">
        <f t="shared" si="0"/>
        <v>2035</v>
      </c>
      <c r="U35" s="315"/>
      <c r="V35" s="315"/>
      <c r="W35" s="315"/>
      <c r="X35" s="315"/>
      <c r="Y35" s="315"/>
      <c r="Z35" s="315"/>
      <c r="AA35" s="336"/>
      <c r="AB35" s="328"/>
      <c r="AC35" s="196">
        <f t="shared" si="1"/>
        <v>0</v>
      </c>
      <c r="AD35" s="196">
        <f t="shared" si="2"/>
        <v>0</v>
      </c>
      <c r="AE35" s="196">
        <f t="shared" si="3"/>
        <v>0</v>
      </c>
    </row>
    <row r="36" spans="1:31" s="7" customFormat="1" x14ac:dyDescent="0.25">
      <c r="A36" s="322"/>
      <c r="B36" s="239">
        <f t="shared" si="6"/>
        <v>13</v>
      </c>
      <c r="C36" s="322"/>
      <c r="D36" s="322"/>
      <c r="E36" s="322"/>
      <c r="F36" s="74" t="s">
        <v>96</v>
      </c>
      <c r="G36" s="323"/>
      <c r="H36" s="323"/>
      <c r="I36" s="323"/>
      <c r="J36" s="89">
        <v>513.4</v>
      </c>
      <c r="K36" s="85">
        <v>57</v>
      </c>
      <c r="L36" s="86">
        <v>3</v>
      </c>
      <c r="M36" s="74" t="s">
        <v>330</v>
      </c>
      <c r="N36" s="14">
        <f>IF(K36="","",IF(O36="",IF(K36=0,"",IF(K36&lt;=[4]Разработчик!$D$7,[4]Разработчик!$C$8,IF(K36&lt;=[4]Разработчик!$G$7,[4]Разработчик!$F$8,IF(K36&lt;=[4]Разработчик!$J$7,[4]Разработчик!$I$8,IF(K36&lt;=[4]Разработчик!$M$7,[4]Разработчик!$L$8,IF(K36&lt;=[4]Разработчик!$P$7,[4]Разработчик!$O$8,IF(K36&lt;=[4]Разработчик!$S$7,[4]Разработчик!$R$8,IF(K36&lt;=425.9,3.5,IF(K36&gt;=[4]Разработчик!$V$7,[4]Разработчик!$U$8))))))))),"-"))</f>
        <v>1.5</v>
      </c>
      <c r="O36" s="15"/>
      <c r="P36" s="43">
        <v>2017</v>
      </c>
      <c r="Q36" s="43">
        <v>2023</v>
      </c>
      <c r="R36" s="87">
        <v>20</v>
      </c>
      <c r="S36" s="87" t="s">
        <v>54</v>
      </c>
      <c r="T36" s="17">
        <f t="shared" si="0"/>
        <v>2035</v>
      </c>
      <c r="U36" s="315"/>
      <c r="V36" s="315"/>
      <c r="W36" s="315"/>
      <c r="X36" s="315"/>
      <c r="Y36" s="315"/>
      <c r="Z36" s="315"/>
      <c r="AA36" s="336"/>
      <c r="AB36" s="328"/>
      <c r="AC36" s="196">
        <f t="shared" si="1"/>
        <v>0</v>
      </c>
      <c r="AD36" s="196">
        <f t="shared" si="2"/>
        <v>0</v>
      </c>
      <c r="AE36" s="196">
        <f t="shared" si="3"/>
        <v>0</v>
      </c>
    </row>
    <row r="37" spans="1:31" s="7" customFormat="1" x14ac:dyDescent="0.25">
      <c r="A37" s="322"/>
      <c r="B37" s="239">
        <f t="shared" si="6"/>
        <v>13</v>
      </c>
      <c r="C37" s="322"/>
      <c r="D37" s="322" t="s">
        <v>353</v>
      </c>
      <c r="E37" s="322" t="s">
        <v>98</v>
      </c>
      <c r="F37" s="74" t="s">
        <v>96</v>
      </c>
      <c r="G37" s="323" t="s">
        <v>171</v>
      </c>
      <c r="H37" s="323" t="s">
        <v>99</v>
      </c>
      <c r="I37" s="323" t="s">
        <v>348</v>
      </c>
      <c r="J37" s="89">
        <v>21.1</v>
      </c>
      <c r="K37" s="85">
        <v>108</v>
      </c>
      <c r="L37" s="86">
        <v>3</v>
      </c>
      <c r="M37" s="74" t="s">
        <v>330</v>
      </c>
      <c r="N37" s="14">
        <f>IF(K37="","",IF(O37="",IF(K37=0,"",IF(K37&lt;=[4]Разработчик!$D$7,[4]Разработчик!$C$8,IF(K37&lt;=[4]Разработчик!$G$7,[4]Разработчик!$F$8,IF(K37&lt;=[4]Разработчик!$J$7,[4]Разработчик!$I$8,IF(K37&lt;=[4]Разработчик!$M$7,[4]Разработчик!$L$8,IF(K37&lt;=[4]Разработчик!$P$7,[4]Разработчик!$O$8,IF(K37&lt;=[4]Разработчик!$S$7,[4]Разработчик!$R$8,IF(K37&lt;=425.9,3.5,IF(K37&gt;=[4]Разработчик!$V$7,[4]Разработчик!$U$8))))))))),"-"))</f>
        <v>2</v>
      </c>
      <c r="O37" s="15"/>
      <c r="P37" s="43">
        <v>2017</v>
      </c>
      <c r="Q37" s="43">
        <v>2023</v>
      </c>
      <c r="R37" s="87">
        <v>20</v>
      </c>
      <c r="S37" s="87" t="s">
        <v>54</v>
      </c>
      <c r="T37" s="17">
        <f t="shared" si="0"/>
        <v>2035</v>
      </c>
      <c r="U37" s="315">
        <v>54</v>
      </c>
      <c r="V37" s="315">
        <v>0</v>
      </c>
      <c r="W37" s="315">
        <v>1</v>
      </c>
      <c r="X37" s="315">
        <v>1</v>
      </c>
      <c r="Y37" s="315">
        <v>0</v>
      </c>
      <c r="Z37" s="315">
        <v>11</v>
      </c>
      <c r="AA37" s="329" t="s">
        <v>3120</v>
      </c>
      <c r="AB37" s="328" t="s">
        <v>2520</v>
      </c>
      <c r="AC37" s="196">
        <f t="shared" si="1"/>
        <v>66</v>
      </c>
      <c r="AD37" s="196">
        <f t="shared" si="2"/>
        <v>145</v>
      </c>
      <c r="AE37" s="196">
        <f t="shared" si="3"/>
        <v>211</v>
      </c>
    </row>
    <row r="38" spans="1:31" s="7" customFormat="1" ht="30" customHeight="1" x14ac:dyDescent="0.25">
      <c r="A38" s="322"/>
      <c r="B38" s="239">
        <f t="shared" si="6"/>
        <v>13</v>
      </c>
      <c r="C38" s="322"/>
      <c r="D38" s="322"/>
      <c r="E38" s="326"/>
      <c r="F38" s="74" t="s">
        <v>96</v>
      </c>
      <c r="G38" s="337"/>
      <c r="H38" s="337"/>
      <c r="I38" s="337"/>
      <c r="J38" s="89">
        <v>129.80000000000001</v>
      </c>
      <c r="K38" s="85">
        <v>57</v>
      </c>
      <c r="L38" s="86">
        <v>3</v>
      </c>
      <c r="M38" s="74" t="s">
        <v>330</v>
      </c>
      <c r="N38" s="14">
        <f>IF(K38="","",IF(O38="",IF(K38=0,"",IF(K38&lt;=[4]Разработчик!$D$7,[4]Разработчик!$C$8,IF(K38&lt;=[4]Разработчик!$G$7,[4]Разработчик!$F$8,IF(K38&lt;=[4]Разработчик!$J$7,[4]Разработчик!$I$8,IF(K38&lt;=[4]Разработчик!$M$7,[4]Разработчик!$L$8,IF(K38&lt;=[4]Разработчик!$P$7,[4]Разработчик!$O$8,IF(K38&lt;=[4]Разработчик!$S$7,[4]Разработчик!$R$8,IF(K38&lt;=425.9,3.5,IF(K38&gt;=[4]Разработчик!$V$7,[4]Разработчик!$U$8))))))))),"-"))</f>
        <v>1.5</v>
      </c>
      <c r="O38" s="15"/>
      <c r="P38" s="43">
        <v>2017</v>
      </c>
      <c r="Q38" s="43">
        <v>2023</v>
      </c>
      <c r="R38" s="87">
        <v>20</v>
      </c>
      <c r="S38" s="87" t="s">
        <v>54</v>
      </c>
      <c r="T38" s="17">
        <f t="shared" si="0"/>
        <v>2035</v>
      </c>
      <c r="U38" s="315"/>
      <c r="V38" s="315"/>
      <c r="W38" s="315"/>
      <c r="X38" s="315"/>
      <c r="Y38" s="315"/>
      <c r="Z38" s="315"/>
      <c r="AA38" s="329"/>
      <c r="AB38" s="328"/>
      <c r="AC38" s="196">
        <f t="shared" si="1"/>
        <v>0</v>
      </c>
      <c r="AD38" s="196">
        <f t="shared" si="2"/>
        <v>0</v>
      </c>
      <c r="AE38" s="196">
        <f t="shared" si="3"/>
        <v>0</v>
      </c>
    </row>
    <row r="39" spans="1:31" s="7" customFormat="1" x14ac:dyDescent="0.25">
      <c r="A39" s="322"/>
      <c r="B39" s="239">
        <f t="shared" si="6"/>
        <v>13</v>
      </c>
      <c r="C39" s="322"/>
      <c r="D39" s="322" t="s">
        <v>354</v>
      </c>
      <c r="E39" s="322" t="s">
        <v>98</v>
      </c>
      <c r="F39" s="74" t="s">
        <v>96</v>
      </c>
      <c r="G39" s="323" t="s">
        <v>171</v>
      </c>
      <c r="H39" s="323" t="s">
        <v>99</v>
      </c>
      <c r="I39" s="323" t="s">
        <v>348</v>
      </c>
      <c r="J39" s="89">
        <v>127</v>
      </c>
      <c r="K39" s="85">
        <v>273</v>
      </c>
      <c r="L39" s="86">
        <v>5</v>
      </c>
      <c r="M39" s="74" t="s">
        <v>330</v>
      </c>
      <c r="N39" s="14">
        <f>IF(K39="","",IF(O39="",IF(K39=0,"",IF(K39&lt;=[4]Разработчик!$D$7,[4]Разработчик!$C$8,IF(K39&lt;=[4]Разработчик!$G$7,[4]Разработчик!$F$8,IF(K39&lt;=[4]Разработчик!$J$7,[4]Разработчик!$I$8,IF(K39&lt;=[4]Разработчик!$M$7,[4]Разработчик!$L$8,IF(K39&lt;=[4]Разработчик!$P$7,[4]Разработчик!$O$8,IF(K39&lt;=[4]Разработчик!$S$7,[4]Разработчик!$R$8,IF(K39&lt;=425.9,3.5,IF(K39&gt;=[4]Разработчик!$V$7,[4]Разработчик!$U$8))))))))),"-"))</f>
        <v>3</v>
      </c>
      <c r="O39" s="15"/>
      <c r="P39" s="43">
        <v>2017</v>
      </c>
      <c r="Q39" s="43">
        <v>2023</v>
      </c>
      <c r="R39" s="87">
        <v>20</v>
      </c>
      <c r="S39" s="87" t="s">
        <v>54</v>
      </c>
      <c r="T39" s="17">
        <f t="shared" si="0"/>
        <v>2035</v>
      </c>
      <c r="U39" s="315">
        <v>314</v>
      </c>
      <c r="V39" s="315">
        <v>0</v>
      </c>
      <c r="W39" s="315">
        <v>3</v>
      </c>
      <c r="X39" s="315">
        <v>20</v>
      </c>
      <c r="Y39" s="315">
        <v>0</v>
      </c>
      <c r="Z39" s="315">
        <v>74</v>
      </c>
      <c r="AA39" s="329" t="s">
        <v>3120</v>
      </c>
      <c r="AB39" s="328" t="s">
        <v>2520</v>
      </c>
      <c r="AC39" s="196">
        <f t="shared" si="1"/>
        <v>408</v>
      </c>
      <c r="AD39" s="196">
        <f t="shared" si="2"/>
        <v>896</v>
      </c>
      <c r="AE39" s="196">
        <f t="shared" si="3"/>
        <v>1304</v>
      </c>
    </row>
    <row r="40" spans="1:31" s="7" customFormat="1" x14ac:dyDescent="0.25">
      <c r="A40" s="322"/>
      <c r="B40" s="239">
        <f t="shared" si="6"/>
        <v>13</v>
      </c>
      <c r="C40" s="322"/>
      <c r="D40" s="322"/>
      <c r="E40" s="322"/>
      <c r="F40" s="74" t="s">
        <v>96</v>
      </c>
      <c r="G40" s="323"/>
      <c r="H40" s="323"/>
      <c r="I40" s="323"/>
      <c r="J40" s="89">
        <v>122</v>
      </c>
      <c r="K40" s="85">
        <v>108</v>
      </c>
      <c r="L40" s="86">
        <v>4</v>
      </c>
      <c r="M40" s="74" t="s">
        <v>330</v>
      </c>
      <c r="N40" s="14">
        <f>IF(K40="","",IF(O40="",IF(K40=0,"",IF(K40&lt;=[4]Разработчик!$D$7,[4]Разработчик!$C$8,IF(K40&lt;=[4]Разработчик!$G$7,[4]Разработчик!$F$8,IF(K40&lt;=[4]Разработчик!$J$7,[4]Разработчик!$I$8,IF(K40&lt;=[4]Разработчик!$M$7,[4]Разработчик!$L$8,IF(K40&lt;=[4]Разработчик!$P$7,[4]Разработчик!$O$8,IF(K40&lt;=[4]Разработчик!$S$7,[4]Разработчик!$R$8,IF(K40&lt;=425.9,3.5,IF(K40&gt;=[4]Разработчик!$V$7,[4]Разработчик!$U$8))))))))),"-"))</f>
        <v>2</v>
      </c>
      <c r="O40" s="15"/>
      <c r="P40" s="43">
        <v>2017</v>
      </c>
      <c r="Q40" s="43">
        <v>2023</v>
      </c>
      <c r="R40" s="87">
        <v>20</v>
      </c>
      <c r="S40" s="87" t="s">
        <v>54</v>
      </c>
      <c r="T40" s="17">
        <f t="shared" si="0"/>
        <v>2035</v>
      </c>
      <c r="U40" s="315"/>
      <c r="V40" s="315"/>
      <c r="W40" s="315"/>
      <c r="X40" s="315"/>
      <c r="Y40" s="315"/>
      <c r="Z40" s="315"/>
      <c r="AA40" s="329"/>
      <c r="AB40" s="328"/>
      <c r="AC40" s="196">
        <f t="shared" si="1"/>
        <v>0</v>
      </c>
      <c r="AD40" s="196">
        <f t="shared" si="2"/>
        <v>0</v>
      </c>
      <c r="AE40" s="196">
        <f t="shared" si="3"/>
        <v>0</v>
      </c>
    </row>
    <row r="41" spans="1:31" s="7" customFormat="1" x14ac:dyDescent="0.25">
      <c r="A41" s="322"/>
      <c r="B41" s="239">
        <f t="shared" si="6"/>
        <v>13</v>
      </c>
      <c r="C41" s="322"/>
      <c r="D41" s="322"/>
      <c r="E41" s="322"/>
      <c r="F41" s="74" t="s">
        <v>96</v>
      </c>
      <c r="G41" s="323"/>
      <c r="H41" s="323"/>
      <c r="I41" s="323"/>
      <c r="J41" s="89">
        <v>1432</v>
      </c>
      <c r="K41" s="85">
        <v>57</v>
      </c>
      <c r="L41" s="86">
        <v>3</v>
      </c>
      <c r="M41" s="74" t="s">
        <v>330</v>
      </c>
      <c r="N41" s="14">
        <f>IF(K41="","",IF(O41="",IF(K41=0,"",IF(K41&lt;=[4]Разработчик!$D$7,[4]Разработчик!$C$8,IF(K41&lt;=[4]Разработчик!$G$7,[4]Разработчик!$F$8,IF(K41&lt;=[4]Разработчик!$J$7,[4]Разработчик!$I$8,IF(K41&lt;=[4]Разработчик!$M$7,[4]Разработчик!$L$8,IF(K41&lt;=[4]Разработчик!$P$7,[4]Разработчик!$O$8,IF(K41&lt;=[4]Разработчик!$S$7,[4]Разработчик!$R$8,IF(K41&lt;=425.9,3.5,IF(K41&gt;=[4]Разработчик!$V$7,[4]Разработчик!$U$8))))))))),"-"))</f>
        <v>1.5</v>
      </c>
      <c r="O41" s="15"/>
      <c r="P41" s="43">
        <v>2017</v>
      </c>
      <c r="Q41" s="43">
        <v>2023</v>
      </c>
      <c r="R41" s="87">
        <v>20</v>
      </c>
      <c r="S41" s="87" t="s">
        <v>54</v>
      </c>
      <c r="T41" s="17">
        <f t="shared" si="0"/>
        <v>2035</v>
      </c>
      <c r="U41" s="315"/>
      <c r="V41" s="315"/>
      <c r="W41" s="315"/>
      <c r="X41" s="315"/>
      <c r="Y41" s="315"/>
      <c r="Z41" s="315"/>
      <c r="AA41" s="329"/>
      <c r="AB41" s="328"/>
      <c r="AC41" s="196">
        <f t="shared" si="1"/>
        <v>0</v>
      </c>
      <c r="AD41" s="196">
        <f t="shared" si="2"/>
        <v>0</v>
      </c>
      <c r="AE41" s="196">
        <f t="shared" si="3"/>
        <v>0</v>
      </c>
    </row>
    <row r="42" spans="1:31" s="7" customFormat="1" ht="24" x14ac:dyDescent="0.25">
      <c r="A42" s="326" t="s">
        <v>355</v>
      </c>
      <c r="B42" s="246">
        <v>14</v>
      </c>
      <c r="C42" s="322" t="s">
        <v>356</v>
      </c>
      <c r="D42" s="43" t="s">
        <v>357</v>
      </c>
      <c r="E42" s="43" t="s">
        <v>67</v>
      </c>
      <c r="F42" s="43" t="s">
        <v>64</v>
      </c>
      <c r="G42" s="74" t="s">
        <v>148</v>
      </c>
      <c r="H42" s="74" t="s">
        <v>285</v>
      </c>
      <c r="I42" s="74" t="s">
        <v>358</v>
      </c>
      <c r="J42" s="89">
        <v>100.6</v>
      </c>
      <c r="K42" s="85">
        <v>219</v>
      </c>
      <c r="L42" s="86">
        <v>6</v>
      </c>
      <c r="M42" s="74" t="s">
        <v>330</v>
      </c>
      <c r="N42" s="14">
        <f>IF(K42="","",IF(O42="",IF(K42=0,"",IF(K42&lt;=[4]Разработчик!$D$7,[4]Разработчик!$C$8,IF(K42&lt;=[4]Разработчик!$G$7,[4]Разработчик!$F$8,IF(K42&lt;=[4]Разработчик!$J$7,[4]Разработчик!$I$8,IF(K42&lt;=[4]Разработчик!$M$7,[4]Разработчик!$L$8,IF(K42&lt;=[4]Разработчик!$P$7,[4]Разработчик!$O$8,IF(K42&lt;=[4]Разработчик!$S$7,[4]Разработчик!$R$8,IF(K42&lt;=425.9,3.5,IF(K42&gt;=[4]Разработчик!$V$7,[4]Разработчик!$U$8))))))))),"-"))</f>
        <v>2.5</v>
      </c>
      <c r="O42" s="15"/>
      <c r="P42" s="43">
        <v>2019</v>
      </c>
      <c r="Q42" s="43">
        <v>2023</v>
      </c>
      <c r="R42" s="87">
        <v>20</v>
      </c>
      <c r="S42" s="87" t="s">
        <v>340</v>
      </c>
      <c r="T42" s="17">
        <f t="shared" si="0"/>
        <v>2035</v>
      </c>
      <c r="U42" s="10">
        <v>14</v>
      </c>
      <c r="V42" s="10">
        <v>0</v>
      </c>
      <c r="W42" s="10">
        <v>1</v>
      </c>
      <c r="X42" s="10">
        <v>0</v>
      </c>
      <c r="Y42" s="10">
        <v>1</v>
      </c>
      <c r="Z42" s="10">
        <v>17</v>
      </c>
      <c r="AA42" s="91" t="s">
        <v>3121</v>
      </c>
      <c r="AB42" s="202" t="s">
        <v>2521</v>
      </c>
      <c r="AC42" s="196">
        <f t="shared" si="1"/>
        <v>32</v>
      </c>
      <c r="AD42" s="196">
        <f t="shared" si="2"/>
        <v>82</v>
      </c>
      <c r="AE42" s="196">
        <f t="shared" si="3"/>
        <v>114</v>
      </c>
    </row>
    <row r="43" spans="1:31" s="7" customFormat="1" ht="24" x14ac:dyDescent="0.25">
      <c r="A43" s="326"/>
      <c r="B43" s="239">
        <f t="shared" ref="B43:B106" si="7">B42</f>
        <v>14</v>
      </c>
      <c r="C43" s="322"/>
      <c r="D43" s="43" t="s">
        <v>359</v>
      </c>
      <c r="E43" s="43" t="s">
        <v>67</v>
      </c>
      <c r="F43" s="43" t="s">
        <v>64</v>
      </c>
      <c r="G43" s="74" t="s">
        <v>148</v>
      </c>
      <c r="H43" s="74" t="s">
        <v>285</v>
      </c>
      <c r="I43" s="74" t="s">
        <v>358</v>
      </c>
      <c r="J43" s="89">
        <v>3.3</v>
      </c>
      <c r="K43" s="85">
        <v>57</v>
      </c>
      <c r="L43" s="86">
        <v>4</v>
      </c>
      <c r="M43" s="74" t="s">
        <v>330</v>
      </c>
      <c r="N43" s="14">
        <f>IF(K43="","",IF(O43="",IF(K43=0,"",IF(K43&lt;=[4]Разработчик!$D$7,[4]Разработчик!$C$8,IF(K43&lt;=[4]Разработчик!$G$7,[4]Разработчик!$F$8,IF(K43&lt;=[4]Разработчик!$J$7,[4]Разработчик!$I$8,IF(K43&lt;=[4]Разработчик!$M$7,[4]Разработчик!$L$8,IF(K43&lt;=[4]Разработчик!$P$7,[4]Разработчик!$O$8,IF(K43&lt;=[4]Разработчик!$S$7,[4]Разработчик!$R$8,IF(K43&lt;=425.9,3.5,IF(K43&gt;=[4]Разработчик!$V$7,[4]Разработчик!$U$8))))))))),"-"))</f>
        <v>1.5</v>
      </c>
      <c r="O43" s="15"/>
      <c r="P43" s="43">
        <v>2019</v>
      </c>
      <c r="Q43" s="43">
        <v>2023</v>
      </c>
      <c r="R43" s="87">
        <v>20</v>
      </c>
      <c r="S43" s="87" t="s">
        <v>340</v>
      </c>
      <c r="T43" s="17">
        <f t="shared" si="0"/>
        <v>2035</v>
      </c>
      <c r="U43" s="10">
        <v>2</v>
      </c>
      <c r="V43" s="10">
        <v>0</v>
      </c>
      <c r="W43" s="10">
        <v>1</v>
      </c>
      <c r="X43" s="10">
        <v>1</v>
      </c>
      <c r="Y43" s="10">
        <v>0</v>
      </c>
      <c r="Z43" s="10">
        <v>0</v>
      </c>
      <c r="AA43" s="91" t="s">
        <v>3122</v>
      </c>
      <c r="AB43" s="202" t="s">
        <v>2521</v>
      </c>
      <c r="AC43" s="196">
        <f t="shared" si="1"/>
        <v>3</v>
      </c>
      <c r="AD43" s="196">
        <f t="shared" si="2"/>
        <v>8</v>
      </c>
      <c r="AE43" s="196">
        <f t="shared" si="3"/>
        <v>11</v>
      </c>
    </row>
    <row r="44" spans="1:31" s="7" customFormat="1" ht="24" x14ac:dyDescent="0.25">
      <c r="A44" s="326"/>
      <c r="B44" s="239">
        <f t="shared" si="7"/>
        <v>14</v>
      </c>
      <c r="C44" s="322"/>
      <c r="D44" s="43" t="s">
        <v>360</v>
      </c>
      <c r="E44" s="43" t="s">
        <v>67</v>
      </c>
      <c r="F44" s="43" t="s">
        <v>64</v>
      </c>
      <c r="G44" s="74" t="s">
        <v>148</v>
      </c>
      <c r="H44" s="74" t="s">
        <v>285</v>
      </c>
      <c r="I44" s="74" t="s">
        <v>358</v>
      </c>
      <c r="J44" s="89">
        <v>0.7</v>
      </c>
      <c r="K44" s="85">
        <v>159</v>
      </c>
      <c r="L44" s="86">
        <v>5</v>
      </c>
      <c r="M44" s="74" t="s">
        <v>330</v>
      </c>
      <c r="N44" s="14">
        <f>IF(K44="","",IF(O44="",IF(K44=0,"",IF(K44&lt;=[4]Разработчик!$D$7,[4]Разработчик!$C$8,IF(K44&lt;=[4]Разработчик!$G$7,[4]Разработчик!$F$8,IF(K44&lt;=[4]Разработчик!$J$7,[4]Разработчик!$I$8,IF(K44&lt;=[4]Разработчик!$M$7,[4]Разработчик!$L$8,IF(K44&lt;=[4]Разработчик!$P$7,[4]Разработчик!$O$8,IF(K44&lt;=[4]Разработчик!$S$7,[4]Разработчик!$R$8,IF(K44&lt;=425.9,3.5,IF(K44&gt;=[4]Разработчик!$V$7,[4]Разработчик!$U$8))))))))),"-"))</f>
        <v>2.5</v>
      </c>
      <c r="O44" s="15"/>
      <c r="P44" s="43">
        <v>2019</v>
      </c>
      <c r="Q44" s="43">
        <v>2023</v>
      </c>
      <c r="R44" s="87">
        <v>20</v>
      </c>
      <c r="S44" s="87" t="s">
        <v>340</v>
      </c>
      <c r="T44" s="17">
        <f t="shared" si="0"/>
        <v>2035</v>
      </c>
      <c r="U44" s="10">
        <v>1</v>
      </c>
      <c r="V44" s="10">
        <v>0</v>
      </c>
      <c r="W44" s="10">
        <v>0</v>
      </c>
      <c r="X44" s="10">
        <v>0</v>
      </c>
      <c r="Y44" s="10">
        <v>0</v>
      </c>
      <c r="Z44" s="10">
        <v>0</v>
      </c>
      <c r="AA44" s="91" t="s">
        <v>3122</v>
      </c>
      <c r="AB44" s="202" t="s">
        <v>2521</v>
      </c>
      <c r="AC44" s="196">
        <f t="shared" si="1"/>
        <v>1</v>
      </c>
      <c r="AD44" s="196">
        <f t="shared" si="2"/>
        <v>2</v>
      </c>
      <c r="AE44" s="196">
        <f t="shared" si="3"/>
        <v>3</v>
      </c>
    </row>
    <row r="45" spans="1:31" s="7" customFormat="1" x14ac:dyDescent="0.25">
      <c r="A45" s="326"/>
      <c r="B45" s="239">
        <f t="shared" si="7"/>
        <v>14</v>
      </c>
      <c r="C45" s="322"/>
      <c r="D45" s="323" t="s">
        <v>361</v>
      </c>
      <c r="E45" s="322" t="s">
        <v>67</v>
      </c>
      <c r="F45" s="43" t="s">
        <v>64</v>
      </c>
      <c r="G45" s="323" t="s">
        <v>148</v>
      </c>
      <c r="H45" s="323" t="s">
        <v>285</v>
      </c>
      <c r="I45" s="74" t="s">
        <v>358</v>
      </c>
      <c r="J45" s="89">
        <v>10.5</v>
      </c>
      <c r="K45" s="85">
        <v>159</v>
      </c>
      <c r="L45" s="86">
        <v>5</v>
      </c>
      <c r="M45" s="74" t="s">
        <v>330</v>
      </c>
      <c r="N45" s="14">
        <f>IF(K45="","",IF(O45="",IF(K45=0,"",IF(K45&lt;=[4]Разработчик!$D$7,[4]Разработчик!$C$8,IF(K45&lt;=[4]Разработчик!$G$7,[4]Разработчик!$F$8,IF(K45&lt;=[4]Разработчик!$J$7,[4]Разработчик!$I$8,IF(K45&lt;=[4]Разработчик!$M$7,[4]Разработчик!$L$8,IF(K45&lt;=[4]Разработчик!$P$7,[4]Разработчик!$O$8,IF(K45&lt;=[4]Разработчик!$S$7,[4]Разработчик!$R$8,IF(K45&lt;=425.9,3.5,IF(K45&gt;=[4]Разработчик!$V$7,[4]Разработчик!$U$8))))))))),"-"))</f>
        <v>2.5</v>
      </c>
      <c r="O45" s="15"/>
      <c r="P45" s="43">
        <v>2019</v>
      </c>
      <c r="Q45" s="43">
        <v>2023</v>
      </c>
      <c r="R45" s="87">
        <v>20</v>
      </c>
      <c r="S45" s="87" t="s">
        <v>340</v>
      </c>
      <c r="T45" s="17">
        <f t="shared" si="0"/>
        <v>2035</v>
      </c>
      <c r="U45" s="315">
        <v>5</v>
      </c>
      <c r="V45" s="315">
        <v>0</v>
      </c>
      <c r="W45" s="315">
        <v>0</v>
      </c>
      <c r="X45" s="315">
        <v>1</v>
      </c>
      <c r="Y45" s="315">
        <v>0</v>
      </c>
      <c r="Z45" s="315">
        <v>3</v>
      </c>
      <c r="AA45" s="329" t="s">
        <v>3123</v>
      </c>
      <c r="AB45" s="328" t="s">
        <v>2521</v>
      </c>
      <c r="AC45" s="196">
        <f t="shared" si="1"/>
        <v>9</v>
      </c>
      <c r="AD45" s="196">
        <f t="shared" si="2"/>
        <v>21</v>
      </c>
      <c r="AE45" s="196">
        <f t="shared" si="3"/>
        <v>30</v>
      </c>
    </row>
    <row r="46" spans="1:31" s="7" customFormat="1" x14ac:dyDescent="0.25">
      <c r="A46" s="326"/>
      <c r="B46" s="239">
        <f t="shared" si="7"/>
        <v>14</v>
      </c>
      <c r="C46" s="322"/>
      <c r="D46" s="323"/>
      <c r="E46" s="322"/>
      <c r="F46" s="43" t="s">
        <v>64</v>
      </c>
      <c r="G46" s="323"/>
      <c r="H46" s="323"/>
      <c r="I46" s="74" t="s">
        <v>358</v>
      </c>
      <c r="J46" s="89">
        <v>0.2</v>
      </c>
      <c r="K46" s="85">
        <v>32</v>
      </c>
      <c r="L46" s="86">
        <v>3.5</v>
      </c>
      <c r="M46" s="74" t="s">
        <v>330</v>
      </c>
      <c r="N46" s="14">
        <f>IF(K46="","",IF(O46="",IF(K46=0,"",IF(K46&lt;=[4]Разработчик!$D$7,[4]Разработчик!$C$8,IF(K46&lt;=[4]Разработчик!$G$7,[4]Разработчик!$F$8,IF(K46&lt;=[4]Разработчик!$J$7,[4]Разработчик!$I$8,IF(K46&lt;=[4]Разработчик!$M$7,[4]Разработчик!$L$8,IF(K46&lt;=[4]Разработчик!$P$7,[4]Разработчик!$O$8,IF(K46&lt;=[4]Разработчик!$S$7,[4]Разработчик!$R$8,IF(K46&lt;=425.9,3.5,IF(K46&gt;=[4]Разработчик!$V$7,[4]Разработчик!$U$8))))))))),"-"))</f>
        <v>1.5</v>
      </c>
      <c r="O46" s="15"/>
      <c r="P46" s="43">
        <v>2019</v>
      </c>
      <c r="Q46" s="43">
        <v>2023</v>
      </c>
      <c r="R46" s="87">
        <v>20</v>
      </c>
      <c r="S46" s="87" t="s">
        <v>340</v>
      </c>
      <c r="T46" s="17">
        <f t="shared" si="0"/>
        <v>2035</v>
      </c>
      <c r="U46" s="315"/>
      <c r="V46" s="315"/>
      <c r="W46" s="315"/>
      <c r="X46" s="315"/>
      <c r="Y46" s="315"/>
      <c r="Z46" s="315"/>
      <c r="AA46" s="329"/>
      <c r="AB46" s="328"/>
      <c r="AC46" s="196">
        <f t="shared" si="1"/>
        <v>0</v>
      </c>
      <c r="AD46" s="196">
        <f t="shared" si="2"/>
        <v>0</v>
      </c>
      <c r="AE46" s="196">
        <f t="shared" si="3"/>
        <v>0</v>
      </c>
    </row>
    <row r="47" spans="1:31" s="7" customFormat="1" ht="24" x14ac:dyDescent="0.25">
      <c r="A47" s="326"/>
      <c r="B47" s="239">
        <f t="shared" si="7"/>
        <v>14</v>
      </c>
      <c r="C47" s="322"/>
      <c r="D47" s="43" t="s">
        <v>362</v>
      </c>
      <c r="E47" s="43" t="s">
        <v>67</v>
      </c>
      <c r="F47" s="43" t="s">
        <v>64</v>
      </c>
      <c r="G47" s="74" t="s">
        <v>148</v>
      </c>
      <c r="H47" s="74" t="s">
        <v>285</v>
      </c>
      <c r="I47" s="74" t="s">
        <v>358</v>
      </c>
      <c r="J47" s="89">
        <v>1.9</v>
      </c>
      <c r="K47" s="85">
        <v>57</v>
      </c>
      <c r="L47" s="86">
        <v>4</v>
      </c>
      <c r="M47" s="74" t="s">
        <v>330</v>
      </c>
      <c r="N47" s="14">
        <f>IF(K47="","",IF(O47="",IF(K47=0,"",IF(K47&lt;=[4]Разработчик!$D$7,[4]Разработчик!$C$8,IF(K47&lt;=[4]Разработчик!$G$7,[4]Разработчик!$F$8,IF(K47&lt;=[4]Разработчик!$J$7,[4]Разработчик!$I$8,IF(K47&lt;=[4]Разработчик!$M$7,[4]Разработчик!$L$8,IF(K47&lt;=[4]Разработчик!$P$7,[4]Разработчик!$O$8,IF(K47&lt;=[4]Разработчик!$S$7,[4]Разработчик!$R$8,IF(K47&lt;=425.9,3.5,IF(K47&gt;=[4]Разработчик!$V$7,[4]Разработчик!$U$8))))))))),"-"))</f>
        <v>1.5</v>
      </c>
      <c r="O47" s="15"/>
      <c r="P47" s="43">
        <v>2019</v>
      </c>
      <c r="Q47" s="43">
        <v>2023</v>
      </c>
      <c r="R47" s="87">
        <v>20</v>
      </c>
      <c r="S47" s="87" t="s">
        <v>340</v>
      </c>
      <c r="T47" s="17">
        <f t="shared" si="0"/>
        <v>2035</v>
      </c>
      <c r="U47" s="10">
        <v>3</v>
      </c>
      <c r="V47" s="10">
        <v>0</v>
      </c>
      <c r="W47" s="10">
        <v>1</v>
      </c>
      <c r="X47" s="10">
        <v>0</v>
      </c>
      <c r="Y47" s="10">
        <v>0</v>
      </c>
      <c r="Z47" s="10">
        <v>0</v>
      </c>
      <c r="AA47" s="91" t="s">
        <v>3123</v>
      </c>
      <c r="AB47" s="202" t="s">
        <v>2521</v>
      </c>
      <c r="AC47" s="196">
        <f t="shared" si="1"/>
        <v>3</v>
      </c>
      <c r="AD47" s="196">
        <f t="shared" si="2"/>
        <v>8</v>
      </c>
      <c r="AE47" s="196">
        <f t="shared" si="3"/>
        <v>11</v>
      </c>
    </row>
    <row r="48" spans="1:31" s="7" customFormat="1" ht="24" x14ac:dyDescent="0.25">
      <c r="A48" s="326"/>
      <c r="B48" s="239">
        <f t="shared" si="7"/>
        <v>14</v>
      </c>
      <c r="C48" s="322"/>
      <c r="D48" s="43" t="s">
        <v>363</v>
      </c>
      <c r="E48" s="43" t="s">
        <v>67</v>
      </c>
      <c r="F48" s="43" t="s">
        <v>64</v>
      </c>
      <c r="G48" s="74" t="s">
        <v>148</v>
      </c>
      <c r="H48" s="74" t="s">
        <v>285</v>
      </c>
      <c r="I48" s="74" t="s">
        <v>358</v>
      </c>
      <c r="J48" s="89">
        <v>1.2</v>
      </c>
      <c r="K48" s="85">
        <v>57</v>
      </c>
      <c r="L48" s="86">
        <v>4</v>
      </c>
      <c r="M48" s="74" t="s">
        <v>330</v>
      </c>
      <c r="N48" s="14">
        <f>IF(K48="","",IF(O48="",IF(K48=0,"",IF(K48&lt;=[4]Разработчик!$D$7,[4]Разработчик!$C$8,IF(K48&lt;=[4]Разработчик!$G$7,[4]Разработчик!$F$8,IF(K48&lt;=[4]Разработчик!$J$7,[4]Разработчик!$I$8,IF(K48&lt;=[4]Разработчик!$M$7,[4]Разработчик!$L$8,IF(K48&lt;=[4]Разработчик!$P$7,[4]Разработчик!$O$8,IF(K48&lt;=[4]Разработчик!$S$7,[4]Разработчик!$R$8,IF(K48&lt;=425.9,3.5,IF(K48&gt;=[4]Разработчик!$V$7,[4]Разработчик!$U$8))))))))),"-"))</f>
        <v>1.5</v>
      </c>
      <c r="O48" s="15"/>
      <c r="P48" s="43">
        <v>2019</v>
      </c>
      <c r="Q48" s="43">
        <v>2023</v>
      </c>
      <c r="R48" s="87">
        <v>20</v>
      </c>
      <c r="S48" s="87" t="s">
        <v>340</v>
      </c>
      <c r="T48" s="17">
        <f t="shared" si="0"/>
        <v>2035</v>
      </c>
      <c r="U48" s="10">
        <v>1</v>
      </c>
      <c r="V48" s="10">
        <v>0</v>
      </c>
      <c r="W48" s="10">
        <v>1</v>
      </c>
      <c r="X48" s="10">
        <v>0</v>
      </c>
      <c r="Y48" s="10">
        <v>0</v>
      </c>
      <c r="Z48" s="10">
        <v>0</v>
      </c>
      <c r="AA48" s="91" t="s">
        <v>3123</v>
      </c>
      <c r="AB48" s="202" t="s">
        <v>2521</v>
      </c>
      <c r="AC48" s="196">
        <f t="shared" si="1"/>
        <v>1</v>
      </c>
      <c r="AD48" s="196">
        <f t="shared" si="2"/>
        <v>4</v>
      </c>
      <c r="AE48" s="196">
        <f t="shared" si="3"/>
        <v>5</v>
      </c>
    </row>
    <row r="49" spans="1:31" s="7" customFormat="1" x14ac:dyDescent="0.25">
      <c r="A49" s="326"/>
      <c r="B49" s="239">
        <f t="shared" si="7"/>
        <v>14</v>
      </c>
      <c r="C49" s="322"/>
      <c r="D49" s="322" t="s">
        <v>364</v>
      </c>
      <c r="E49" s="322" t="s">
        <v>67</v>
      </c>
      <c r="F49" s="43" t="s">
        <v>64</v>
      </c>
      <c r="G49" s="323" t="s">
        <v>148</v>
      </c>
      <c r="H49" s="323" t="s">
        <v>285</v>
      </c>
      <c r="I49" s="74" t="s">
        <v>358</v>
      </c>
      <c r="J49" s="89">
        <v>10.5</v>
      </c>
      <c r="K49" s="85">
        <v>159</v>
      </c>
      <c r="L49" s="86">
        <v>5</v>
      </c>
      <c r="M49" s="74" t="s">
        <v>330</v>
      </c>
      <c r="N49" s="14">
        <f>IF(K49="","",IF(O49="",IF(K49=0,"",IF(K49&lt;=[4]Разработчик!$D$7,[4]Разработчик!$C$8,IF(K49&lt;=[4]Разработчик!$G$7,[4]Разработчик!$F$8,IF(K49&lt;=[4]Разработчик!$J$7,[4]Разработчик!$I$8,IF(K49&lt;=[4]Разработчик!$M$7,[4]Разработчик!$L$8,IF(K49&lt;=[4]Разработчик!$P$7,[4]Разработчик!$O$8,IF(K49&lt;=[4]Разработчик!$S$7,[4]Разработчик!$R$8,IF(K49&lt;=425.9,3.5,IF(K49&gt;=[4]Разработчик!$V$7,[4]Разработчик!$U$8))))))))),"-"))</f>
        <v>2.5</v>
      </c>
      <c r="O49" s="15"/>
      <c r="P49" s="43">
        <v>2019</v>
      </c>
      <c r="Q49" s="43">
        <v>2023</v>
      </c>
      <c r="R49" s="87">
        <v>20</v>
      </c>
      <c r="S49" s="87" t="s">
        <v>340</v>
      </c>
      <c r="T49" s="17">
        <f t="shared" si="0"/>
        <v>2035</v>
      </c>
      <c r="U49" s="315">
        <v>5</v>
      </c>
      <c r="V49" s="315">
        <v>0</v>
      </c>
      <c r="W49" s="315">
        <v>0</v>
      </c>
      <c r="X49" s="315">
        <v>1</v>
      </c>
      <c r="Y49" s="315">
        <v>0</v>
      </c>
      <c r="Z49" s="315">
        <v>3</v>
      </c>
      <c r="AA49" s="329" t="s">
        <v>3123</v>
      </c>
      <c r="AB49" s="202" t="s">
        <v>2521</v>
      </c>
      <c r="AC49" s="196">
        <f t="shared" si="1"/>
        <v>9</v>
      </c>
      <c r="AD49" s="196">
        <f t="shared" si="2"/>
        <v>21</v>
      </c>
      <c r="AE49" s="196">
        <f t="shared" si="3"/>
        <v>30</v>
      </c>
    </row>
    <row r="50" spans="1:31" s="7" customFormat="1" x14ac:dyDescent="0.25">
      <c r="A50" s="326"/>
      <c r="B50" s="239">
        <f t="shared" si="7"/>
        <v>14</v>
      </c>
      <c r="C50" s="322"/>
      <c r="D50" s="322"/>
      <c r="E50" s="322"/>
      <c r="F50" s="43" t="s">
        <v>64</v>
      </c>
      <c r="G50" s="323"/>
      <c r="H50" s="323"/>
      <c r="I50" s="74" t="s">
        <v>358</v>
      </c>
      <c r="J50" s="89">
        <v>0.2</v>
      </c>
      <c r="K50" s="85">
        <v>32</v>
      </c>
      <c r="L50" s="86">
        <v>3.5</v>
      </c>
      <c r="M50" s="74" t="s">
        <v>330</v>
      </c>
      <c r="N50" s="14">
        <f>IF(K50="","",IF(O50="",IF(K50=0,"",IF(K50&lt;=[4]Разработчик!$D$7,[4]Разработчик!$C$8,IF(K50&lt;=[4]Разработчик!$G$7,[4]Разработчик!$F$8,IF(K50&lt;=[4]Разработчик!$J$7,[4]Разработчик!$I$8,IF(K50&lt;=[4]Разработчик!$M$7,[4]Разработчик!$L$8,IF(K50&lt;=[4]Разработчик!$P$7,[4]Разработчик!$O$8,IF(K50&lt;=[4]Разработчик!$S$7,[4]Разработчик!$R$8,IF(K50&lt;=425.9,3.5,IF(K50&gt;=[4]Разработчик!$V$7,[4]Разработчик!$U$8))))))))),"-"))</f>
        <v>1.5</v>
      </c>
      <c r="O50" s="15"/>
      <c r="P50" s="43">
        <v>2019</v>
      </c>
      <c r="Q50" s="43">
        <v>2023</v>
      </c>
      <c r="R50" s="87">
        <v>20</v>
      </c>
      <c r="S50" s="87" t="s">
        <v>340</v>
      </c>
      <c r="T50" s="17">
        <f t="shared" si="0"/>
        <v>2035</v>
      </c>
      <c r="U50" s="315"/>
      <c r="V50" s="315"/>
      <c r="W50" s="315"/>
      <c r="X50" s="315"/>
      <c r="Y50" s="315"/>
      <c r="Z50" s="315"/>
      <c r="AA50" s="329"/>
      <c r="AB50" s="202" t="s">
        <v>2521</v>
      </c>
      <c r="AC50" s="196">
        <f t="shared" si="1"/>
        <v>0</v>
      </c>
      <c r="AD50" s="196">
        <f t="shared" si="2"/>
        <v>0</v>
      </c>
      <c r="AE50" s="196">
        <f t="shared" si="3"/>
        <v>0</v>
      </c>
    </row>
    <row r="51" spans="1:31" s="7" customFormat="1" ht="24" x14ac:dyDescent="0.25">
      <c r="A51" s="326"/>
      <c r="B51" s="239">
        <f t="shared" si="7"/>
        <v>14</v>
      </c>
      <c r="C51" s="322"/>
      <c r="D51" s="43" t="s">
        <v>365</v>
      </c>
      <c r="E51" s="43" t="s">
        <v>67</v>
      </c>
      <c r="F51" s="43" t="s">
        <v>64</v>
      </c>
      <c r="G51" s="74" t="s">
        <v>148</v>
      </c>
      <c r="H51" s="74" t="s">
        <v>285</v>
      </c>
      <c r="I51" s="74" t="s">
        <v>358</v>
      </c>
      <c r="J51" s="89">
        <v>0.7</v>
      </c>
      <c r="K51" s="85">
        <v>159</v>
      </c>
      <c r="L51" s="86">
        <v>5</v>
      </c>
      <c r="M51" s="74" t="s">
        <v>330</v>
      </c>
      <c r="N51" s="14">
        <f>IF(K51="","",IF(O51="",IF(K51=0,"",IF(K51&lt;=[4]Разработчик!$D$7,[4]Разработчик!$C$8,IF(K51&lt;=[4]Разработчик!$G$7,[4]Разработчик!$F$8,IF(K51&lt;=[4]Разработчик!$J$7,[4]Разработчик!$I$8,IF(K51&lt;=[4]Разработчик!$M$7,[4]Разработчик!$L$8,IF(K51&lt;=[4]Разработчик!$P$7,[4]Разработчик!$O$8,IF(K51&lt;=[4]Разработчик!$S$7,[4]Разработчик!$R$8,IF(K51&lt;=425.9,3.5,IF(K51&gt;=[4]Разработчик!$V$7,[4]Разработчик!$U$8))))))))),"-"))</f>
        <v>2.5</v>
      </c>
      <c r="O51" s="15"/>
      <c r="P51" s="43">
        <v>2019</v>
      </c>
      <c r="Q51" s="43">
        <v>2023</v>
      </c>
      <c r="R51" s="87">
        <v>20</v>
      </c>
      <c r="S51" s="87" t="s">
        <v>340</v>
      </c>
      <c r="T51" s="17">
        <f t="shared" si="0"/>
        <v>2035</v>
      </c>
      <c r="U51" s="10">
        <v>1</v>
      </c>
      <c r="V51" s="10">
        <v>0</v>
      </c>
      <c r="W51" s="10">
        <v>1</v>
      </c>
      <c r="X51" s="10">
        <v>0</v>
      </c>
      <c r="Y51" s="10">
        <v>0</v>
      </c>
      <c r="Z51" s="10">
        <v>0</v>
      </c>
      <c r="AA51" s="91" t="s">
        <v>3123</v>
      </c>
      <c r="AB51" s="202" t="s">
        <v>2521</v>
      </c>
      <c r="AC51" s="196">
        <f t="shared" si="1"/>
        <v>1</v>
      </c>
      <c r="AD51" s="196">
        <f t="shared" si="2"/>
        <v>4</v>
      </c>
      <c r="AE51" s="196">
        <f t="shared" si="3"/>
        <v>5</v>
      </c>
    </row>
    <row r="52" spans="1:31" s="7" customFormat="1" ht="24" x14ac:dyDescent="0.25">
      <c r="A52" s="326"/>
      <c r="B52" s="239">
        <f t="shared" si="7"/>
        <v>14</v>
      </c>
      <c r="C52" s="322"/>
      <c r="D52" s="43" t="s">
        <v>366</v>
      </c>
      <c r="E52" s="43" t="s">
        <v>67</v>
      </c>
      <c r="F52" s="43" t="s">
        <v>64</v>
      </c>
      <c r="G52" s="74" t="s">
        <v>148</v>
      </c>
      <c r="H52" s="74" t="s">
        <v>285</v>
      </c>
      <c r="I52" s="74" t="s">
        <v>358</v>
      </c>
      <c r="J52" s="89">
        <v>1.9</v>
      </c>
      <c r="K52" s="85">
        <v>57</v>
      </c>
      <c r="L52" s="86">
        <v>4</v>
      </c>
      <c r="M52" s="74" t="s">
        <v>330</v>
      </c>
      <c r="N52" s="14">
        <f>IF(K52="","",IF(O52="",IF(K52=0,"",IF(K52&lt;=[4]Разработчик!$D$7,[4]Разработчик!$C$8,IF(K52&lt;=[4]Разработчик!$G$7,[4]Разработчик!$F$8,IF(K52&lt;=[4]Разработчик!$J$7,[4]Разработчик!$I$8,IF(K52&lt;=[4]Разработчик!$M$7,[4]Разработчик!$L$8,IF(K52&lt;=[4]Разработчик!$P$7,[4]Разработчик!$O$8,IF(K52&lt;=[4]Разработчик!$S$7,[4]Разработчик!$R$8,IF(K52&lt;=425.9,3.5,IF(K52&gt;=[4]Разработчик!$V$7,[4]Разработчик!$U$8))))))))),"-"))</f>
        <v>1.5</v>
      </c>
      <c r="O52" s="15"/>
      <c r="P52" s="43">
        <v>2019</v>
      </c>
      <c r="Q52" s="43">
        <v>2023</v>
      </c>
      <c r="R52" s="87">
        <v>20</v>
      </c>
      <c r="S52" s="87" t="s">
        <v>340</v>
      </c>
      <c r="T52" s="17">
        <f t="shared" si="0"/>
        <v>2035</v>
      </c>
      <c r="U52" s="10">
        <v>3</v>
      </c>
      <c r="V52" s="10">
        <v>0</v>
      </c>
      <c r="W52" s="10">
        <v>1</v>
      </c>
      <c r="X52" s="10">
        <v>0</v>
      </c>
      <c r="Y52" s="10">
        <v>0</v>
      </c>
      <c r="Z52" s="10">
        <v>0</v>
      </c>
      <c r="AA52" s="91" t="s">
        <v>3123</v>
      </c>
      <c r="AB52" s="202" t="s">
        <v>2521</v>
      </c>
      <c r="AC52" s="196">
        <f t="shared" si="1"/>
        <v>3</v>
      </c>
      <c r="AD52" s="196">
        <f t="shared" si="2"/>
        <v>8</v>
      </c>
      <c r="AE52" s="196">
        <f t="shared" si="3"/>
        <v>11</v>
      </c>
    </row>
    <row r="53" spans="1:31" s="7" customFormat="1" x14ac:dyDescent="0.25">
      <c r="A53" s="326"/>
      <c r="B53" s="239">
        <f t="shared" si="7"/>
        <v>14</v>
      </c>
      <c r="C53" s="322"/>
      <c r="D53" s="322" t="s">
        <v>367</v>
      </c>
      <c r="E53" s="322" t="s">
        <v>67</v>
      </c>
      <c r="F53" s="43" t="s">
        <v>64</v>
      </c>
      <c r="G53" s="323" t="s">
        <v>148</v>
      </c>
      <c r="H53" s="323" t="s">
        <v>285</v>
      </c>
      <c r="I53" s="74" t="s">
        <v>358</v>
      </c>
      <c r="J53" s="89">
        <v>10.5</v>
      </c>
      <c r="K53" s="85">
        <v>159</v>
      </c>
      <c r="L53" s="86">
        <v>5</v>
      </c>
      <c r="M53" s="74" t="s">
        <v>330</v>
      </c>
      <c r="N53" s="14">
        <f>IF(K53="","",IF(O53="",IF(K53=0,"",IF(K53&lt;=[4]Разработчик!$D$7,[4]Разработчик!$C$8,IF(K53&lt;=[4]Разработчик!$G$7,[4]Разработчик!$F$8,IF(K53&lt;=[4]Разработчик!$J$7,[4]Разработчик!$I$8,IF(K53&lt;=[4]Разработчик!$M$7,[4]Разработчик!$L$8,IF(K53&lt;=[4]Разработчик!$P$7,[4]Разработчик!$O$8,IF(K53&lt;=[4]Разработчик!$S$7,[4]Разработчик!$R$8,IF(K53&lt;=425.9,3.5,IF(K53&gt;=[4]Разработчик!$V$7,[4]Разработчик!$U$8))))))))),"-"))</f>
        <v>2.5</v>
      </c>
      <c r="O53" s="15"/>
      <c r="P53" s="43">
        <v>2019</v>
      </c>
      <c r="Q53" s="43">
        <v>2023</v>
      </c>
      <c r="R53" s="87">
        <v>20</v>
      </c>
      <c r="S53" s="87" t="s">
        <v>340</v>
      </c>
      <c r="T53" s="17">
        <f t="shared" si="0"/>
        <v>2035</v>
      </c>
      <c r="U53" s="315">
        <v>5</v>
      </c>
      <c r="V53" s="315">
        <v>0</v>
      </c>
      <c r="W53" s="315">
        <v>0</v>
      </c>
      <c r="X53" s="315">
        <v>1</v>
      </c>
      <c r="Y53" s="315">
        <v>0</v>
      </c>
      <c r="Z53" s="315">
        <v>3</v>
      </c>
      <c r="AA53" s="329" t="s">
        <v>3123</v>
      </c>
      <c r="AB53" s="328" t="s">
        <v>2521</v>
      </c>
      <c r="AC53" s="196">
        <f t="shared" si="1"/>
        <v>9</v>
      </c>
      <c r="AD53" s="196">
        <f t="shared" si="2"/>
        <v>21</v>
      </c>
      <c r="AE53" s="196">
        <f t="shared" si="3"/>
        <v>30</v>
      </c>
    </row>
    <row r="54" spans="1:31" s="7" customFormat="1" x14ac:dyDescent="0.25">
      <c r="A54" s="326"/>
      <c r="B54" s="239">
        <f t="shared" si="7"/>
        <v>14</v>
      </c>
      <c r="C54" s="322"/>
      <c r="D54" s="322"/>
      <c r="E54" s="322"/>
      <c r="F54" s="43" t="s">
        <v>64</v>
      </c>
      <c r="G54" s="323"/>
      <c r="H54" s="323"/>
      <c r="I54" s="74" t="s">
        <v>358</v>
      </c>
      <c r="J54" s="89">
        <v>0.2</v>
      </c>
      <c r="K54" s="85">
        <v>32</v>
      </c>
      <c r="L54" s="86">
        <v>3.5</v>
      </c>
      <c r="M54" s="74" t="s">
        <v>330</v>
      </c>
      <c r="N54" s="14">
        <f>IF(K54="","",IF(O54="",IF(K54=0,"",IF(K54&lt;=[4]Разработчик!$D$7,[4]Разработчик!$C$8,IF(K54&lt;=[4]Разработчик!$G$7,[4]Разработчик!$F$8,IF(K54&lt;=[4]Разработчик!$J$7,[4]Разработчик!$I$8,IF(K54&lt;=[4]Разработчик!$M$7,[4]Разработчик!$L$8,IF(K54&lt;=[4]Разработчик!$P$7,[4]Разработчик!$O$8,IF(K54&lt;=[4]Разработчик!$S$7,[4]Разработчик!$R$8,IF(K54&lt;=425.9,3.5,IF(K54&gt;=[4]Разработчик!$V$7,[4]Разработчик!$U$8))))))))),"-"))</f>
        <v>1.5</v>
      </c>
      <c r="O54" s="15"/>
      <c r="P54" s="43">
        <v>2019</v>
      </c>
      <c r="Q54" s="43">
        <v>2023</v>
      </c>
      <c r="R54" s="87">
        <v>20</v>
      </c>
      <c r="S54" s="87" t="s">
        <v>340</v>
      </c>
      <c r="T54" s="17">
        <f t="shared" si="0"/>
        <v>2035</v>
      </c>
      <c r="U54" s="315"/>
      <c r="V54" s="315"/>
      <c r="W54" s="315"/>
      <c r="X54" s="315"/>
      <c r="Y54" s="315"/>
      <c r="Z54" s="315"/>
      <c r="AA54" s="329"/>
      <c r="AB54" s="328"/>
      <c r="AC54" s="196">
        <f t="shared" si="1"/>
        <v>0</v>
      </c>
      <c r="AD54" s="196">
        <f t="shared" si="2"/>
        <v>0</v>
      </c>
      <c r="AE54" s="196">
        <f t="shared" si="3"/>
        <v>0</v>
      </c>
    </row>
    <row r="55" spans="1:31" s="7" customFormat="1" ht="24" x14ac:dyDescent="0.25">
      <c r="A55" s="326"/>
      <c r="B55" s="239">
        <f t="shared" si="7"/>
        <v>14</v>
      </c>
      <c r="C55" s="322"/>
      <c r="D55" s="43" t="s">
        <v>368</v>
      </c>
      <c r="E55" s="43" t="s">
        <v>67</v>
      </c>
      <c r="F55" s="43" t="s">
        <v>64</v>
      </c>
      <c r="G55" s="34">
        <v>0.1</v>
      </c>
      <c r="H55" s="34">
        <v>0.08</v>
      </c>
      <c r="I55" s="74" t="s">
        <v>358</v>
      </c>
      <c r="J55" s="84">
        <v>0.7</v>
      </c>
      <c r="K55" s="85">
        <v>159</v>
      </c>
      <c r="L55" s="86">
        <v>5</v>
      </c>
      <c r="M55" s="74" t="s">
        <v>330</v>
      </c>
      <c r="N55" s="14">
        <f>IF(K55="","",IF(O55="",IF(K55=0,"",IF(K55&lt;=[4]Разработчик!$D$7,[4]Разработчик!$C$8,IF(K55&lt;=[4]Разработчик!$G$7,[4]Разработчик!$F$8,IF(K55&lt;=[4]Разработчик!$J$7,[4]Разработчик!$I$8,IF(K55&lt;=[4]Разработчик!$M$7,[4]Разработчик!$L$8,IF(K55&lt;=[4]Разработчик!$P$7,[4]Разработчик!$O$8,IF(K55&lt;=[4]Разработчик!$S$7,[4]Разработчик!$R$8,IF(K55&lt;=425.9,3.5,IF(K55&gt;=[4]Разработчик!$V$7,[4]Разработчик!$U$8))))))))),"-"))</f>
        <v>2.5</v>
      </c>
      <c r="O55" s="15"/>
      <c r="P55" s="43">
        <v>2019</v>
      </c>
      <c r="Q55" s="43">
        <v>2023</v>
      </c>
      <c r="R55" s="87">
        <v>20</v>
      </c>
      <c r="S55" s="87" t="s">
        <v>340</v>
      </c>
      <c r="T55" s="17">
        <f t="shared" si="0"/>
        <v>2035</v>
      </c>
      <c r="U55" s="10">
        <v>1</v>
      </c>
      <c r="V55" s="10">
        <v>0</v>
      </c>
      <c r="W55" s="10">
        <v>1</v>
      </c>
      <c r="X55" s="10">
        <v>0</v>
      </c>
      <c r="Y55" s="10">
        <v>0</v>
      </c>
      <c r="Z55" s="10">
        <v>0</v>
      </c>
      <c r="AA55" s="91" t="s">
        <v>3123</v>
      </c>
      <c r="AB55" s="202" t="s">
        <v>2521</v>
      </c>
      <c r="AC55" s="196">
        <f t="shared" si="1"/>
        <v>1</v>
      </c>
      <c r="AD55" s="196">
        <f t="shared" si="2"/>
        <v>4</v>
      </c>
      <c r="AE55" s="196">
        <f t="shared" si="3"/>
        <v>5</v>
      </c>
    </row>
    <row r="56" spans="1:31" s="7" customFormat="1" ht="24" x14ac:dyDescent="0.25">
      <c r="A56" s="326"/>
      <c r="B56" s="239">
        <f t="shared" si="7"/>
        <v>14</v>
      </c>
      <c r="C56" s="322"/>
      <c r="D56" s="43" t="s">
        <v>369</v>
      </c>
      <c r="E56" s="43" t="s">
        <v>67</v>
      </c>
      <c r="F56" s="43" t="s">
        <v>64</v>
      </c>
      <c r="G56" s="74" t="s">
        <v>148</v>
      </c>
      <c r="H56" s="74" t="s">
        <v>285</v>
      </c>
      <c r="I56" s="74" t="s">
        <v>358</v>
      </c>
      <c r="J56" s="89">
        <v>1.9</v>
      </c>
      <c r="K56" s="85">
        <v>57</v>
      </c>
      <c r="L56" s="86">
        <v>4</v>
      </c>
      <c r="M56" s="74" t="s">
        <v>330</v>
      </c>
      <c r="N56" s="14">
        <f>IF(K56="","",IF(O56="",IF(K56=0,"",IF(K56&lt;=[4]Разработчик!$D$7,[4]Разработчик!$C$8,IF(K56&lt;=[4]Разработчик!$G$7,[4]Разработчик!$F$8,IF(K56&lt;=[4]Разработчик!$J$7,[4]Разработчик!$I$8,IF(K56&lt;=[4]Разработчик!$M$7,[4]Разработчик!$L$8,IF(K56&lt;=[4]Разработчик!$P$7,[4]Разработчик!$O$8,IF(K56&lt;=[4]Разработчик!$S$7,[4]Разработчик!$R$8,IF(K56&lt;=425.9,3.5,IF(K56&gt;=[4]Разработчик!$V$7,[4]Разработчик!$U$8))))))))),"-"))</f>
        <v>1.5</v>
      </c>
      <c r="O56" s="15"/>
      <c r="P56" s="43">
        <v>2019</v>
      </c>
      <c r="Q56" s="43">
        <v>2023</v>
      </c>
      <c r="R56" s="87">
        <v>20</v>
      </c>
      <c r="S56" s="87" t="s">
        <v>340</v>
      </c>
      <c r="T56" s="17">
        <f t="shared" ref="T56:T101" si="8">IF(M56="","",M56+R56)</f>
        <v>2035</v>
      </c>
      <c r="U56" s="10">
        <v>3</v>
      </c>
      <c r="V56" s="10">
        <v>0</v>
      </c>
      <c r="W56" s="10">
        <v>1</v>
      </c>
      <c r="X56" s="10">
        <v>0</v>
      </c>
      <c r="Y56" s="10">
        <v>0</v>
      </c>
      <c r="Z56" s="10">
        <v>0</v>
      </c>
      <c r="AA56" s="91" t="s">
        <v>3123</v>
      </c>
      <c r="AB56" s="202" t="s">
        <v>2521</v>
      </c>
      <c r="AC56" s="196">
        <f t="shared" si="1"/>
        <v>3</v>
      </c>
      <c r="AD56" s="196">
        <f t="shared" si="2"/>
        <v>8</v>
      </c>
      <c r="AE56" s="196">
        <f t="shared" si="3"/>
        <v>11</v>
      </c>
    </row>
    <row r="57" spans="1:31" s="7" customFormat="1" ht="24" x14ac:dyDescent="0.25">
      <c r="A57" s="326"/>
      <c r="B57" s="239">
        <f t="shared" si="7"/>
        <v>14</v>
      </c>
      <c r="C57" s="322"/>
      <c r="D57" s="43" t="s">
        <v>370</v>
      </c>
      <c r="E57" s="43" t="s">
        <v>67</v>
      </c>
      <c r="F57" s="43" t="s">
        <v>64</v>
      </c>
      <c r="G57" s="34">
        <v>0.1</v>
      </c>
      <c r="H57" s="34">
        <v>0.08</v>
      </c>
      <c r="I57" s="74" t="s">
        <v>358</v>
      </c>
      <c r="J57" s="84">
        <v>0.7</v>
      </c>
      <c r="K57" s="85">
        <v>159</v>
      </c>
      <c r="L57" s="86">
        <v>5</v>
      </c>
      <c r="M57" s="74" t="s">
        <v>330</v>
      </c>
      <c r="N57" s="14">
        <f>IF(K57="","",IF(O57="",IF(K57=0,"",IF(K57&lt;=[4]Разработчик!$D$7,[4]Разработчик!$C$8,IF(K57&lt;=[4]Разработчик!$G$7,[4]Разработчик!$F$8,IF(K57&lt;=[4]Разработчик!$J$7,[4]Разработчик!$I$8,IF(K57&lt;=[4]Разработчик!$M$7,[4]Разработчик!$L$8,IF(K57&lt;=[4]Разработчик!$P$7,[4]Разработчик!$O$8,IF(K57&lt;=[4]Разработчик!$S$7,[4]Разработчик!$R$8,IF(K57&lt;=425.9,3.5,IF(K57&gt;=[4]Разработчик!$V$7,[4]Разработчик!$U$8))))))))),"-"))</f>
        <v>2.5</v>
      </c>
      <c r="O57" s="15"/>
      <c r="P57" s="43">
        <v>2019</v>
      </c>
      <c r="Q57" s="43">
        <v>2023</v>
      </c>
      <c r="R57" s="87">
        <v>20</v>
      </c>
      <c r="S57" s="87" t="s">
        <v>340</v>
      </c>
      <c r="T57" s="17">
        <f t="shared" si="8"/>
        <v>2035</v>
      </c>
      <c r="U57" s="10">
        <v>2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91" t="s">
        <v>3123</v>
      </c>
      <c r="AB57" s="202" t="s">
        <v>2521</v>
      </c>
      <c r="AC57" s="196">
        <f t="shared" si="1"/>
        <v>2</v>
      </c>
      <c r="AD57" s="196">
        <f t="shared" si="2"/>
        <v>4</v>
      </c>
      <c r="AE57" s="196">
        <f t="shared" si="3"/>
        <v>6</v>
      </c>
    </row>
    <row r="58" spans="1:31" s="7" customFormat="1" x14ac:dyDescent="0.25">
      <c r="A58" s="326"/>
      <c r="B58" s="239">
        <f t="shared" si="7"/>
        <v>14</v>
      </c>
      <c r="C58" s="322"/>
      <c r="D58" s="322" t="s">
        <v>371</v>
      </c>
      <c r="E58" s="322" t="s">
        <v>67</v>
      </c>
      <c r="F58" s="43" t="s">
        <v>64</v>
      </c>
      <c r="G58" s="323" t="s">
        <v>148</v>
      </c>
      <c r="H58" s="323" t="s">
        <v>285</v>
      </c>
      <c r="I58" s="74" t="s">
        <v>358</v>
      </c>
      <c r="J58" s="89">
        <v>10.5</v>
      </c>
      <c r="K58" s="85">
        <v>159</v>
      </c>
      <c r="L58" s="86">
        <v>5</v>
      </c>
      <c r="M58" s="74" t="s">
        <v>330</v>
      </c>
      <c r="N58" s="14">
        <f>IF(K58="","",IF(O58="",IF(K58=0,"",IF(K58&lt;=[4]Разработчик!$D$7,[4]Разработчик!$C$8,IF(K58&lt;=[4]Разработчик!$G$7,[4]Разработчик!$F$8,IF(K58&lt;=[4]Разработчик!$J$7,[4]Разработчик!$I$8,IF(K58&lt;=[4]Разработчик!$M$7,[4]Разработчик!$L$8,IF(K58&lt;=[4]Разработчик!$P$7,[4]Разработчик!$O$8,IF(K58&lt;=[4]Разработчик!$S$7,[4]Разработчик!$R$8,IF(K58&lt;=425.9,3.5,IF(K58&gt;=[4]Разработчик!$V$7,[4]Разработчик!$U$8))))))))),"-"))</f>
        <v>2.5</v>
      </c>
      <c r="O58" s="15"/>
      <c r="P58" s="43">
        <v>2019</v>
      </c>
      <c r="Q58" s="43">
        <v>2023</v>
      </c>
      <c r="R58" s="87">
        <v>20</v>
      </c>
      <c r="S58" s="87" t="s">
        <v>340</v>
      </c>
      <c r="T58" s="17">
        <f t="shared" si="8"/>
        <v>2035</v>
      </c>
      <c r="U58" s="315">
        <v>5</v>
      </c>
      <c r="V58" s="315">
        <v>0</v>
      </c>
      <c r="W58" s="315">
        <v>0</v>
      </c>
      <c r="X58" s="315">
        <v>1</v>
      </c>
      <c r="Y58" s="315">
        <v>0</v>
      </c>
      <c r="Z58" s="315">
        <v>3</v>
      </c>
      <c r="AA58" s="91" t="s">
        <v>3124</v>
      </c>
      <c r="AB58" s="202" t="s">
        <v>2521</v>
      </c>
      <c r="AC58" s="196">
        <f t="shared" si="1"/>
        <v>9</v>
      </c>
      <c r="AD58" s="196">
        <f t="shared" si="2"/>
        <v>21</v>
      </c>
      <c r="AE58" s="196">
        <f t="shared" si="3"/>
        <v>30</v>
      </c>
    </row>
    <row r="59" spans="1:31" s="7" customFormat="1" x14ac:dyDescent="0.25">
      <c r="A59" s="326"/>
      <c r="B59" s="239">
        <f t="shared" si="7"/>
        <v>14</v>
      </c>
      <c r="C59" s="322"/>
      <c r="D59" s="322"/>
      <c r="E59" s="322"/>
      <c r="F59" s="43" t="s">
        <v>64</v>
      </c>
      <c r="G59" s="323"/>
      <c r="H59" s="323"/>
      <c r="I59" s="74" t="s">
        <v>358</v>
      </c>
      <c r="J59" s="89">
        <v>0.2</v>
      </c>
      <c r="K59" s="85">
        <v>32</v>
      </c>
      <c r="L59" s="86">
        <v>3.5</v>
      </c>
      <c r="M59" s="74" t="s">
        <v>330</v>
      </c>
      <c r="N59" s="14">
        <f>IF(K59="","",IF(O59="",IF(K59=0,"",IF(K59&lt;=[4]Разработчик!$D$7,[4]Разработчик!$C$8,IF(K59&lt;=[4]Разработчик!$G$7,[4]Разработчик!$F$8,IF(K59&lt;=[4]Разработчик!$J$7,[4]Разработчик!$I$8,IF(K59&lt;=[4]Разработчик!$M$7,[4]Разработчик!$L$8,IF(K59&lt;=[4]Разработчик!$P$7,[4]Разработчик!$O$8,IF(K59&lt;=[4]Разработчик!$S$7,[4]Разработчик!$R$8,IF(K59&lt;=425.9,3.5,IF(K59&gt;=[4]Разработчик!$V$7,[4]Разработчик!$U$8))))))))),"-"))</f>
        <v>1.5</v>
      </c>
      <c r="O59" s="15"/>
      <c r="P59" s="43">
        <v>2019</v>
      </c>
      <c r="Q59" s="43">
        <v>2023</v>
      </c>
      <c r="R59" s="87">
        <v>20</v>
      </c>
      <c r="S59" s="87" t="s">
        <v>340</v>
      </c>
      <c r="T59" s="17">
        <f t="shared" si="8"/>
        <v>2035</v>
      </c>
      <c r="U59" s="315"/>
      <c r="V59" s="315"/>
      <c r="W59" s="315"/>
      <c r="X59" s="315"/>
      <c r="Y59" s="315"/>
      <c r="Z59" s="315"/>
      <c r="AA59" s="91" t="s">
        <v>3124</v>
      </c>
      <c r="AB59" s="202" t="s">
        <v>2521</v>
      </c>
      <c r="AC59" s="196">
        <f t="shared" si="1"/>
        <v>0</v>
      </c>
      <c r="AD59" s="196">
        <f t="shared" si="2"/>
        <v>0</v>
      </c>
      <c r="AE59" s="196">
        <f t="shared" si="3"/>
        <v>0</v>
      </c>
    </row>
    <row r="60" spans="1:31" s="7" customFormat="1" ht="24" x14ac:dyDescent="0.25">
      <c r="A60" s="326"/>
      <c r="B60" s="239">
        <f t="shared" si="7"/>
        <v>14</v>
      </c>
      <c r="C60" s="322"/>
      <c r="D60" s="43" t="s">
        <v>372</v>
      </c>
      <c r="E60" s="43" t="s">
        <v>67</v>
      </c>
      <c r="F60" s="43" t="s">
        <v>64</v>
      </c>
      <c r="G60" s="74" t="s">
        <v>148</v>
      </c>
      <c r="H60" s="74" t="s">
        <v>285</v>
      </c>
      <c r="I60" s="74" t="s">
        <v>358</v>
      </c>
      <c r="J60" s="89">
        <v>1.9</v>
      </c>
      <c r="K60" s="85">
        <v>57</v>
      </c>
      <c r="L60" s="86">
        <v>5</v>
      </c>
      <c r="M60" s="74" t="s">
        <v>330</v>
      </c>
      <c r="N60" s="14">
        <f>IF(K60="","",IF(O60="",IF(K60=0,"",IF(K60&lt;=[4]Разработчик!$D$7,[4]Разработчик!$C$8,IF(K60&lt;=[4]Разработчик!$G$7,[4]Разработчик!$F$8,IF(K60&lt;=[4]Разработчик!$J$7,[4]Разработчик!$I$8,IF(K60&lt;=[4]Разработчик!$M$7,[4]Разработчик!$L$8,IF(K60&lt;=[4]Разработчик!$P$7,[4]Разработчик!$O$8,IF(K60&lt;=[4]Разработчик!$S$7,[4]Разработчик!$R$8,IF(K60&lt;=425.9,3.5,IF(K60&gt;=[4]Разработчик!$V$7,[4]Разработчик!$U$8))))))))),"-"))</f>
        <v>1.5</v>
      </c>
      <c r="O60" s="15"/>
      <c r="P60" s="43">
        <v>2019</v>
      </c>
      <c r="Q60" s="43">
        <v>2023</v>
      </c>
      <c r="R60" s="87">
        <v>20</v>
      </c>
      <c r="S60" s="87" t="s">
        <v>340</v>
      </c>
      <c r="T60" s="17">
        <f t="shared" si="8"/>
        <v>2035</v>
      </c>
      <c r="U60" s="10">
        <v>3</v>
      </c>
      <c r="V60" s="10">
        <v>0</v>
      </c>
      <c r="W60" s="10">
        <v>1</v>
      </c>
      <c r="X60" s="10">
        <v>0</v>
      </c>
      <c r="Y60" s="10">
        <v>0</v>
      </c>
      <c r="Z60" s="10">
        <v>0</v>
      </c>
      <c r="AA60" s="91" t="s">
        <v>3123</v>
      </c>
      <c r="AB60" s="202" t="s">
        <v>2521</v>
      </c>
      <c r="AC60" s="196">
        <f t="shared" ref="AC60:AC105" si="9">SUM(U60+V60+X60+Y60+Z60)</f>
        <v>3</v>
      </c>
      <c r="AD60" s="196">
        <f t="shared" ref="AD60:AD105" si="10">SUM(U60*2)+(V60*3)+(W60*2)+(X60*2)+(Y60)+(Z60*3)</f>
        <v>8</v>
      </c>
      <c r="AE60" s="196">
        <f t="shared" ref="AE60:AE105" si="11">SUM(AC60+AD60)</f>
        <v>11</v>
      </c>
    </row>
    <row r="61" spans="1:31" s="7" customFormat="1" ht="24" x14ac:dyDescent="0.25">
      <c r="A61" s="326"/>
      <c r="B61" s="239">
        <f t="shared" si="7"/>
        <v>14</v>
      </c>
      <c r="C61" s="322"/>
      <c r="D61" s="43" t="s">
        <v>373</v>
      </c>
      <c r="E61" s="43" t="s">
        <v>67</v>
      </c>
      <c r="F61" s="43" t="s">
        <v>64</v>
      </c>
      <c r="G61" s="34">
        <v>0.1</v>
      </c>
      <c r="H61" s="34">
        <v>0.08</v>
      </c>
      <c r="I61" s="74" t="s">
        <v>358</v>
      </c>
      <c r="J61" s="84">
        <v>0.6</v>
      </c>
      <c r="K61" s="85">
        <v>159</v>
      </c>
      <c r="L61" s="86">
        <v>5</v>
      </c>
      <c r="M61" s="74" t="s">
        <v>330</v>
      </c>
      <c r="N61" s="14">
        <f>IF(K61="","",IF(O61="",IF(K61=0,"",IF(K61&lt;=[4]Разработчик!$D$7,[4]Разработчик!$C$8,IF(K61&lt;=[4]Разработчик!$G$7,[4]Разработчик!$F$8,IF(K61&lt;=[4]Разработчик!$J$7,[4]Разработчик!$I$8,IF(K61&lt;=[4]Разработчик!$M$7,[4]Разработчик!$L$8,IF(K61&lt;=[4]Разработчик!$P$7,[4]Разработчик!$O$8,IF(K61&lt;=[4]Разработчик!$S$7,[4]Разработчик!$R$8,IF(K61&lt;=425.9,3.5,IF(K61&gt;=[4]Разработчик!$V$7,[4]Разработчик!$U$8))))))))),"-"))</f>
        <v>2.5</v>
      </c>
      <c r="O61" s="15"/>
      <c r="P61" s="43">
        <v>2019</v>
      </c>
      <c r="Q61" s="43">
        <v>2023</v>
      </c>
      <c r="R61" s="87">
        <v>20</v>
      </c>
      <c r="S61" s="87" t="s">
        <v>340</v>
      </c>
      <c r="T61" s="17">
        <f t="shared" si="8"/>
        <v>2035</v>
      </c>
      <c r="U61" s="10">
        <v>1</v>
      </c>
      <c r="V61" s="10">
        <v>0</v>
      </c>
      <c r="W61" s="10">
        <v>0</v>
      </c>
      <c r="X61" s="10">
        <v>0</v>
      </c>
      <c r="Y61" s="10">
        <v>0</v>
      </c>
      <c r="Z61" s="10">
        <v>0</v>
      </c>
      <c r="AA61" s="91" t="s">
        <v>3123</v>
      </c>
      <c r="AB61" s="202" t="s">
        <v>2521</v>
      </c>
      <c r="AC61" s="196">
        <f t="shared" si="9"/>
        <v>1</v>
      </c>
      <c r="AD61" s="196">
        <f t="shared" si="10"/>
        <v>2</v>
      </c>
      <c r="AE61" s="196">
        <f t="shared" si="11"/>
        <v>3</v>
      </c>
    </row>
    <row r="62" spans="1:31" s="7" customFormat="1" x14ac:dyDescent="0.25">
      <c r="A62" s="326"/>
      <c r="B62" s="239">
        <f t="shared" si="7"/>
        <v>14</v>
      </c>
      <c r="C62" s="322"/>
      <c r="D62" s="322" t="s">
        <v>374</v>
      </c>
      <c r="E62" s="322" t="s">
        <v>67</v>
      </c>
      <c r="F62" s="43" t="s">
        <v>64</v>
      </c>
      <c r="G62" s="323" t="s">
        <v>148</v>
      </c>
      <c r="H62" s="323" t="s">
        <v>285</v>
      </c>
      <c r="I62" s="74" t="s">
        <v>358</v>
      </c>
      <c r="J62" s="89">
        <v>10.5</v>
      </c>
      <c r="K62" s="85">
        <v>159</v>
      </c>
      <c r="L62" s="86">
        <v>5</v>
      </c>
      <c r="M62" s="74" t="s">
        <v>330</v>
      </c>
      <c r="N62" s="14">
        <f>IF(K62="","",IF(O62="",IF(K62=0,"",IF(K62&lt;=[4]Разработчик!$D$7,[4]Разработчик!$C$8,IF(K62&lt;=[4]Разработчик!$G$7,[4]Разработчик!$F$8,IF(K62&lt;=[4]Разработчик!$J$7,[4]Разработчик!$I$8,IF(K62&lt;=[4]Разработчик!$M$7,[4]Разработчик!$L$8,IF(K62&lt;=[4]Разработчик!$P$7,[4]Разработчик!$O$8,IF(K62&lt;=[4]Разработчик!$S$7,[4]Разработчик!$R$8,IF(K62&lt;=425.9,3.5,IF(K62&gt;=[4]Разработчик!$V$7,[4]Разработчик!$U$8))))))))),"-"))</f>
        <v>2.5</v>
      </c>
      <c r="O62" s="15"/>
      <c r="P62" s="43">
        <v>2019</v>
      </c>
      <c r="Q62" s="43">
        <v>2023</v>
      </c>
      <c r="R62" s="87">
        <v>20</v>
      </c>
      <c r="S62" s="87" t="s">
        <v>340</v>
      </c>
      <c r="T62" s="17">
        <f t="shared" si="8"/>
        <v>2035</v>
      </c>
      <c r="U62" s="315">
        <v>5</v>
      </c>
      <c r="V62" s="315">
        <v>0</v>
      </c>
      <c r="W62" s="315">
        <v>0</v>
      </c>
      <c r="X62" s="315">
        <v>0</v>
      </c>
      <c r="Y62" s="315">
        <v>0</v>
      </c>
      <c r="Z62" s="315">
        <v>3</v>
      </c>
      <c r="AA62" s="329" t="s">
        <v>3123</v>
      </c>
      <c r="AB62" s="202" t="s">
        <v>2521</v>
      </c>
      <c r="AC62" s="196">
        <f t="shared" si="9"/>
        <v>8</v>
      </c>
      <c r="AD62" s="196">
        <f t="shared" si="10"/>
        <v>19</v>
      </c>
      <c r="AE62" s="196">
        <f t="shared" si="11"/>
        <v>27</v>
      </c>
    </row>
    <row r="63" spans="1:31" s="7" customFormat="1" x14ac:dyDescent="0.25">
      <c r="A63" s="326"/>
      <c r="B63" s="239">
        <f t="shared" si="7"/>
        <v>14</v>
      </c>
      <c r="C63" s="322"/>
      <c r="D63" s="322"/>
      <c r="E63" s="322"/>
      <c r="F63" s="43" t="s">
        <v>64</v>
      </c>
      <c r="G63" s="323"/>
      <c r="H63" s="323"/>
      <c r="I63" s="74" t="s">
        <v>358</v>
      </c>
      <c r="J63" s="89">
        <v>0.2</v>
      </c>
      <c r="K63" s="85">
        <v>32</v>
      </c>
      <c r="L63" s="86">
        <v>3.5</v>
      </c>
      <c r="M63" s="74" t="s">
        <v>330</v>
      </c>
      <c r="N63" s="14">
        <f>IF(K63="","",IF(O63="",IF(K63=0,"",IF(K63&lt;=[4]Разработчик!$D$7,[4]Разработчик!$C$8,IF(K63&lt;=[4]Разработчик!$G$7,[4]Разработчик!$F$8,IF(K63&lt;=[4]Разработчик!$J$7,[4]Разработчик!$I$8,IF(K63&lt;=[4]Разработчик!$M$7,[4]Разработчик!$L$8,IF(K63&lt;=[4]Разработчик!$P$7,[4]Разработчик!$O$8,IF(K63&lt;=[4]Разработчик!$S$7,[4]Разработчик!$R$8,IF(K63&lt;=425.9,3.5,IF(K63&gt;=[4]Разработчик!$V$7,[4]Разработчик!$U$8))))))))),"-"))</f>
        <v>1.5</v>
      </c>
      <c r="O63" s="15"/>
      <c r="P63" s="43">
        <v>2019</v>
      </c>
      <c r="Q63" s="43">
        <v>2023</v>
      </c>
      <c r="R63" s="87">
        <v>20</v>
      </c>
      <c r="S63" s="87" t="s">
        <v>340</v>
      </c>
      <c r="T63" s="17">
        <f t="shared" si="8"/>
        <v>2035</v>
      </c>
      <c r="U63" s="315"/>
      <c r="V63" s="315"/>
      <c r="W63" s="315"/>
      <c r="X63" s="315"/>
      <c r="Y63" s="315"/>
      <c r="Z63" s="315"/>
      <c r="AA63" s="329"/>
      <c r="AB63" s="202" t="s">
        <v>2521</v>
      </c>
      <c r="AC63" s="196">
        <f t="shared" si="9"/>
        <v>0</v>
      </c>
      <c r="AD63" s="196">
        <f t="shared" si="10"/>
        <v>0</v>
      </c>
      <c r="AE63" s="196">
        <f t="shared" si="11"/>
        <v>0</v>
      </c>
    </row>
    <row r="64" spans="1:31" s="7" customFormat="1" ht="24" x14ac:dyDescent="0.25">
      <c r="A64" s="326"/>
      <c r="B64" s="239">
        <f t="shared" si="7"/>
        <v>14</v>
      </c>
      <c r="C64" s="322"/>
      <c r="D64" s="43" t="s">
        <v>375</v>
      </c>
      <c r="E64" s="87" t="s">
        <v>67</v>
      </c>
      <c r="F64" s="43" t="s">
        <v>64</v>
      </c>
      <c r="G64" s="74" t="s">
        <v>148</v>
      </c>
      <c r="H64" s="74" t="s">
        <v>285</v>
      </c>
      <c r="I64" s="74" t="s">
        <v>358</v>
      </c>
      <c r="J64" s="89">
        <v>1.9</v>
      </c>
      <c r="K64" s="85">
        <v>57</v>
      </c>
      <c r="L64" s="86">
        <v>5</v>
      </c>
      <c r="M64" s="74" t="s">
        <v>330</v>
      </c>
      <c r="N64" s="14">
        <f>IF(K64="","",IF(O64="",IF(K64=0,"",IF(K64&lt;=[4]Разработчик!$D$7,[4]Разработчик!$C$8,IF(K64&lt;=[4]Разработчик!$G$7,[4]Разработчик!$F$8,IF(K64&lt;=[4]Разработчик!$J$7,[4]Разработчик!$I$8,IF(K64&lt;=[4]Разработчик!$M$7,[4]Разработчик!$L$8,IF(K64&lt;=[4]Разработчик!$P$7,[4]Разработчик!$O$8,IF(K64&lt;=[4]Разработчик!$S$7,[4]Разработчик!$R$8,IF(K64&lt;=425.9,3.5,IF(K64&gt;=[4]Разработчик!$V$7,[4]Разработчик!$U$8))))))))),"-"))</f>
        <v>1.5</v>
      </c>
      <c r="O64" s="15"/>
      <c r="P64" s="43">
        <v>2019</v>
      </c>
      <c r="Q64" s="43">
        <v>2023</v>
      </c>
      <c r="R64" s="87">
        <v>20</v>
      </c>
      <c r="S64" s="87" t="s">
        <v>340</v>
      </c>
      <c r="T64" s="17">
        <f t="shared" si="8"/>
        <v>2035</v>
      </c>
      <c r="U64" s="10">
        <v>3</v>
      </c>
      <c r="V64" s="10">
        <v>0</v>
      </c>
      <c r="W64" s="10">
        <v>1</v>
      </c>
      <c r="X64" s="10">
        <v>0</v>
      </c>
      <c r="Y64" s="10">
        <v>0</v>
      </c>
      <c r="Z64" s="10">
        <v>0</v>
      </c>
      <c r="AA64" s="329" t="s">
        <v>3123</v>
      </c>
      <c r="AB64" s="202" t="s">
        <v>2521</v>
      </c>
      <c r="AC64" s="196">
        <f t="shared" si="9"/>
        <v>3</v>
      </c>
      <c r="AD64" s="196">
        <f t="shared" si="10"/>
        <v>8</v>
      </c>
      <c r="AE64" s="196">
        <f t="shared" si="11"/>
        <v>11</v>
      </c>
    </row>
    <row r="65" spans="1:31" s="7" customFormat="1" ht="24" x14ac:dyDescent="0.25">
      <c r="A65" s="326"/>
      <c r="B65" s="239">
        <f t="shared" si="7"/>
        <v>14</v>
      </c>
      <c r="C65" s="322"/>
      <c r="D65" s="43" t="s">
        <v>376</v>
      </c>
      <c r="E65" s="43" t="s">
        <v>67</v>
      </c>
      <c r="F65" s="43" t="s">
        <v>64</v>
      </c>
      <c r="G65" s="34">
        <v>0.1</v>
      </c>
      <c r="H65" s="34">
        <v>0.08</v>
      </c>
      <c r="I65" s="74" t="s">
        <v>358</v>
      </c>
      <c r="J65" s="84">
        <v>0.5</v>
      </c>
      <c r="K65" s="85">
        <v>159</v>
      </c>
      <c r="L65" s="86">
        <v>5</v>
      </c>
      <c r="M65" s="74" t="s">
        <v>330</v>
      </c>
      <c r="N65" s="14">
        <f>IF(K65="","",IF(O65="",IF(K65=0,"",IF(K65&lt;=[4]Разработчик!$D$7,[4]Разработчик!$C$8,IF(K65&lt;=[4]Разработчик!$G$7,[4]Разработчик!$F$8,IF(K65&lt;=[4]Разработчик!$J$7,[4]Разработчик!$I$8,IF(K65&lt;=[4]Разработчик!$M$7,[4]Разработчик!$L$8,IF(K65&lt;=[4]Разработчик!$P$7,[4]Разработчик!$O$8,IF(K65&lt;=[4]Разработчик!$S$7,[4]Разработчик!$R$8,IF(K65&lt;=425.9,3.5,IF(K65&gt;=[4]Разработчик!$V$7,[4]Разработчик!$U$8))))))))),"-"))</f>
        <v>2.5</v>
      </c>
      <c r="O65" s="15"/>
      <c r="P65" s="43">
        <v>2019</v>
      </c>
      <c r="Q65" s="43">
        <v>2023</v>
      </c>
      <c r="R65" s="87">
        <v>20</v>
      </c>
      <c r="S65" s="87" t="s">
        <v>340</v>
      </c>
      <c r="T65" s="17">
        <f t="shared" si="8"/>
        <v>2035</v>
      </c>
      <c r="U65" s="10">
        <v>1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329"/>
      <c r="AB65" s="202" t="s">
        <v>2521</v>
      </c>
      <c r="AC65" s="196">
        <f t="shared" si="9"/>
        <v>1</v>
      </c>
      <c r="AD65" s="196">
        <f t="shared" si="10"/>
        <v>2</v>
      </c>
      <c r="AE65" s="196">
        <f t="shared" si="11"/>
        <v>3</v>
      </c>
    </row>
    <row r="66" spans="1:31" s="7" customFormat="1" x14ac:dyDescent="0.25">
      <c r="A66" s="326"/>
      <c r="B66" s="239">
        <f t="shared" si="7"/>
        <v>14</v>
      </c>
      <c r="C66" s="322"/>
      <c r="D66" s="322" t="s">
        <v>377</v>
      </c>
      <c r="E66" s="326" t="s">
        <v>67</v>
      </c>
      <c r="F66" s="43" t="s">
        <v>64</v>
      </c>
      <c r="G66" s="323" t="s">
        <v>148</v>
      </c>
      <c r="H66" s="323" t="s">
        <v>285</v>
      </c>
      <c r="I66" s="74" t="s">
        <v>358</v>
      </c>
      <c r="J66" s="89">
        <v>10.5</v>
      </c>
      <c r="K66" s="85">
        <v>159</v>
      </c>
      <c r="L66" s="86">
        <v>5</v>
      </c>
      <c r="M66" s="74" t="s">
        <v>330</v>
      </c>
      <c r="N66" s="14">
        <f>IF(K66="","",IF(O66="",IF(K66=0,"",IF(K66&lt;=[4]Разработчик!$D$7,[4]Разработчик!$C$8,IF(K66&lt;=[4]Разработчик!$G$7,[4]Разработчик!$F$8,IF(K66&lt;=[4]Разработчик!$J$7,[4]Разработчик!$I$8,IF(K66&lt;=[4]Разработчик!$M$7,[4]Разработчик!$L$8,IF(K66&lt;=[4]Разработчик!$P$7,[4]Разработчик!$O$8,IF(K66&lt;=[4]Разработчик!$S$7,[4]Разработчик!$R$8,IF(K66&lt;=425.9,3.5,IF(K66&gt;=[4]Разработчик!$V$7,[4]Разработчик!$U$8))))))))),"-"))</f>
        <v>2.5</v>
      </c>
      <c r="O66" s="15"/>
      <c r="P66" s="43">
        <v>2019</v>
      </c>
      <c r="Q66" s="43">
        <v>2023</v>
      </c>
      <c r="R66" s="87">
        <v>20</v>
      </c>
      <c r="S66" s="87" t="s">
        <v>340</v>
      </c>
      <c r="T66" s="17">
        <f t="shared" si="8"/>
        <v>2035</v>
      </c>
      <c r="U66" s="315">
        <v>5</v>
      </c>
      <c r="V66" s="315">
        <v>0</v>
      </c>
      <c r="W66" s="315">
        <v>0</v>
      </c>
      <c r="X66" s="315">
        <v>0</v>
      </c>
      <c r="Y66" s="315">
        <v>0</v>
      </c>
      <c r="Z66" s="315">
        <v>3</v>
      </c>
      <c r="AA66" s="329" t="s">
        <v>3123</v>
      </c>
      <c r="AB66" s="202" t="s">
        <v>2521</v>
      </c>
      <c r="AC66" s="196">
        <f t="shared" si="9"/>
        <v>8</v>
      </c>
      <c r="AD66" s="196">
        <f t="shared" si="10"/>
        <v>19</v>
      </c>
      <c r="AE66" s="196">
        <f t="shared" si="11"/>
        <v>27</v>
      </c>
    </row>
    <row r="67" spans="1:31" s="7" customFormat="1" x14ac:dyDescent="0.25">
      <c r="A67" s="326"/>
      <c r="B67" s="239">
        <f t="shared" si="7"/>
        <v>14</v>
      </c>
      <c r="C67" s="322"/>
      <c r="D67" s="322"/>
      <c r="E67" s="326"/>
      <c r="F67" s="43" t="s">
        <v>64</v>
      </c>
      <c r="G67" s="323"/>
      <c r="H67" s="323"/>
      <c r="I67" s="74" t="s">
        <v>358</v>
      </c>
      <c r="J67" s="89">
        <v>0.2</v>
      </c>
      <c r="K67" s="85">
        <v>32</v>
      </c>
      <c r="L67" s="86">
        <v>3.5</v>
      </c>
      <c r="M67" s="74" t="s">
        <v>330</v>
      </c>
      <c r="N67" s="14">
        <f>IF(K67="","",IF(O67="",IF(K67=0,"",IF(K67&lt;=[4]Разработчик!$D$7,[4]Разработчик!$C$8,IF(K67&lt;=[4]Разработчик!$G$7,[4]Разработчик!$F$8,IF(K67&lt;=[4]Разработчик!$J$7,[4]Разработчик!$I$8,IF(K67&lt;=[4]Разработчик!$M$7,[4]Разработчик!$L$8,IF(K67&lt;=[4]Разработчик!$P$7,[4]Разработчик!$O$8,IF(K67&lt;=[4]Разработчик!$S$7,[4]Разработчик!$R$8,IF(K67&lt;=425.9,3.5,IF(K67&gt;=[4]Разработчик!$V$7,[4]Разработчик!$U$8))))))))),"-"))</f>
        <v>1.5</v>
      </c>
      <c r="O67" s="15"/>
      <c r="P67" s="43">
        <v>2019</v>
      </c>
      <c r="Q67" s="43">
        <v>2023</v>
      </c>
      <c r="R67" s="87">
        <v>20</v>
      </c>
      <c r="S67" s="87" t="s">
        <v>340</v>
      </c>
      <c r="T67" s="17">
        <f t="shared" si="8"/>
        <v>2035</v>
      </c>
      <c r="U67" s="315"/>
      <c r="V67" s="315"/>
      <c r="W67" s="315"/>
      <c r="X67" s="315"/>
      <c r="Y67" s="315"/>
      <c r="Z67" s="315"/>
      <c r="AA67" s="329"/>
      <c r="AB67" s="202" t="s">
        <v>2521</v>
      </c>
      <c r="AC67" s="196">
        <f t="shared" si="9"/>
        <v>0</v>
      </c>
      <c r="AD67" s="196">
        <f t="shared" si="10"/>
        <v>0</v>
      </c>
      <c r="AE67" s="196">
        <f t="shared" si="11"/>
        <v>0</v>
      </c>
    </row>
    <row r="68" spans="1:31" s="7" customFormat="1" ht="24" x14ac:dyDescent="0.25">
      <c r="A68" s="326"/>
      <c r="B68" s="239">
        <f t="shared" si="7"/>
        <v>14</v>
      </c>
      <c r="C68" s="322"/>
      <c r="D68" s="43" t="s">
        <v>378</v>
      </c>
      <c r="E68" s="87" t="s">
        <v>67</v>
      </c>
      <c r="F68" s="43" t="s">
        <v>64</v>
      </c>
      <c r="G68" s="87">
        <v>0.1</v>
      </c>
      <c r="H68" s="87">
        <v>0.08</v>
      </c>
      <c r="I68" s="74" t="s">
        <v>358</v>
      </c>
      <c r="J68" s="84">
        <v>1.9</v>
      </c>
      <c r="K68" s="94">
        <v>57</v>
      </c>
      <c r="L68" s="84">
        <v>4</v>
      </c>
      <c r="M68" s="74" t="s">
        <v>330</v>
      </c>
      <c r="N68" s="14">
        <f>IF(K68="","",IF(O68="",IF(K68=0,"",IF(K68&lt;=[4]Разработчик!$D$7,[4]Разработчик!$C$8,IF(K68&lt;=[4]Разработчик!$G$7,[4]Разработчик!$F$8,IF(K68&lt;=[4]Разработчик!$J$7,[4]Разработчик!$I$8,IF(K68&lt;=[4]Разработчик!$M$7,[4]Разработчик!$L$8,IF(K68&lt;=[4]Разработчик!$P$7,[4]Разработчик!$O$8,IF(K68&lt;=[4]Разработчик!$S$7,[4]Разработчик!$R$8,IF(K68&lt;=425.9,3.5,IF(K68&gt;=[4]Разработчик!$V$7,[4]Разработчик!$U$8))))))))),"-"))</f>
        <v>1.5</v>
      </c>
      <c r="O68" s="15"/>
      <c r="P68" s="43">
        <v>2019</v>
      </c>
      <c r="Q68" s="43">
        <v>2023</v>
      </c>
      <c r="R68" s="87">
        <v>20</v>
      </c>
      <c r="S68" s="87" t="s">
        <v>340</v>
      </c>
      <c r="T68" s="17">
        <f t="shared" si="8"/>
        <v>2035</v>
      </c>
      <c r="U68" s="10">
        <v>3</v>
      </c>
      <c r="V68" s="10">
        <v>0</v>
      </c>
      <c r="W68" s="10">
        <v>1</v>
      </c>
      <c r="X68" s="10">
        <v>0</v>
      </c>
      <c r="Y68" s="10">
        <v>0</v>
      </c>
      <c r="Z68" s="10">
        <v>0</v>
      </c>
      <c r="AA68" s="329" t="s">
        <v>3124</v>
      </c>
      <c r="AB68" s="202" t="s">
        <v>2521</v>
      </c>
      <c r="AC68" s="196">
        <f t="shared" si="9"/>
        <v>3</v>
      </c>
      <c r="AD68" s="196">
        <f t="shared" si="10"/>
        <v>8</v>
      </c>
      <c r="AE68" s="196">
        <f t="shared" si="11"/>
        <v>11</v>
      </c>
    </row>
    <row r="69" spans="1:31" s="7" customFormat="1" x14ac:dyDescent="0.25">
      <c r="A69" s="326"/>
      <c r="B69" s="239">
        <f t="shared" si="7"/>
        <v>14</v>
      </c>
      <c r="C69" s="322"/>
      <c r="D69" s="322" t="s">
        <v>379</v>
      </c>
      <c r="E69" s="322" t="s">
        <v>67</v>
      </c>
      <c r="F69" s="43" t="s">
        <v>64</v>
      </c>
      <c r="G69" s="333">
        <v>0.1</v>
      </c>
      <c r="H69" s="333">
        <v>0.08</v>
      </c>
      <c r="I69" s="74" t="s">
        <v>358</v>
      </c>
      <c r="J69" s="84">
        <v>2.2000000000000002</v>
      </c>
      <c r="K69" s="85">
        <v>57</v>
      </c>
      <c r="L69" s="86">
        <v>4</v>
      </c>
      <c r="M69" s="74" t="s">
        <v>330</v>
      </c>
      <c r="N69" s="14">
        <f>IF(K69="","",IF(O69="",IF(K69=0,"",IF(K69&lt;=[4]Разработчик!$D$7,[4]Разработчик!$C$8,IF(K69&lt;=[4]Разработчик!$G$7,[4]Разработчик!$F$8,IF(K69&lt;=[4]Разработчик!$J$7,[4]Разработчик!$I$8,IF(K69&lt;=[4]Разработчик!$M$7,[4]Разработчик!$L$8,IF(K69&lt;=[4]Разработчик!$P$7,[4]Разработчик!$O$8,IF(K69&lt;=[4]Разработчик!$S$7,[4]Разработчик!$R$8,IF(K69&lt;=425.9,3.5,IF(K69&gt;=[4]Разработчик!$V$7,[4]Разработчик!$U$8))))))))),"-"))</f>
        <v>1.5</v>
      </c>
      <c r="O69" s="15"/>
      <c r="P69" s="43">
        <v>2019</v>
      </c>
      <c r="Q69" s="43">
        <v>2023</v>
      </c>
      <c r="R69" s="87">
        <v>20</v>
      </c>
      <c r="S69" s="87" t="s">
        <v>340</v>
      </c>
      <c r="T69" s="17">
        <f t="shared" si="8"/>
        <v>2035</v>
      </c>
      <c r="U69" s="10">
        <v>2</v>
      </c>
      <c r="V69" s="10">
        <v>0</v>
      </c>
      <c r="W69" s="10">
        <v>2</v>
      </c>
      <c r="X69" s="10">
        <v>3</v>
      </c>
      <c r="Y69" s="10">
        <v>0</v>
      </c>
      <c r="Z69" s="10">
        <v>2</v>
      </c>
      <c r="AA69" s="329"/>
      <c r="AB69" s="202" t="s">
        <v>2521</v>
      </c>
      <c r="AC69" s="196">
        <f t="shared" si="9"/>
        <v>7</v>
      </c>
      <c r="AD69" s="196">
        <f t="shared" si="10"/>
        <v>20</v>
      </c>
      <c r="AE69" s="196">
        <f t="shared" si="11"/>
        <v>27</v>
      </c>
    </row>
    <row r="70" spans="1:31" s="7" customFormat="1" x14ac:dyDescent="0.25">
      <c r="A70" s="326"/>
      <c r="B70" s="239">
        <f t="shared" si="7"/>
        <v>14</v>
      </c>
      <c r="C70" s="322"/>
      <c r="D70" s="322"/>
      <c r="E70" s="322"/>
      <c r="F70" s="43" t="s">
        <v>64</v>
      </c>
      <c r="G70" s="333"/>
      <c r="H70" s="333"/>
      <c r="I70" s="74" t="s">
        <v>358</v>
      </c>
      <c r="J70" s="84">
        <v>2.4</v>
      </c>
      <c r="K70" s="85">
        <v>32</v>
      </c>
      <c r="L70" s="86">
        <v>3.5</v>
      </c>
      <c r="M70" s="74" t="s">
        <v>330</v>
      </c>
      <c r="N70" s="14">
        <f>IF(K70="","",IF(O70="",IF(K70=0,"",IF(K70&lt;=[4]Разработчик!$D$7,[4]Разработчик!$C$8,IF(K70&lt;=[4]Разработчик!$G$7,[4]Разработчик!$F$8,IF(K70&lt;=[4]Разработчик!$J$7,[4]Разработчик!$I$8,IF(K70&lt;=[4]Разработчик!$M$7,[4]Разработчик!$L$8,IF(K70&lt;=[4]Разработчик!$P$7,[4]Разработчик!$O$8,IF(K70&lt;=[4]Разработчик!$S$7,[4]Разработчик!$R$8,IF(K70&lt;=425.9,3.5,IF(K70&gt;=[4]Разработчик!$V$7,[4]Разработчик!$U$8))))))))),"-"))</f>
        <v>1.5</v>
      </c>
      <c r="O70" s="15"/>
      <c r="P70" s="43">
        <v>2019</v>
      </c>
      <c r="Q70" s="43">
        <v>2023</v>
      </c>
      <c r="R70" s="87">
        <v>20</v>
      </c>
      <c r="S70" s="87" t="s">
        <v>340</v>
      </c>
      <c r="T70" s="17">
        <f t="shared" si="8"/>
        <v>2035</v>
      </c>
      <c r="U70" s="10">
        <v>5</v>
      </c>
      <c r="V70" s="10">
        <v>0</v>
      </c>
      <c r="W70" s="10">
        <v>0</v>
      </c>
      <c r="X70" s="10">
        <v>0</v>
      </c>
      <c r="Y70" s="10">
        <v>0</v>
      </c>
      <c r="Z70" s="10">
        <v>0</v>
      </c>
      <c r="AA70" s="329" t="s">
        <v>3124</v>
      </c>
      <c r="AB70" s="202" t="s">
        <v>2521</v>
      </c>
      <c r="AC70" s="196">
        <f t="shared" si="9"/>
        <v>5</v>
      </c>
      <c r="AD70" s="196">
        <f t="shared" si="10"/>
        <v>10</v>
      </c>
      <c r="AE70" s="196">
        <f t="shared" si="11"/>
        <v>15</v>
      </c>
    </row>
    <row r="71" spans="1:31" s="7" customFormat="1" ht="24" x14ac:dyDescent="0.25">
      <c r="A71" s="326"/>
      <c r="B71" s="239">
        <f t="shared" si="7"/>
        <v>14</v>
      </c>
      <c r="C71" s="322"/>
      <c r="D71" s="43" t="s">
        <v>380</v>
      </c>
      <c r="E71" s="43" t="s">
        <v>67</v>
      </c>
      <c r="F71" s="43" t="s">
        <v>64</v>
      </c>
      <c r="G71" s="34">
        <v>0.1</v>
      </c>
      <c r="H71" s="34">
        <v>0.08</v>
      </c>
      <c r="I71" s="74" t="s">
        <v>358</v>
      </c>
      <c r="J71" s="84">
        <v>3</v>
      </c>
      <c r="K71" s="85">
        <v>57</v>
      </c>
      <c r="L71" s="86">
        <v>4</v>
      </c>
      <c r="M71" s="74" t="s">
        <v>330</v>
      </c>
      <c r="N71" s="14">
        <f>IF(K71="","",IF(O71="",IF(K71=0,"",IF(K71&lt;=[4]Разработчик!$D$7,[4]Разработчик!$C$8,IF(K71&lt;=[4]Разработчик!$G$7,[4]Разработчик!$F$8,IF(K71&lt;=[4]Разработчик!$J$7,[4]Разработчик!$I$8,IF(K71&lt;=[4]Разработчик!$M$7,[4]Разработчик!$L$8,IF(K71&lt;=[4]Разработчик!$P$7,[4]Разработчик!$O$8,IF(K71&lt;=[4]Разработчик!$S$7,[4]Разработчик!$R$8,IF(K71&lt;=425.9,3.5,IF(K71&gt;=[4]Разработчик!$V$7,[4]Разработчик!$U$8))))))))),"-"))</f>
        <v>1.5</v>
      </c>
      <c r="O71" s="15"/>
      <c r="P71" s="43">
        <v>2019</v>
      </c>
      <c r="Q71" s="43">
        <v>2023</v>
      </c>
      <c r="R71" s="87">
        <v>20</v>
      </c>
      <c r="S71" s="87" t="s">
        <v>340</v>
      </c>
      <c r="T71" s="17">
        <f t="shared" si="8"/>
        <v>2035</v>
      </c>
      <c r="U71" s="10">
        <v>1</v>
      </c>
      <c r="V71" s="10">
        <v>0</v>
      </c>
      <c r="W71" s="10">
        <v>1</v>
      </c>
      <c r="X71" s="10">
        <v>1</v>
      </c>
      <c r="Y71" s="10">
        <v>0</v>
      </c>
      <c r="Z71" s="10">
        <v>0</v>
      </c>
      <c r="AA71" s="329"/>
      <c r="AB71" s="202" t="s">
        <v>2521</v>
      </c>
      <c r="AC71" s="196">
        <f t="shared" si="9"/>
        <v>2</v>
      </c>
      <c r="AD71" s="196">
        <f t="shared" si="10"/>
        <v>6</v>
      </c>
      <c r="AE71" s="196">
        <f t="shared" si="11"/>
        <v>8</v>
      </c>
    </row>
    <row r="72" spans="1:31" s="7" customFormat="1" ht="24" x14ac:dyDescent="0.25">
      <c r="A72" s="326"/>
      <c r="B72" s="239">
        <f t="shared" si="7"/>
        <v>14</v>
      </c>
      <c r="C72" s="322"/>
      <c r="D72" s="43" t="s">
        <v>381</v>
      </c>
      <c r="E72" s="43" t="s">
        <v>67</v>
      </c>
      <c r="F72" s="43" t="s">
        <v>64</v>
      </c>
      <c r="G72" s="34">
        <v>0.1</v>
      </c>
      <c r="H72" s="34">
        <v>0.08</v>
      </c>
      <c r="I72" s="74" t="s">
        <v>358</v>
      </c>
      <c r="J72" s="89">
        <v>2.2000000000000002</v>
      </c>
      <c r="K72" s="85">
        <v>57</v>
      </c>
      <c r="L72" s="86">
        <v>4</v>
      </c>
      <c r="M72" s="74" t="s">
        <v>330</v>
      </c>
      <c r="N72" s="14">
        <f>IF(K72="","",IF(O72="",IF(K72=0,"",IF(K72&lt;=[4]Разработчик!$D$7,[4]Разработчик!$C$8,IF(K72&lt;=[4]Разработчик!$G$7,[4]Разработчик!$F$8,IF(K72&lt;=[4]Разработчик!$J$7,[4]Разработчик!$I$8,IF(K72&lt;=[4]Разработчик!$M$7,[4]Разработчик!$L$8,IF(K72&lt;=[4]Разработчик!$P$7,[4]Разработчик!$O$8,IF(K72&lt;=[4]Разработчик!$S$7,[4]Разработчик!$R$8,IF(K72&lt;=425.9,3.5,IF(K72&gt;=[4]Разработчик!$V$7,[4]Разработчик!$U$8))))))))),"-"))</f>
        <v>1.5</v>
      </c>
      <c r="O72" s="15"/>
      <c r="P72" s="43">
        <v>2019</v>
      </c>
      <c r="Q72" s="43">
        <v>2023</v>
      </c>
      <c r="R72" s="87">
        <v>20</v>
      </c>
      <c r="S72" s="87" t="s">
        <v>340</v>
      </c>
      <c r="T72" s="17">
        <f t="shared" si="8"/>
        <v>2035</v>
      </c>
      <c r="U72" s="10">
        <v>1</v>
      </c>
      <c r="V72" s="10">
        <v>0</v>
      </c>
      <c r="W72" s="10">
        <v>1</v>
      </c>
      <c r="X72" s="10">
        <v>0</v>
      </c>
      <c r="Y72" s="10">
        <v>0</v>
      </c>
      <c r="Z72" s="10">
        <v>0</v>
      </c>
      <c r="AA72" s="91" t="s">
        <v>3123</v>
      </c>
      <c r="AB72" s="202" t="s">
        <v>2521</v>
      </c>
      <c r="AC72" s="196">
        <f t="shared" si="9"/>
        <v>1</v>
      </c>
      <c r="AD72" s="196">
        <f t="shared" si="10"/>
        <v>4</v>
      </c>
      <c r="AE72" s="196">
        <f t="shared" si="11"/>
        <v>5</v>
      </c>
    </row>
    <row r="73" spans="1:31" s="7" customFormat="1" ht="30" customHeight="1" x14ac:dyDescent="0.25">
      <c r="A73" s="326"/>
      <c r="B73" s="239">
        <f t="shared" si="7"/>
        <v>14</v>
      </c>
      <c r="C73" s="322"/>
      <c r="D73" s="322" t="s">
        <v>382</v>
      </c>
      <c r="E73" s="322" t="s">
        <v>67</v>
      </c>
      <c r="F73" s="43" t="s">
        <v>64</v>
      </c>
      <c r="G73" s="333">
        <v>0.1</v>
      </c>
      <c r="H73" s="333">
        <v>0.08</v>
      </c>
      <c r="I73" s="74" t="s">
        <v>358</v>
      </c>
      <c r="J73" s="84">
        <v>31.9</v>
      </c>
      <c r="K73" s="85">
        <v>57</v>
      </c>
      <c r="L73" s="86">
        <v>4</v>
      </c>
      <c r="M73" s="74" t="s">
        <v>330</v>
      </c>
      <c r="N73" s="14">
        <f>IF(K73="","",IF(O73="",IF(K73=0,"",IF(K73&lt;=[4]Разработчик!$D$7,[4]Разработчик!$C$8,IF(K73&lt;=[4]Разработчик!$G$7,[4]Разработчик!$F$8,IF(K73&lt;=[4]Разработчик!$J$7,[4]Разработчик!$I$8,IF(K73&lt;=[4]Разработчик!$M$7,[4]Разработчик!$L$8,IF(K73&lt;=[4]Разработчик!$P$7,[4]Разработчик!$O$8,IF(K73&lt;=[4]Разработчик!$S$7,[4]Разработчик!$R$8,IF(K73&lt;=425.9,3.5,IF(K73&gt;=[4]Разработчик!$V$7,[4]Разработчик!$U$8))))))))),"-"))</f>
        <v>1.5</v>
      </c>
      <c r="O73" s="15"/>
      <c r="P73" s="43">
        <v>2019</v>
      </c>
      <c r="Q73" s="43">
        <v>2023</v>
      </c>
      <c r="R73" s="87">
        <v>20</v>
      </c>
      <c r="S73" s="87" t="s">
        <v>340</v>
      </c>
      <c r="T73" s="17">
        <f t="shared" si="8"/>
        <v>2035</v>
      </c>
      <c r="U73" s="315">
        <v>2</v>
      </c>
      <c r="V73" s="315">
        <v>0</v>
      </c>
      <c r="W73" s="315">
        <v>1</v>
      </c>
      <c r="X73" s="315">
        <v>0</v>
      </c>
      <c r="Y73" s="315">
        <v>0</v>
      </c>
      <c r="Z73" s="315">
        <v>2</v>
      </c>
      <c r="AA73" s="329" t="s">
        <v>3125</v>
      </c>
      <c r="AB73" s="202" t="s">
        <v>2521</v>
      </c>
      <c r="AC73" s="196">
        <f t="shared" si="9"/>
        <v>4</v>
      </c>
      <c r="AD73" s="196">
        <f t="shared" si="10"/>
        <v>12</v>
      </c>
      <c r="AE73" s="196">
        <f t="shared" si="11"/>
        <v>16</v>
      </c>
    </row>
    <row r="74" spans="1:31" s="7" customFormat="1" x14ac:dyDescent="0.25">
      <c r="A74" s="326"/>
      <c r="B74" s="239">
        <f t="shared" si="7"/>
        <v>14</v>
      </c>
      <c r="C74" s="322"/>
      <c r="D74" s="322"/>
      <c r="E74" s="322"/>
      <c r="F74" s="43" t="s">
        <v>64</v>
      </c>
      <c r="G74" s="333"/>
      <c r="H74" s="333"/>
      <c r="I74" s="74" t="s">
        <v>358</v>
      </c>
      <c r="J74" s="84">
        <v>6.1</v>
      </c>
      <c r="K74" s="85">
        <v>32</v>
      </c>
      <c r="L74" s="86">
        <v>3.5</v>
      </c>
      <c r="M74" s="74" t="s">
        <v>330</v>
      </c>
      <c r="N74" s="14">
        <f>IF(K74="","",IF(O74="",IF(K74=0,"",IF(K74&lt;=[4]Разработчик!$D$7,[4]Разработчик!$C$8,IF(K74&lt;=[4]Разработчик!$G$7,[4]Разработчик!$F$8,IF(K74&lt;=[4]Разработчик!$J$7,[4]Разработчик!$I$8,IF(K74&lt;=[4]Разработчик!$M$7,[4]Разработчик!$L$8,IF(K74&lt;=[4]Разработчик!$P$7,[4]Разработчик!$O$8,IF(K74&lt;=[4]Разработчик!$S$7,[4]Разработчик!$R$8,IF(K74&lt;=425.9,3.5,IF(K74&gt;=[4]Разработчик!$V$7,[4]Разработчик!$U$8))))))))),"-"))</f>
        <v>1.5</v>
      </c>
      <c r="O74" s="15"/>
      <c r="P74" s="43">
        <v>2019</v>
      </c>
      <c r="Q74" s="43">
        <v>2023</v>
      </c>
      <c r="R74" s="87">
        <v>20</v>
      </c>
      <c r="S74" s="87" t="s">
        <v>340</v>
      </c>
      <c r="T74" s="17">
        <f t="shared" si="8"/>
        <v>2035</v>
      </c>
      <c r="U74" s="315"/>
      <c r="V74" s="315"/>
      <c r="W74" s="315"/>
      <c r="X74" s="315"/>
      <c r="Y74" s="315"/>
      <c r="Z74" s="315"/>
      <c r="AA74" s="329"/>
      <c r="AB74" s="202" t="s">
        <v>2521</v>
      </c>
      <c r="AC74" s="196">
        <f t="shared" si="9"/>
        <v>0</v>
      </c>
      <c r="AD74" s="196">
        <f t="shared" si="10"/>
        <v>0</v>
      </c>
      <c r="AE74" s="196">
        <f t="shared" si="11"/>
        <v>0</v>
      </c>
    </row>
    <row r="75" spans="1:31" s="7" customFormat="1" ht="24" x14ac:dyDescent="0.25">
      <c r="A75" s="326"/>
      <c r="B75" s="239">
        <f t="shared" si="7"/>
        <v>14</v>
      </c>
      <c r="C75" s="322"/>
      <c r="D75" s="43" t="s">
        <v>383</v>
      </c>
      <c r="E75" s="43" t="s">
        <v>67</v>
      </c>
      <c r="F75" s="43" t="s">
        <v>64</v>
      </c>
      <c r="G75" s="34">
        <v>0.1</v>
      </c>
      <c r="H75" s="34">
        <v>0.08</v>
      </c>
      <c r="I75" s="74" t="s">
        <v>358</v>
      </c>
      <c r="J75" s="89">
        <v>3.5</v>
      </c>
      <c r="K75" s="85">
        <v>57</v>
      </c>
      <c r="L75" s="86">
        <v>4</v>
      </c>
      <c r="M75" s="74" t="s">
        <v>330</v>
      </c>
      <c r="N75" s="14">
        <f>IF(K75="","",IF(O75="",IF(K75=0,"",IF(K75&lt;=[4]Разработчик!$D$7,[4]Разработчик!$C$8,IF(K75&lt;=[4]Разработчик!$G$7,[4]Разработчик!$F$8,IF(K75&lt;=[4]Разработчик!$J$7,[4]Разработчик!$I$8,IF(K75&lt;=[4]Разработчик!$M$7,[4]Разработчик!$L$8,IF(K75&lt;=[4]Разработчик!$P$7,[4]Разработчик!$O$8,IF(K75&lt;=[4]Разработчик!$S$7,[4]Разработчик!$R$8,IF(K75&lt;=425.9,3.5,IF(K75&gt;=[4]Разработчик!$V$7,[4]Разработчик!$U$8))))))))),"-"))</f>
        <v>1.5</v>
      </c>
      <c r="O75" s="15"/>
      <c r="P75" s="43">
        <v>2019</v>
      </c>
      <c r="Q75" s="43">
        <v>2023</v>
      </c>
      <c r="R75" s="87">
        <v>20</v>
      </c>
      <c r="S75" s="87" t="s">
        <v>340</v>
      </c>
      <c r="T75" s="17">
        <f t="shared" si="8"/>
        <v>2035</v>
      </c>
      <c r="U75" s="10">
        <v>3</v>
      </c>
      <c r="V75" s="10">
        <v>0</v>
      </c>
      <c r="W75" s="10">
        <v>0</v>
      </c>
      <c r="X75" s="10">
        <v>0</v>
      </c>
      <c r="Y75" s="10">
        <v>0</v>
      </c>
      <c r="Z75" s="10">
        <v>0</v>
      </c>
      <c r="AA75" s="91" t="s">
        <v>3123</v>
      </c>
      <c r="AB75" s="202" t="s">
        <v>2521</v>
      </c>
      <c r="AC75" s="196">
        <f t="shared" si="9"/>
        <v>3</v>
      </c>
      <c r="AD75" s="196">
        <f t="shared" si="10"/>
        <v>6</v>
      </c>
      <c r="AE75" s="196">
        <f t="shared" si="11"/>
        <v>9</v>
      </c>
    </row>
    <row r="76" spans="1:31" s="7" customFormat="1" ht="24" x14ac:dyDescent="0.25">
      <c r="A76" s="326"/>
      <c r="B76" s="239">
        <f t="shared" si="7"/>
        <v>14</v>
      </c>
      <c r="C76" s="322"/>
      <c r="D76" s="43" t="s">
        <v>384</v>
      </c>
      <c r="E76" s="43" t="s">
        <v>67</v>
      </c>
      <c r="F76" s="43" t="s">
        <v>64</v>
      </c>
      <c r="G76" s="34">
        <v>0.1</v>
      </c>
      <c r="H76" s="34">
        <v>0.08</v>
      </c>
      <c r="I76" s="74" t="s">
        <v>358</v>
      </c>
      <c r="J76" s="89">
        <v>85.4</v>
      </c>
      <c r="K76" s="85">
        <v>57</v>
      </c>
      <c r="L76" s="86">
        <v>4</v>
      </c>
      <c r="M76" s="74" t="s">
        <v>330</v>
      </c>
      <c r="N76" s="14">
        <f>IF(K76="","",IF(O76="",IF(K76=0,"",IF(K76&lt;=[4]Разработчик!$D$7,[4]Разработчик!$C$8,IF(K76&lt;=[4]Разработчик!$G$7,[4]Разработчик!$F$8,IF(K76&lt;=[4]Разработчик!$J$7,[4]Разработчик!$I$8,IF(K76&lt;=[4]Разработчик!$M$7,[4]Разработчик!$L$8,IF(K76&lt;=[4]Разработчик!$P$7,[4]Разработчик!$O$8,IF(K76&lt;=[4]Разработчик!$S$7,[4]Разработчик!$R$8,IF(K76&lt;=425.9,3.5,IF(K76&gt;=[4]Разработчик!$V$7,[4]Разработчик!$U$8))))))))),"-"))</f>
        <v>1.5</v>
      </c>
      <c r="O76" s="15"/>
      <c r="P76" s="43">
        <v>2019</v>
      </c>
      <c r="Q76" s="43">
        <v>2023</v>
      </c>
      <c r="R76" s="87">
        <v>20</v>
      </c>
      <c r="S76" s="87" t="s">
        <v>340</v>
      </c>
      <c r="T76" s="17">
        <f t="shared" si="8"/>
        <v>2035</v>
      </c>
      <c r="U76" s="10">
        <v>0</v>
      </c>
      <c r="V76" s="10">
        <v>0</v>
      </c>
      <c r="W76" s="10">
        <v>0</v>
      </c>
      <c r="X76" s="10">
        <v>0</v>
      </c>
      <c r="Y76" s="10">
        <v>0</v>
      </c>
      <c r="Z76" s="10">
        <v>0</v>
      </c>
      <c r="AA76" s="91" t="s">
        <v>3123</v>
      </c>
      <c r="AB76" s="202" t="s">
        <v>2521</v>
      </c>
      <c r="AC76" s="196">
        <f t="shared" si="9"/>
        <v>0</v>
      </c>
      <c r="AD76" s="196">
        <f t="shared" si="10"/>
        <v>0</v>
      </c>
      <c r="AE76" s="196">
        <f t="shared" si="11"/>
        <v>0</v>
      </c>
    </row>
    <row r="77" spans="1:31" s="7" customFormat="1" ht="24" x14ac:dyDescent="0.25">
      <c r="A77" s="326"/>
      <c r="B77" s="239">
        <f t="shared" si="7"/>
        <v>14</v>
      </c>
      <c r="C77" s="322"/>
      <c r="D77" s="43" t="s">
        <v>385</v>
      </c>
      <c r="E77" s="43" t="s">
        <v>67</v>
      </c>
      <c r="F77" s="43" t="s">
        <v>64</v>
      </c>
      <c r="G77" s="34">
        <v>0.1</v>
      </c>
      <c r="H77" s="34">
        <v>0.08</v>
      </c>
      <c r="I77" s="74" t="s">
        <v>358</v>
      </c>
      <c r="J77" s="89">
        <v>48.7</v>
      </c>
      <c r="K77" s="85">
        <v>57</v>
      </c>
      <c r="L77" s="86">
        <v>4</v>
      </c>
      <c r="M77" s="74" t="s">
        <v>330</v>
      </c>
      <c r="N77" s="14">
        <f>IF(K77="","",IF(O77="",IF(K77=0,"",IF(K77&lt;=[4]Разработчик!$D$7,[4]Разработчик!$C$8,IF(K77&lt;=[4]Разработчик!$G$7,[4]Разработчик!$F$8,IF(K77&lt;=[4]Разработчик!$J$7,[4]Разработчик!$I$8,IF(K77&lt;=[4]Разработчик!$M$7,[4]Разработчик!$L$8,IF(K77&lt;=[4]Разработчик!$P$7,[4]Разработчик!$O$8,IF(K77&lt;=[4]Разработчик!$S$7,[4]Разработчик!$R$8,IF(K77&lt;=425.9,3.5,IF(K77&gt;=[4]Разработчик!$V$7,[4]Разработчик!$U$8))))))))),"-"))</f>
        <v>1.5</v>
      </c>
      <c r="O77" s="15"/>
      <c r="P77" s="43">
        <v>2019</v>
      </c>
      <c r="Q77" s="43">
        <v>2023</v>
      </c>
      <c r="R77" s="87">
        <v>20</v>
      </c>
      <c r="S77" s="87" t="s">
        <v>340</v>
      </c>
      <c r="T77" s="17">
        <f t="shared" si="8"/>
        <v>2035</v>
      </c>
      <c r="U77" s="10">
        <v>5</v>
      </c>
      <c r="V77" s="10">
        <v>0</v>
      </c>
      <c r="W77" s="10">
        <v>0</v>
      </c>
      <c r="X77" s="10">
        <v>0</v>
      </c>
      <c r="Y77" s="10">
        <v>0</v>
      </c>
      <c r="Z77" s="10">
        <v>1</v>
      </c>
      <c r="AA77" s="91" t="s">
        <v>3121</v>
      </c>
      <c r="AB77" s="202" t="s">
        <v>2521</v>
      </c>
      <c r="AC77" s="196">
        <f t="shared" si="9"/>
        <v>6</v>
      </c>
      <c r="AD77" s="196">
        <f t="shared" si="10"/>
        <v>13</v>
      </c>
      <c r="AE77" s="196">
        <f t="shared" si="11"/>
        <v>19</v>
      </c>
    </row>
    <row r="78" spans="1:31" s="7" customFormat="1" x14ac:dyDescent="0.25">
      <c r="A78" s="326"/>
      <c r="B78" s="239">
        <f t="shared" si="7"/>
        <v>14</v>
      </c>
      <c r="C78" s="322"/>
      <c r="D78" s="322" t="s">
        <v>386</v>
      </c>
      <c r="E78" s="322" t="s">
        <v>67</v>
      </c>
      <c r="F78" s="43" t="s">
        <v>64</v>
      </c>
      <c r="G78" s="333">
        <v>0.1</v>
      </c>
      <c r="H78" s="333">
        <v>0.08</v>
      </c>
      <c r="I78" s="74" t="s">
        <v>358</v>
      </c>
      <c r="J78" s="84">
        <v>3.7</v>
      </c>
      <c r="K78" s="85">
        <v>57</v>
      </c>
      <c r="L78" s="86">
        <v>4</v>
      </c>
      <c r="M78" s="74" t="s">
        <v>330</v>
      </c>
      <c r="N78" s="14">
        <f>IF(K78="","",IF(O78="",IF(K78=0,"",IF(K78&lt;=[4]Разработчик!$D$7,[4]Разработчик!$C$8,IF(K78&lt;=[4]Разработчик!$G$7,[4]Разработчик!$F$8,IF(K78&lt;=[4]Разработчик!$J$7,[4]Разработчик!$I$8,IF(K78&lt;=[4]Разработчик!$M$7,[4]Разработчик!$L$8,IF(K78&lt;=[4]Разработчик!$P$7,[4]Разработчик!$O$8,IF(K78&lt;=[4]Разработчик!$S$7,[4]Разработчик!$R$8,IF(K78&lt;=425.9,3.5,IF(K78&gt;=[4]Разработчик!$V$7,[4]Разработчик!$U$8))))))))),"-"))</f>
        <v>1.5</v>
      </c>
      <c r="O78" s="15"/>
      <c r="P78" s="43">
        <v>2019</v>
      </c>
      <c r="Q78" s="43">
        <v>2023</v>
      </c>
      <c r="R78" s="87">
        <v>20</v>
      </c>
      <c r="S78" s="87" t="s">
        <v>340</v>
      </c>
      <c r="T78" s="17">
        <f t="shared" si="8"/>
        <v>2035</v>
      </c>
      <c r="U78" s="315">
        <v>4</v>
      </c>
      <c r="V78" s="315">
        <v>0</v>
      </c>
      <c r="W78" s="315">
        <v>1</v>
      </c>
      <c r="X78" s="315">
        <v>0</v>
      </c>
      <c r="Y78" s="315">
        <v>0</v>
      </c>
      <c r="Z78" s="315">
        <v>1</v>
      </c>
      <c r="AA78" s="329" t="s">
        <v>3123</v>
      </c>
      <c r="AB78" s="202" t="s">
        <v>2521</v>
      </c>
      <c r="AC78" s="196">
        <f t="shared" si="9"/>
        <v>5</v>
      </c>
      <c r="AD78" s="196">
        <f t="shared" si="10"/>
        <v>13</v>
      </c>
      <c r="AE78" s="196">
        <f t="shared" si="11"/>
        <v>18</v>
      </c>
    </row>
    <row r="79" spans="1:31" s="7" customFormat="1" x14ac:dyDescent="0.25">
      <c r="A79" s="326"/>
      <c r="B79" s="239">
        <f t="shared" si="7"/>
        <v>14</v>
      </c>
      <c r="C79" s="322"/>
      <c r="D79" s="322"/>
      <c r="E79" s="322"/>
      <c r="F79" s="43" t="s">
        <v>64</v>
      </c>
      <c r="G79" s="333"/>
      <c r="H79" s="333"/>
      <c r="I79" s="74" t="s">
        <v>358</v>
      </c>
      <c r="J79" s="84">
        <v>0.2</v>
      </c>
      <c r="K79" s="85">
        <v>32</v>
      </c>
      <c r="L79" s="86">
        <v>3.5</v>
      </c>
      <c r="M79" s="74" t="s">
        <v>330</v>
      </c>
      <c r="N79" s="14">
        <f>IF(K79="","",IF(O79="",IF(K79=0,"",IF(K79&lt;=[4]Разработчик!$D$7,[4]Разработчик!$C$8,IF(K79&lt;=[4]Разработчик!$G$7,[4]Разработчик!$F$8,IF(K79&lt;=[4]Разработчик!$J$7,[4]Разработчик!$I$8,IF(K79&lt;=[4]Разработчик!$M$7,[4]Разработчик!$L$8,IF(K79&lt;=[4]Разработчик!$P$7,[4]Разработчик!$O$8,IF(K79&lt;=[4]Разработчик!$S$7,[4]Разработчик!$R$8,IF(K79&lt;=425.9,3.5,IF(K79&gt;=[4]Разработчик!$V$7,[4]Разработчик!$U$8))))))))),"-"))</f>
        <v>1.5</v>
      </c>
      <c r="O79" s="15"/>
      <c r="P79" s="43">
        <v>2019</v>
      </c>
      <c r="Q79" s="43">
        <v>2023</v>
      </c>
      <c r="R79" s="87">
        <v>20</v>
      </c>
      <c r="S79" s="87" t="s">
        <v>340</v>
      </c>
      <c r="T79" s="17">
        <f t="shared" si="8"/>
        <v>2035</v>
      </c>
      <c r="U79" s="315"/>
      <c r="V79" s="315"/>
      <c r="W79" s="315"/>
      <c r="X79" s="315"/>
      <c r="Y79" s="315"/>
      <c r="Z79" s="315"/>
      <c r="AA79" s="329"/>
      <c r="AB79" s="202" t="s">
        <v>2521</v>
      </c>
      <c r="AC79" s="196">
        <f t="shared" si="9"/>
        <v>0</v>
      </c>
      <c r="AD79" s="196">
        <f t="shared" si="10"/>
        <v>0</v>
      </c>
      <c r="AE79" s="196">
        <f t="shared" si="11"/>
        <v>0</v>
      </c>
    </row>
    <row r="80" spans="1:31" s="7" customFormat="1" ht="24" x14ac:dyDescent="0.25">
      <c r="A80" s="326"/>
      <c r="B80" s="239">
        <f t="shared" si="7"/>
        <v>14</v>
      </c>
      <c r="C80" s="322"/>
      <c r="D80" s="43" t="s">
        <v>387</v>
      </c>
      <c r="E80" s="43" t="s">
        <v>67</v>
      </c>
      <c r="F80" s="43" t="s">
        <v>64</v>
      </c>
      <c r="G80" s="34">
        <v>0.1</v>
      </c>
      <c r="H80" s="34">
        <v>0.08</v>
      </c>
      <c r="I80" s="74" t="s">
        <v>358</v>
      </c>
      <c r="J80" s="84">
        <v>351.8</v>
      </c>
      <c r="K80" s="85">
        <v>325</v>
      </c>
      <c r="L80" s="86">
        <v>8</v>
      </c>
      <c r="M80" s="74" t="s">
        <v>330</v>
      </c>
      <c r="N80" s="14">
        <f>IF(K80="","",IF(O80="",IF(K80=0,"",IF(K80&lt;=[4]Разработчик!$D$7,[4]Разработчик!$C$8,IF(K80&lt;=[4]Разработчик!$G$7,[4]Разработчик!$F$8,IF(K80&lt;=[4]Разработчик!$J$7,[4]Разработчик!$I$8,IF(K80&lt;=[4]Разработчик!$M$7,[4]Разработчик!$L$8,IF(K80&lt;=[4]Разработчик!$P$7,[4]Разработчик!$O$8,IF(K80&lt;=[4]Разработчик!$S$7,[4]Разработчик!$R$8,IF(K80&lt;=425.9,3.5,IF(K80&gt;=[4]Разработчик!$V$7,[4]Разработчик!$U$8))))))))),"-"))</f>
        <v>3</v>
      </c>
      <c r="O80" s="15"/>
      <c r="P80" s="43">
        <v>2019</v>
      </c>
      <c r="Q80" s="43">
        <v>2023</v>
      </c>
      <c r="R80" s="87">
        <v>20</v>
      </c>
      <c r="S80" s="87" t="s">
        <v>340</v>
      </c>
      <c r="T80" s="17">
        <f t="shared" si="8"/>
        <v>2035</v>
      </c>
      <c r="U80" s="10">
        <v>11</v>
      </c>
      <c r="V80" s="10">
        <v>0</v>
      </c>
      <c r="W80" s="10">
        <v>0</v>
      </c>
      <c r="X80" s="10">
        <v>0</v>
      </c>
      <c r="Y80" s="10">
        <v>0</v>
      </c>
      <c r="Z80" s="10">
        <v>0</v>
      </c>
      <c r="AA80" s="91" t="s">
        <v>3123</v>
      </c>
      <c r="AB80" s="202" t="s">
        <v>2521</v>
      </c>
      <c r="AC80" s="196">
        <f t="shared" si="9"/>
        <v>11</v>
      </c>
      <c r="AD80" s="196">
        <f t="shared" si="10"/>
        <v>22</v>
      </c>
      <c r="AE80" s="196">
        <f t="shared" si="11"/>
        <v>33</v>
      </c>
    </row>
    <row r="81" spans="1:31" s="7" customFormat="1" ht="24" x14ac:dyDescent="0.25">
      <c r="A81" s="326"/>
      <c r="B81" s="239">
        <f t="shared" si="7"/>
        <v>14</v>
      </c>
      <c r="C81" s="322"/>
      <c r="D81" s="43" t="s">
        <v>388</v>
      </c>
      <c r="E81" s="43" t="s">
        <v>67</v>
      </c>
      <c r="F81" s="43" t="s">
        <v>64</v>
      </c>
      <c r="G81" s="34">
        <v>0.1</v>
      </c>
      <c r="H81" s="34">
        <v>0.08</v>
      </c>
      <c r="I81" s="74" t="s">
        <v>358</v>
      </c>
      <c r="J81" s="89">
        <v>2.6</v>
      </c>
      <c r="K81" s="85">
        <v>57</v>
      </c>
      <c r="L81" s="86">
        <v>4</v>
      </c>
      <c r="M81" s="74" t="s">
        <v>330</v>
      </c>
      <c r="N81" s="14">
        <f>IF(K81="","",IF(O81="",IF(K81=0,"",IF(K81&lt;=[4]Разработчик!$D$7,[4]Разработчик!$C$8,IF(K81&lt;=[4]Разработчик!$G$7,[4]Разработчик!$F$8,IF(K81&lt;=[4]Разработчик!$J$7,[4]Разработчик!$I$8,IF(K81&lt;=[4]Разработчик!$M$7,[4]Разработчик!$L$8,IF(K81&lt;=[4]Разработчик!$P$7,[4]Разработчик!$O$8,IF(K81&lt;=[4]Разработчик!$S$7,[4]Разработчик!$R$8,IF(K81&lt;=425.9,3.5,IF(K81&gt;=[4]Разработчик!$V$7,[4]Разработчик!$U$8))))))))),"-"))</f>
        <v>1.5</v>
      </c>
      <c r="O81" s="15"/>
      <c r="P81" s="43">
        <v>2019</v>
      </c>
      <c r="Q81" s="43">
        <v>2023</v>
      </c>
      <c r="R81" s="87">
        <v>20</v>
      </c>
      <c r="S81" s="87" t="s">
        <v>340</v>
      </c>
      <c r="T81" s="17">
        <f t="shared" si="8"/>
        <v>2035</v>
      </c>
      <c r="U81" s="10">
        <v>2</v>
      </c>
      <c r="V81" s="10">
        <v>0</v>
      </c>
      <c r="W81" s="10">
        <v>1</v>
      </c>
      <c r="X81" s="10">
        <v>1</v>
      </c>
      <c r="Y81" s="10">
        <v>0</v>
      </c>
      <c r="Z81" s="10">
        <v>0</v>
      </c>
      <c r="AA81" s="91" t="s">
        <v>3123</v>
      </c>
      <c r="AB81" s="202" t="s">
        <v>2521</v>
      </c>
      <c r="AC81" s="196">
        <f t="shared" si="9"/>
        <v>3</v>
      </c>
      <c r="AD81" s="196">
        <f t="shared" si="10"/>
        <v>8</v>
      </c>
      <c r="AE81" s="196">
        <f t="shared" si="11"/>
        <v>11</v>
      </c>
    </row>
    <row r="82" spans="1:31" s="7" customFormat="1" x14ac:dyDescent="0.25">
      <c r="A82" s="326"/>
      <c r="B82" s="239">
        <f t="shared" si="7"/>
        <v>14</v>
      </c>
      <c r="C82" s="322"/>
      <c r="D82" s="322" t="s">
        <v>389</v>
      </c>
      <c r="E82" s="326" t="s">
        <v>67</v>
      </c>
      <c r="F82" s="43" t="s">
        <v>64</v>
      </c>
      <c r="G82" s="323" t="s">
        <v>148</v>
      </c>
      <c r="H82" s="323" t="s">
        <v>285</v>
      </c>
      <c r="I82" s="74" t="s">
        <v>358</v>
      </c>
      <c r="J82" s="89">
        <v>7.2</v>
      </c>
      <c r="K82" s="85">
        <v>325</v>
      </c>
      <c r="L82" s="86">
        <v>8</v>
      </c>
      <c r="M82" s="74" t="s">
        <v>330</v>
      </c>
      <c r="N82" s="14">
        <f>IF(K82="","",IF(O82="",IF(K82=0,"",IF(K82&lt;=[4]Разработчик!$D$7,[4]Разработчик!$C$8,IF(K82&lt;=[4]Разработчик!$G$7,[4]Разработчик!$F$8,IF(K82&lt;=[4]Разработчик!$J$7,[4]Разработчик!$I$8,IF(K82&lt;=[4]Разработчик!$M$7,[4]Разработчик!$L$8,IF(K82&lt;=[4]Разработчик!$P$7,[4]Разработчик!$O$8,IF(K82&lt;=[4]Разработчик!$S$7,[4]Разработчик!$R$8,IF(K82&lt;=425.9,3.5,IF(K82&gt;=[4]Разработчик!$V$7,[4]Разработчик!$U$8))))))))),"-"))</f>
        <v>3</v>
      </c>
      <c r="O82" s="15"/>
      <c r="P82" s="43">
        <v>2019</v>
      </c>
      <c r="Q82" s="43">
        <v>2023</v>
      </c>
      <c r="R82" s="87">
        <v>20</v>
      </c>
      <c r="S82" s="87" t="s">
        <v>340</v>
      </c>
      <c r="T82" s="17">
        <f t="shared" si="8"/>
        <v>2035</v>
      </c>
      <c r="U82" s="315">
        <v>3</v>
      </c>
      <c r="V82" s="315">
        <v>0</v>
      </c>
      <c r="W82" s="315">
        <v>1</v>
      </c>
      <c r="X82" s="315">
        <v>0</v>
      </c>
      <c r="Y82" s="315">
        <v>0</v>
      </c>
      <c r="Z82" s="315">
        <v>0</v>
      </c>
      <c r="AA82" s="329" t="s">
        <v>3122</v>
      </c>
      <c r="AB82" s="202" t="s">
        <v>2521</v>
      </c>
      <c r="AC82" s="196">
        <f t="shared" si="9"/>
        <v>3</v>
      </c>
      <c r="AD82" s="196">
        <f t="shared" si="10"/>
        <v>8</v>
      </c>
      <c r="AE82" s="196">
        <f t="shared" si="11"/>
        <v>11</v>
      </c>
    </row>
    <row r="83" spans="1:31" s="7" customFormat="1" x14ac:dyDescent="0.25">
      <c r="A83" s="326"/>
      <c r="B83" s="239">
        <f t="shared" si="7"/>
        <v>14</v>
      </c>
      <c r="C83" s="322"/>
      <c r="D83" s="322"/>
      <c r="E83" s="326"/>
      <c r="F83" s="43" t="s">
        <v>64</v>
      </c>
      <c r="G83" s="323"/>
      <c r="H83" s="323"/>
      <c r="I83" s="74" t="s">
        <v>358</v>
      </c>
      <c r="J83" s="89">
        <v>0.1</v>
      </c>
      <c r="K83" s="85">
        <v>57</v>
      </c>
      <c r="L83" s="86">
        <v>4</v>
      </c>
      <c r="M83" s="74" t="s">
        <v>330</v>
      </c>
      <c r="N83" s="14">
        <f>IF(K83="","",IF(O83="",IF(K83=0,"",IF(K83&lt;=[4]Разработчик!$D$7,[4]Разработчик!$C$8,IF(K83&lt;=[4]Разработчик!$G$7,[4]Разработчик!$F$8,IF(K83&lt;=[4]Разработчик!$J$7,[4]Разработчик!$I$8,IF(K83&lt;=[4]Разработчик!$M$7,[4]Разработчик!$L$8,IF(K83&lt;=[4]Разработчик!$P$7,[4]Разработчик!$O$8,IF(K83&lt;=[4]Разработчик!$S$7,[4]Разработчик!$R$8,IF(K83&lt;=425.9,3.5,IF(K83&gt;=[4]Разработчик!$V$7,[4]Разработчик!$U$8))))))))),"-"))</f>
        <v>1.5</v>
      </c>
      <c r="O83" s="15"/>
      <c r="P83" s="43">
        <v>2019</v>
      </c>
      <c r="Q83" s="43">
        <v>2023</v>
      </c>
      <c r="R83" s="87">
        <v>20</v>
      </c>
      <c r="S83" s="87" t="s">
        <v>340</v>
      </c>
      <c r="T83" s="17">
        <f t="shared" si="8"/>
        <v>2035</v>
      </c>
      <c r="U83" s="315"/>
      <c r="V83" s="315"/>
      <c r="W83" s="315"/>
      <c r="X83" s="315"/>
      <c r="Y83" s="315"/>
      <c r="Z83" s="315"/>
      <c r="AA83" s="329"/>
      <c r="AB83" s="202" t="s">
        <v>2521</v>
      </c>
      <c r="AC83" s="196">
        <f t="shared" si="9"/>
        <v>0</v>
      </c>
      <c r="AD83" s="196">
        <f t="shared" si="10"/>
        <v>0</v>
      </c>
      <c r="AE83" s="196">
        <f t="shared" si="11"/>
        <v>0</v>
      </c>
    </row>
    <row r="84" spans="1:31" s="7" customFormat="1" ht="24" x14ac:dyDescent="0.25">
      <c r="A84" s="326"/>
      <c r="B84" s="239">
        <f t="shared" si="7"/>
        <v>14</v>
      </c>
      <c r="C84" s="322"/>
      <c r="D84" s="43" t="s">
        <v>390</v>
      </c>
      <c r="E84" s="87" t="s">
        <v>67</v>
      </c>
      <c r="F84" s="43" t="s">
        <v>64</v>
      </c>
      <c r="G84" s="34">
        <v>0.1</v>
      </c>
      <c r="H84" s="34">
        <v>0.08</v>
      </c>
      <c r="I84" s="74" t="s">
        <v>358</v>
      </c>
      <c r="J84" s="84">
        <v>0.5</v>
      </c>
      <c r="K84" s="94">
        <v>57</v>
      </c>
      <c r="L84" s="84">
        <v>4</v>
      </c>
      <c r="M84" s="74" t="s">
        <v>330</v>
      </c>
      <c r="N84" s="14">
        <f>IF(K84="","",IF(O84="",IF(K84=0,"",IF(K84&lt;=[4]Разработчик!$D$7,[4]Разработчик!$C$8,IF(K84&lt;=[4]Разработчик!$G$7,[4]Разработчик!$F$8,IF(K84&lt;=[4]Разработчик!$J$7,[4]Разработчик!$I$8,IF(K84&lt;=[4]Разработчик!$M$7,[4]Разработчик!$L$8,IF(K84&lt;=[4]Разработчик!$P$7,[4]Разработчик!$O$8,IF(K84&lt;=[4]Разработчик!$S$7,[4]Разработчик!$R$8,IF(K84&lt;=425.9,3.5,IF(K84&gt;=[4]Разработчик!$V$7,[4]Разработчик!$U$8))))))))),"-"))</f>
        <v>1.5</v>
      </c>
      <c r="O84" s="15"/>
      <c r="P84" s="43">
        <v>2019</v>
      </c>
      <c r="Q84" s="43">
        <v>2023</v>
      </c>
      <c r="R84" s="87">
        <v>20</v>
      </c>
      <c r="S84" s="87" t="s">
        <v>340</v>
      </c>
      <c r="T84" s="17">
        <f t="shared" si="8"/>
        <v>2035</v>
      </c>
      <c r="U84" s="10">
        <v>1</v>
      </c>
      <c r="V84" s="10">
        <v>0</v>
      </c>
      <c r="W84" s="10">
        <v>1</v>
      </c>
      <c r="X84" s="10">
        <v>0</v>
      </c>
      <c r="Y84" s="10">
        <v>0</v>
      </c>
      <c r="Z84" s="10">
        <v>0</v>
      </c>
      <c r="AA84" s="91" t="s">
        <v>3123</v>
      </c>
      <c r="AB84" s="202" t="s">
        <v>2521</v>
      </c>
      <c r="AC84" s="196">
        <f t="shared" si="9"/>
        <v>1</v>
      </c>
      <c r="AD84" s="196">
        <f t="shared" si="10"/>
        <v>4</v>
      </c>
      <c r="AE84" s="196">
        <f t="shared" si="11"/>
        <v>5</v>
      </c>
    </row>
    <row r="85" spans="1:31" s="7" customFormat="1" ht="24" x14ac:dyDescent="0.25">
      <c r="A85" s="326"/>
      <c r="B85" s="239">
        <f t="shared" si="7"/>
        <v>14</v>
      </c>
      <c r="C85" s="322"/>
      <c r="D85" s="43" t="s">
        <v>391</v>
      </c>
      <c r="E85" s="87" t="s">
        <v>67</v>
      </c>
      <c r="F85" s="43" t="s">
        <v>64</v>
      </c>
      <c r="G85" s="34">
        <v>0.1</v>
      </c>
      <c r="H85" s="34">
        <v>0.08</v>
      </c>
      <c r="I85" s="74" t="s">
        <v>358</v>
      </c>
      <c r="J85" s="89">
        <v>0.9</v>
      </c>
      <c r="K85" s="94" t="s">
        <v>101</v>
      </c>
      <c r="L85" s="84" t="s">
        <v>245</v>
      </c>
      <c r="M85" s="74" t="s">
        <v>330</v>
      </c>
      <c r="N85" s="14">
        <f>IF(K85="","",IF(O85="",IF(K85=0,"",IF(K85&lt;=[4]Разработчик!$D$7,[4]Разработчик!$C$8,IF(K85&lt;=[4]Разработчик!$G$7,[4]Разработчик!$F$8,IF(K85&lt;=[4]Разработчик!$J$7,[4]Разработчик!$I$8,IF(K85&lt;=[4]Разработчик!$M$7,[4]Разработчик!$L$8,IF(K85&lt;=[4]Разработчик!$P$7,[4]Разработчик!$O$8,IF(K85&lt;=[4]Разработчик!$S$7,[4]Разработчик!$R$8,IF(K85&lt;=425.9,3.5,IF(K85&gt;=[4]Разработчик!$V$7,[4]Разработчик!$U$8))))))))),"-"))</f>
        <v>4</v>
      </c>
      <c r="O85" s="15"/>
      <c r="P85" s="43">
        <v>2019</v>
      </c>
      <c r="Q85" s="43">
        <v>2023</v>
      </c>
      <c r="R85" s="87">
        <v>20</v>
      </c>
      <c r="S85" s="87" t="s">
        <v>340</v>
      </c>
      <c r="T85" s="17">
        <f t="shared" si="8"/>
        <v>2035</v>
      </c>
      <c r="U85" s="10">
        <v>2</v>
      </c>
      <c r="V85" s="10">
        <v>0</v>
      </c>
      <c r="W85" s="10">
        <v>1</v>
      </c>
      <c r="X85" s="10">
        <v>0</v>
      </c>
      <c r="Y85" s="10">
        <v>0</v>
      </c>
      <c r="Z85" s="10">
        <v>0</v>
      </c>
      <c r="AA85" s="91" t="s">
        <v>3123</v>
      </c>
      <c r="AB85" s="202" t="s">
        <v>2521</v>
      </c>
      <c r="AC85" s="196">
        <f t="shared" si="9"/>
        <v>2</v>
      </c>
      <c r="AD85" s="196">
        <f t="shared" si="10"/>
        <v>6</v>
      </c>
      <c r="AE85" s="196">
        <f t="shared" si="11"/>
        <v>8</v>
      </c>
    </row>
    <row r="86" spans="1:31" s="7" customFormat="1" ht="24" x14ac:dyDescent="0.25">
      <c r="A86" s="326"/>
      <c r="B86" s="239">
        <f t="shared" si="7"/>
        <v>14</v>
      </c>
      <c r="C86" s="322"/>
      <c r="D86" s="43" t="s">
        <v>392</v>
      </c>
      <c r="E86" s="87" t="s">
        <v>67</v>
      </c>
      <c r="F86" s="43" t="s">
        <v>64</v>
      </c>
      <c r="G86" s="34">
        <v>0.1</v>
      </c>
      <c r="H86" s="34">
        <v>0.08</v>
      </c>
      <c r="I86" s="74" t="s">
        <v>358</v>
      </c>
      <c r="J86" s="89">
        <v>2.9</v>
      </c>
      <c r="K86" s="94" t="s">
        <v>101</v>
      </c>
      <c r="L86" s="84" t="s">
        <v>245</v>
      </c>
      <c r="M86" s="74" t="s">
        <v>330</v>
      </c>
      <c r="N86" s="14">
        <f>IF(K86="","",IF(O86="",IF(K86=0,"",IF(K86&lt;=[4]Разработчик!$D$7,[4]Разработчик!$C$8,IF(K86&lt;=[4]Разработчик!$G$7,[4]Разработчик!$F$8,IF(K86&lt;=[4]Разработчик!$J$7,[4]Разработчик!$I$8,IF(K86&lt;=[4]Разработчик!$M$7,[4]Разработчик!$L$8,IF(K86&lt;=[4]Разработчик!$P$7,[4]Разработчик!$O$8,IF(K86&lt;=[4]Разработчик!$S$7,[4]Разработчик!$R$8,IF(K86&lt;=425.9,3.5,IF(K86&gt;=[4]Разработчик!$V$7,[4]Разработчик!$U$8))))))))),"-"))</f>
        <v>4</v>
      </c>
      <c r="O86" s="15"/>
      <c r="P86" s="43">
        <v>2019</v>
      </c>
      <c r="Q86" s="43">
        <v>2023</v>
      </c>
      <c r="R86" s="87">
        <v>20</v>
      </c>
      <c r="S86" s="87" t="s">
        <v>340</v>
      </c>
      <c r="T86" s="17">
        <f t="shared" si="8"/>
        <v>2035</v>
      </c>
      <c r="U86" s="10">
        <v>2</v>
      </c>
      <c r="V86" s="10">
        <v>0</v>
      </c>
      <c r="W86" s="10">
        <v>0</v>
      </c>
      <c r="X86" s="10">
        <v>0</v>
      </c>
      <c r="Y86" s="10">
        <v>0</v>
      </c>
      <c r="Z86" s="10">
        <v>1</v>
      </c>
      <c r="AA86" s="91" t="s">
        <v>3123</v>
      </c>
      <c r="AB86" s="202" t="s">
        <v>2521</v>
      </c>
      <c r="AC86" s="196">
        <f t="shared" si="9"/>
        <v>3</v>
      </c>
      <c r="AD86" s="196">
        <f t="shared" si="10"/>
        <v>7</v>
      </c>
      <c r="AE86" s="196">
        <f t="shared" si="11"/>
        <v>10</v>
      </c>
    </row>
    <row r="87" spans="1:31" s="7" customFormat="1" ht="24" x14ac:dyDescent="0.25">
      <c r="A87" s="326"/>
      <c r="B87" s="239">
        <f t="shared" si="7"/>
        <v>14</v>
      </c>
      <c r="C87" s="322"/>
      <c r="D87" s="43" t="s">
        <v>393</v>
      </c>
      <c r="E87" s="43" t="s">
        <v>67</v>
      </c>
      <c r="F87" s="43" t="s">
        <v>64</v>
      </c>
      <c r="G87" s="34">
        <v>0.1</v>
      </c>
      <c r="H87" s="34">
        <v>0.08</v>
      </c>
      <c r="I87" s="74" t="s">
        <v>358</v>
      </c>
      <c r="J87" s="89">
        <v>1.9</v>
      </c>
      <c r="K87" s="94" t="s">
        <v>101</v>
      </c>
      <c r="L87" s="84" t="s">
        <v>245</v>
      </c>
      <c r="M87" s="74" t="s">
        <v>330</v>
      </c>
      <c r="N87" s="14">
        <f>IF(K87="","",IF(O87="",IF(K87=0,"",IF(K87&lt;=[4]Разработчик!$D$7,[4]Разработчик!$C$8,IF(K87&lt;=[4]Разработчик!$G$7,[4]Разработчик!$F$8,IF(K87&lt;=[4]Разработчик!$J$7,[4]Разработчик!$I$8,IF(K87&lt;=[4]Разработчик!$M$7,[4]Разработчик!$L$8,IF(K87&lt;=[4]Разработчик!$P$7,[4]Разработчик!$O$8,IF(K87&lt;=[4]Разработчик!$S$7,[4]Разработчик!$R$8,IF(K87&lt;=425.9,3.5,IF(K87&gt;=[4]Разработчик!$V$7,[4]Разработчик!$U$8))))))))),"-"))</f>
        <v>4</v>
      </c>
      <c r="O87" s="15"/>
      <c r="P87" s="43">
        <v>2019</v>
      </c>
      <c r="Q87" s="43">
        <v>2023</v>
      </c>
      <c r="R87" s="87">
        <v>20</v>
      </c>
      <c r="S87" s="87" t="s">
        <v>340</v>
      </c>
      <c r="T87" s="17">
        <f t="shared" si="8"/>
        <v>2035</v>
      </c>
      <c r="U87" s="10">
        <v>1</v>
      </c>
      <c r="V87" s="10">
        <v>0</v>
      </c>
      <c r="W87" s="10">
        <v>1</v>
      </c>
      <c r="X87" s="10">
        <v>0</v>
      </c>
      <c r="Y87" s="10">
        <v>0</v>
      </c>
      <c r="Z87" s="10">
        <v>0</v>
      </c>
      <c r="AA87" s="91" t="s">
        <v>3123</v>
      </c>
      <c r="AB87" s="202" t="s">
        <v>2521</v>
      </c>
      <c r="AC87" s="196">
        <f t="shared" si="9"/>
        <v>1</v>
      </c>
      <c r="AD87" s="196">
        <f t="shared" si="10"/>
        <v>4</v>
      </c>
      <c r="AE87" s="196">
        <f t="shared" si="11"/>
        <v>5</v>
      </c>
    </row>
    <row r="88" spans="1:31" s="7" customFormat="1" ht="24" x14ac:dyDescent="0.25">
      <c r="A88" s="326"/>
      <c r="B88" s="239">
        <f t="shared" si="7"/>
        <v>14</v>
      </c>
      <c r="C88" s="322"/>
      <c r="D88" s="43" t="s">
        <v>394</v>
      </c>
      <c r="E88" s="87" t="s">
        <v>67</v>
      </c>
      <c r="F88" s="43" t="s">
        <v>64</v>
      </c>
      <c r="G88" s="87">
        <v>0.1</v>
      </c>
      <c r="H88" s="87">
        <v>0.08</v>
      </c>
      <c r="I88" s="74" t="s">
        <v>358</v>
      </c>
      <c r="J88" s="84">
        <v>3.2</v>
      </c>
      <c r="K88" s="94">
        <v>18</v>
      </c>
      <c r="L88" s="84">
        <v>3.5</v>
      </c>
      <c r="M88" s="74" t="s">
        <v>330</v>
      </c>
      <c r="N88" s="14">
        <f>IF(K88="","",IF(O88="",IF(K88=0,"",IF(K88&lt;=[4]Разработчик!$D$7,[4]Разработчик!$C$8,IF(K88&lt;=[4]Разработчик!$G$7,[4]Разработчик!$F$8,IF(K88&lt;=[4]Разработчик!$J$7,[4]Разработчик!$I$8,IF(K88&lt;=[4]Разработчик!$M$7,[4]Разработчик!$L$8,IF(K88&lt;=[4]Разработчик!$P$7,[4]Разработчик!$O$8,IF(K88&lt;=[4]Разработчик!$S$7,[4]Разработчик!$R$8,IF(K88&lt;=425.9,3.5,IF(K88&gt;=[4]Разработчик!$V$7,[4]Разработчик!$U$8))))))))),"-"))</f>
        <v>1</v>
      </c>
      <c r="O88" s="15"/>
      <c r="P88" s="43">
        <v>2019</v>
      </c>
      <c r="Q88" s="43">
        <v>2023</v>
      </c>
      <c r="R88" s="87">
        <v>20</v>
      </c>
      <c r="S88" s="87" t="s">
        <v>340</v>
      </c>
      <c r="T88" s="17">
        <f t="shared" si="8"/>
        <v>2035</v>
      </c>
      <c r="U88" s="10">
        <v>0</v>
      </c>
      <c r="V88" s="10">
        <v>0</v>
      </c>
      <c r="W88" s="10">
        <v>1</v>
      </c>
      <c r="X88" s="10">
        <v>0</v>
      </c>
      <c r="Y88" s="10">
        <v>0</v>
      </c>
      <c r="Z88" s="10">
        <v>2</v>
      </c>
      <c r="AA88" s="91" t="s">
        <v>3126</v>
      </c>
      <c r="AB88" s="202" t="s">
        <v>2521</v>
      </c>
      <c r="AC88" s="196">
        <f t="shared" si="9"/>
        <v>2</v>
      </c>
      <c r="AD88" s="196">
        <f t="shared" si="10"/>
        <v>8</v>
      </c>
      <c r="AE88" s="196">
        <f t="shared" si="11"/>
        <v>10</v>
      </c>
    </row>
    <row r="89" spans="1:31" s="7" customFormat="1" ht="24" x14ac:dyDescent="0.25">
      <c r="A89" s="326"/>
      <c r="B89" s="239">
        <f t="shared" si="7"/>
        <v>14</v>
      </c>
      <c r="C89" s="322"/>
      <c r="D89" s="43" t="s">
        <v>395</v>
      </c>
      <c r="E89" s="87" t="s">
        <v>67</v>
      </c>
      <c r="F89" s="43" t="s">
        <v>64</v>
      </c>
      <c r="G89" s="87">
        <v>0.1</v>
      </c>
      <c r="H89" s="87">
        <v>0.08</v>
      </c>
      <c r="I89" s="74" t="s">
        <v>358</v>
      </c>
      <c r="J89" s="84">
        <v>3.2</v>
      </c>
      <c r="K89" s="94">
        <v>18</v>
      </c>
      <c r="L89" s="84">
        <v>3.5</v>
      </c>
      <c r="M89" s="74" t="s">
        <v>330</v>
      </c>
      <c r="N89" s="14">
        <f>IF(K89="","",IF(O89="",IF(K89=0,"",IF(K89&lt;=[4]Разработчик!$D$7,[4]Разработчик!$C$8,IF(K89&lt;=[4]Разработчик!$G$7,[4]Разработчик!$F$8,IF(K89&lt;=[4]Разработчик!$J$7,[4]Разработчик!$I$8,IF(K89&lt;=[4]Разработчик!$M$7,[4]Разработчик!$L$8,IF(K89&lt;=[4]Разработчик!$P$7,[4]Разработчик!$O$8,IF(K89&lt;=[4]Разработчик!$S$7,[4]Разработчик!$R$8,IF(K89&lt;=425.9,3.5,IF(K89&gt;=[4]Разработчик!$V$7,[4]Разработчик!$U$8))))))))),"-"))</f>
        <v>1</v>
      </c>
      <c r="O89" s="15"/>
      <c r="P89" s="43">
        <v>2019</v>
      </c>
      <c r="Q89" s="43">
        <v>2023</v>
      </c>
      <c r="R89" s="87">
        <v>20</v>
      </c>
      <c r="S89" s="87" t="s">
        <v>340</v>
      </c>
      <c r="T89" s="17">
        <f t="shared" si="8"/>
        <v>2035</v>
      </c>
      <c r="U89" s="10">
        <v>0</v>
      </c>
      <c r="V89" s="10">
        <v>0</v>
      </c>
      <c r="W89" s="10">
        <v>1</v>
      </c>
      <c r="X89" s="10">
        <v>0</v>
      </c>
      <c r="Y89" s="10">
        <v>0</v>
      </c>
      <c r="Z89" s="10">
        <v>2</v>
      </c>
      <c r="AA89" s="91" t="s">
        <v>3126</v>
      </c>
      <c r="AB89" s="202" t="s">
        <v>2521</v>
      </c>
      <c r="AC89" s="196">
        <f t="shared" si="9"/>
        <v>2</v>
      </c>
      <c r="AD89" s="196">
        <f t="shared" si="10"/>
        <v>8</v>
      </c>
      <c r="AE89" s="196">
        <f t="shared" si="11"/>
        <v>10</v>
      </c>
    </row>
    <row r="90" spans="1:31" s="7" customFormat="1" ht="24" x14ac:dyDescent="0.25">
      <c r="A90" s="326"/>
      <c r="B90" s="239">
        <f t="shared" si="7"/>
        <v>14</v>
      </c>
      <c r="C90" s="322"/>
      <c r="D90" s="43" t="s">
        <v>396</v>
      </c>
      <c r="E90" s="87" t="s">
        <v>67</v>
      </c>
      <c r="F90" s="43" t="s">
        <v>64</v>
      </c>
      <c r="G90" s="87">
        <v>0.1</v>
      </c>
      <c r="H90" s="87">
        <v>0.08</v>
      </c>
      <c r="I90" s="74" t="s">
        <v>358</v>
      </c>
      <c r="J90" s="84">
        <v>3.2</v>
      </c>
      <c r="K90" s="94">
        <v>18</v>
      </c>
      <c r="L90" s="84">
        <v>3.5</v>
      </c>
      <c r="M90" s="74" t="s">
        <v>330</v>
      </c>
      <c r="N90" s="14">
        <f>IF(K90="","",IF(O90="",IF(K90=0,"",IF(K90&lt;=[4]Разработчик!$D$7,[4]Разработчик!$C$8,IF(K90&lt;=[4]Разработчик!$G$7,[4]Разработчик!$F$8,IF(K90&lt;=[4]Разработчик!$J$7,[4]Разработчик!$I$8,IF(K90&lt;=[4]Разработчик!$M$7,[4]Разработчик!$L$8,IF(K90&lt;=[4]Разработчик!$P$7,[4]Разработчик!$O$8,IF(K90&lt;=[4]Разработчик!$S$7,[4]Разработчик!$R$8,IF(K90&lt;=425.9,3.5,IF(K90&gt;=[4]Разработчик!$V$7,[4]Разработчик!$U$8))))))))),"-"))</f>
        <v>1</v>
      </c>
      <c r="O90" s="15"/>
      <c r="P90" s="43">
        <v>2019</v>
      </c>
      <c r="Q90" s="43">
        <v>2023</v>
      </c>
      <c r="R90" s="87">
        <v>20</v>
      </c>
      <c r="S90" s="87" t="s">
        <v>340</v>
      </c>
      <c r="T90" s="17">
        <f t="shared" si="8"/>
        <v>2035</v>
      </c>
      <c r="U90" s="10">
        <v>0</v>
      </c>
      <c r="V90" s="10">
        <v>0</v>
      </c>
      <c r="W90" s="10">
        <v>1</v>
      </c>
      <c r="X90" s="10">
        <v>0</v>
      </c>
      <c r="Y90" s="10">
        <v>0</v>
      </c>
      <c r="Z90" s="10">
        <v>2</v>
      </c>
      <c r="AA90" s="91" t="s">
        <v>3126</v>
      </c>
      <c r="AB90" s="202" t="s">
        <v>2521</v>
      </c>
      <c r="AC90" s="196">
        <f t="shared" si="9"/>
        <v>2</v>
      </c>
      <c r="AD90" s="196">
        <f t="shared" si="10"/>
        <v>8</v>
      </c>
      <c r="AE90" s="196">
        <f t="shared" si="11"/>
        <v>10</v>
      </c>
    </row>
    <row r="91" spans="1:31" s="7" customFormat="1" ht="24" x14ac:dyDescent="0.25">
      <c r="A91" s="326"/>
      <c r="B91" s="239">
        <f t="shared" si="7"/>
        <v>14</v>
      </c>
      <c r="C91" s="322"/>
      <c r="D91" s="43" t="s">
        <v>397</v>
      </c>
      <c r="E91" s="87" t="s">
        <v>67</v>
      </c>
      <c r="F91" s="43" t="s">
        <v>64</v>
      </c>
      <c r="G91" s="87">
        <v>0.1</v>
      </c>
      <c r="H91" s="87">
        <v>0.08</v>
      </c>
      <c r="I91" s="74" t="s">
        <v>358</v>
      </c>
      <c r="J91" s="84">
        <v>3.2</v>
      </c>
      <c r="K91" s="94">
        <v>18</v>
      </c>
      <c r="L91" s="84">
        <v>3.5</v>
      </c>
      <c r="M91" s="74" t="s">
        <v>330</v>
      </c>
      <c r="N91" s="14">
        <f>IF(K91="","",IF(O91="",IF(K91=0,"",IF(K91&lt;=[4]Разработчик!$D$7,[4]Разработчик!$C$8,IF(K91&lt;=[4]Разработчик!$G$7,[4]Разработчик!$F$8,IF(K91&lt;=[4]Разработчик!$J$7,[4]Разработчик!$I$8,IF(K91&lt;=[4]Разработчик!$M$7,[4]Разработчик!$L$8,IF(K91&lt;=[4]Разработчик!$P$7,[4]Разработчик!$O$8,IF(K91&lt;=[4]Разработчик!$S$7,[4]Разработчик!$R$8,IF(K91&lt;=425.9,3.5,IF(K91&gt;=[4]Разработчик!$V$7,[4]Разработчик!$U$8))))))))),"-"))</f>
        <v>1</v>
      </c>
      <c r="O91" s="15"/>
      <c r="P91" s="43">
        <v>2019</v>
      </c>
      <c r="Q91" s="43">
        <v>2023</v>
      </c>
      <c r="R91" s="87">
        <v>20</v>
      </c>
      <c r="S91" s="87" t="s">
        <v>340</v>
      </c>
      <c r="T91" s="17">
        <f t="shared" si="8"/>
        <v>2035</v>
      </c>
      <c r="U91" s="10">
        <v>0</v>
      </c>
      <c r="V91" s="10">
        <v>0</v>
      </c>
      <c r="W91" s="10">
        <v>1</v>
      </c>
      <c r="X91" s="10">
        <v>0</v>
      </c>
      <c r="Y91" s="10">
        <v>0</v>
      </c>
      <c r="Z91" s="10">
        <v>2</v>
      </c>
      <c r="AA91" s="91" t="s">
        <v>3126</v>
      </c>
      <c r="AB91" s="202" t="s">
        <v>2521</v>
      </c>
      <c r="AC91" s="196">
        <f t="shared" si="9"/>
        <v>2</v>
      </c>
      <c r="AD91" s="196">
        <f t="shared" si="10"/>
        <v>8</v>
      </c>
      <c r="AE91" s="196">
        <f t="shared" si="11"/>
        <v>10</v>
      </c>
    </row>
    <row r="92" spans="1:31" s="7" customFormat="1" ht="24" x14ac:dyDescent="0.25">
      <c r="A92" s="326"/>
      <c r="B92" s="239">
        <f t="shared" si="7"/>
        <v>14</v>
      </c>
      <c r="C92" s="322"/>
      <c r="D92" s="43" t="s">
        <v>398</v>
      </c>
      <c r="E92" s="87" t="s">
        <v>67</v>
      </c>
      <c r="F92" s="43" t="s">
        <v>64</v>
      </c>
      <c r="G92" s="87">
        <v>0.1</v>
      </c>
      <c r="H92" s="87">
        <v>0.08</v>
      </c>
      <c r="I92" s="74" t="s">
        <v>358</v>
      </c>
      <c r="J92" s="84">
        <v>3.2</v>
      </c>
      <c r="K92" s="94">
        <v>18</v>
      </c>
      <c r="L92" s="84">
        <v>3.5</v>
      </c>
      <c r="M92" s="74" t="s">
        <v>330</v>
      </c>
      <c r="N92" s="14">
        <f>IF(K92="","",IF(O92="",IF(K92=0,"",IF(K92&lt;=[4]Разработчик!$D$7,[4]Разработчик!$C$8,IF(K92&lt;=[4]Разработчик!$G$7,[4]Разработчик!$F$8,IF(K92&lt;=[4]Разработчик!$J$7,[4]Разработчик!$I$8,IF(K92&lt;=[4]Разработчик!$M$7,[4]Разработчик!$L$8,IF(K92&lt;=[4]Разработчик!$P$7,[4]Разработчик!$O$8,IF(K92&lt;=[4]Разработчик!$S$7,[4]Разработчик!$R$8,IF(K92&lt;=425.9,3.5,IF(K92&gt;=[4]Разработчик!$V$7,[4]Разработчик!$U$8))))))))),"-"))</f>
        <v>1</v>
      </c>
      <c r="O92" s="15"/>
      <c r="P92" s="43">
        <v>2019</v>
      </c>
      <c r="Q92" s="43">
        <v>2023</v>
      </c>
      <c r="R92" s="87">
        <v>20</v>
      </c>
      <c r="S92" s="87" t="s">
        <v>340</v>
      </c>
      <c r="T92" s="17">
        <f t="shared" si="8"/>
        <v>2035</v>
      </c>
      <c r="U92" s="10">
        <v>0</v>
      </c>
      <c r="V92" s="10">
        <v>0</v>
      </c>
      <c r="W92" s="10">
        <v>1</v>
      </c>
      <c r="X92" s="10">
        <v>0</v>
      </c>
      <c r="Y92" s="10">
        <v>0</v>
      </c>
      <c r="Z92" s="10">
        <v>2</v>
      </c>
      <c r="AA92" s="91" t="s">
        <v>3126</v>
      </c>
      <c r="AB92" s="202" t="s">
        <v>2521</v>
      </c>
      <c r="AC92" s="196">
        <f t="shared" si="9"/>
        <v>2</v>
      </c>
      <c r="AD92" s="196">
        <f t="shared" si="10"/>
        <v>8</v>
      </c>
      <c r="AE92" s="196">
        <f t="shared" si="11"/>
        <v>10</v>
      </c>
    </row>
    <row r="93" spans="1:31" s="7" customFormat="1" ht="24" x14ac:dyDescent="0.25">
      <c r="A93" s="326"/>
      <c r="B93" s="239">
        <f t="shared" si="7"/>
        <v>14</v>
      </c>
      <c r="C93" s="322"/>
      <c r="D93" s="43" t="s">
        <v>399</v>
      </c>
      <c r="E93" s="87" t="s">
        <v>67</v>
      </c>
      <c r="F93" s="43" t="s">
        <v>64</v>
      </c>
      <c r="G93" s="87">
        <v>0.1</v>
      </c>
      <c r="H93" s="87">
        <v>0.08</v>
      </c>
      <c r="I93" s="74" t="s">
        <v>358</v>
      </c>
      <c r="J93" s="84">
        <v>3.2</v>
      </c>
      <c r="K93" s="94">
        <v>18</v>
      </c>
      <c r="L93" s="84">
        <v>3.5</v>
      </c>
      <c r="M93" s="74" t="s">
        <v>330</v>
      </c>
      <c r="N93" s="14">
        <f>IF(K93="","",IF(O93="",IF(K93=0,"",IF(K93&lt;=[4]Разработчик!$D$7,[4]Разработчик!$C$8,IF(K93&lt;=[4]Разработчик!$G$7,[4]Разработчик!$F$8,IF(K93&lt;=[4]Разработчик!$J$7,[4]Разработчик!$I$8,IF(K93&lt;=[4]Разработчик!$M$7,[4]Разработчик!$L$8,IF(K93&lt;=[4]Разработчик!$P$7,[4]Разработчик!$O$8,IF(K93&lt;=[4]Разработчик!$S$7,[4]Разработчик!$R$8,IF(K93&lt;=425.9,3.5,IF(K93&gt;=[4]Разработчик!$V$7,[4]Разработчик!$U$8))))))))),"-"))</f>
        <v>1</v>
      </c>
      <c r="O93" s="15"/>
      <c r="P93" s="43">
        <v>2019</v>
      </c>
      <c r="Q93" s="43">
        <v>2023</v>
      </c>
      <c r="R93" s="87">
        <v>20</v>
      </c>
      <c r="S93" s="87" t="s">
        <v>340</v>
      </c>
      <c r="T93" s="17">
        <f t="shared" si="8"/>
        <v>2035</v>
      </c>
      <c r="U93" s="10">
        <v>0</v>
      </c>
      <c r="V93" s="10">
        <v>0</v>
      </c>
      <c r="W93" s="10">
        <v>1</v>
      </c>
      <c r="X93" s="10">
        <v>0</v>
      </c>
      <c r="Y93" s="10">
        <v>0</v>
      </c>
      <c r="Z93" s="10">
        <v>2</v>
      </c>
      <c r="AA93" s="91" t="s">
        <v>3126</v>
      </c>
      <c r="AB93" s="202" t="s">
        <v>2521</v>
      </c>
      <c r="AC93" s="196">
        <f t="shared" si="9"/>
        <v>2</v>
      </c>
      <c r="AD93" s="196">
        <f t="shared" si="10"/>
        <v>8</v>
      </c>
      <c r="AE93" s="196">
        <f t="shared" si="11"/>
        <v>10</v>
      </c>
    </row>
    <row r="94" spans="1:31" s="7" customFormat="1" ht="24" x14ac:dyDescent="0.25">
      <c r="A94" s="326"/>
      <c r="B94" s="239">
        <f t="shared" si="7"/>
        <v>14</v>
      </c>
      <c r="C94" s="322"/>
      <c r="D94" s="43" t="s">
        <v>400</v>
      </c>
      <c r="E94" s="43" t="s">
        <v>67</v>
      </c>
      <c r="F94" s="43" t="s">
        <v>64</v>
      </c>
      <c r="G94" s="34">
        <v>0.1</v>
      </c>
      <c r="H94" s="34">
        <v>0.08</v>
      </c>
      <c r="I94" s="74" t="s">
        <v>358</v>
      </c>
      <c r="J94" s="89">
        <v>1.8</v>
      </c>
      <c r="K94" s="94" t="s">
        <v>101</v>
      </c>
      <c r="L94" s="84" t="s">
        <v>245</v>
      </c>
      <c r="M94" s="74" t="s">
        <v>330</v>
      </c>
      <c r="N94" s="14">
        <f>IF(K94="","",IF(O94="",IF(K94=0,"",IF(K94&lt;=[4]Разработчик!$D$7,[4]Разработчик!$C$8,IF(K94&lt;=[4]Разработчик!$G$7,[4]Разработчик!$F$8,IF(K94&lt;=[4]Разработчик!$J$7,[4]Разработчик!$I$8,IF(K94&lt;=[4]Разработчик!$M$7,[4]Разработчик!$L$8,IF(K94&lt;=[4]Разработчик!$P$7,[4]Разработчик!$O$8,IF(K94&lt;=[4]Разработчик!$S$7,[4]Разработчик!$R$8,IF(K94&lt;=425.9,3.5,IF(K94&gt;=[4]Разработчик!$V$7,[4]Разработчик!$U$8))))))))),"-"))</f>
        <v>4</v>
      </c>
      <c r="O94" s="15"/>
      <c r="P94" s="43">
        <v>2019</v>
      </c>
      <c r="Q94" s="43">
        <v>2023</v>
      </c>
      <c r="R94" s="87">
        <v>20</v>
      </c>
      <c r="S94" s="87" t="s">
        <v>340</v>
      </c>
      <c r="T94" s="17">
        <f t="shared" si="8"/>
        <v>2035</v>
      </c>
      <c r="U94" s="10">
        <v>1</v>
      </c>
      <c r="V94" s="10">
        <v>0</v>
      </c>
      <c r="W94" s="10">
        <v>0</v>
      </c>
      <c r="X94" s="10">
        <v>0</v>
      </c>
      <c r="Y94" s="10">
        <v>0</v>
      </c>
      <c r="Z94" s="10">
        <v>1</v>
      </c>
      <c r="AA94" s="91" t="s">
        <v>3126</v>
      </c>
      <c r="AB94" s="202" t="s">
        <v>2521</v>
      </c>
      <c r="AC94" s="196">
        <f t="shared" si="9"/>
        <v>2</v>
      </c>
      <c r="AD94" s="196">
        <f t="shared" si="10"/>
        <v>5</v>
      </c>
      <c r="AE94" s="196">
        <f t="shared" si="11"/>
        <v>7</v>
      </c>
    </row>
    <row r="95" spans="1:31" s="7" customFormat="1" x14ac:dyDescent="0.25">
      <c r="A95" s="326"/>
      <c r="B95" s="239">
        <f t="shared" si="7"/>
        <v>14</v>
      </c>
      <c r="C95" s="322"/>
      <c r="D95" s="322" t="s">
        <v>401</v>
      </c>
      <c r="E95" s="43" t="s">
        <v>67</v>
      </c>
      <c r="F95" s="43" t="s">
        <v>64</v>
      </c>
      <c r="G95" s="34">
        <v>0.1</v>
      </c>
      <c r="H95" s="34">
        <v>0.08</v>
      </c>
      <c r="I95" s="74" t="s">
        <v>358</v>
      </c>
      <c r="J95" s="84">
        <v>2</v>
      </c>
      <c r="K95" s="85">
        <v>18</v>
      </c>
      <c r="L95" s="86">
        <v>3</v>
      </c>
      <c r="M95" s="74" t="s">
        <v>349</v>
      </c>
      <c r="N95" s="14">
        <v>1</v>
      </c>
      <c r="O95" s="15"/>
      <c r="P95" s="43">
        <v>2019</v>
      </c>
      <c r="Q95" s="43">
        <v>2023</v>
      </c>
      <c r="R95" s="87">
        <v>20</v>
      </c>
      <c r="S95" s="87" t="s">
        <v>340</v>
      </c>
      <c r="T95" s="17">
        <f t="shared" si="8"/>
        <v>2038</v>
      </c>
      <c r="U95" s="315">
        <v>1</v>
      </c>
      <c r="V95" s="315">
        <v>0</v>
      </c>
      <c r="W95" s="315">
        <v>0</v>
      </c>
      <c r="X95" s="315">
        <v>0</v>
      </c>
      <c r="Y95" s="315">
        <v>0</v>
      </c>
      <c r="Z95" s="315">
        <v>1</v>
      </c>
      <c r="AA95" s="329" t="s">
        <v>3126</v>
      </c>
      <c r="AB95" s="202" t="s">
        <v>2521</v>
      </c>
      <c r="AC95" s="196">
        <f t="shared" si="9"/>
        <v>2</v>
      </c>
      <c r="AD95" s="196">
        <f t="shared" si="10"/>
        <v>5</v>
      </c>
      <c r="AE95" s="196">
        <f t="shared" si="11"/>
        <v>7</v>
      </c>
    </row>
    <row r="96" spans="1:31" s="7" customFormat="1" x14ac:dyDescent="0.25">
      <c r="A96" s="326"/>
      <c r="B96" s="239">
        <f t="shared" si="7"/>
        <v>14</v>
      </c>
      <c r="C96" s="322"/>
      <c r="D96" s="322"/>
      <c r="E96" s="43" t="s">
        <v>67</v>
      </c>
      <c r="F96" s="43" t="s">
        <v>64</v>
      </c>
      <c r="G96" s="34">
        <v>0.1</v>
      </c>
      <c r="H96" s="34">
        <v>0.08</v>
      </c>
      <c r="I96" s="74" t="s">
        <v>358</v>
      </c>
      <c r="J96" s="84">
        <v>15</v>
      </c>
      <c r="K96" s="85">
        <v>159</v>
      </c>
      <c r="L96" s="86">
        <v>5</v>
      </c>
      <c r="M96" s="74" t="s">
        <v>349</v>
      </c>
      <c r="N96" s="14">
        <v>2.5</v>
      </c>
      <c r="O96" s="15"/>
      <c r="P96" s="43">
        <v>2019</v>
      </c>
      <c r="Q96" s="43">
        <v>2023</v>
      </c>
      <c r="R96" s="87">
        <v>20</v>
      </c>
      <c r="S96" s="87" t="s">
        <v>340</v>
      </c>
      <c r="T96" s="17">
        <f t="shared" si="8"/>
        <v>2038</v>
      </c>
      <c r="U96" s="315"/>
      <c r="V96" s="315"/>
      <c r="W96" s="315"/>
      <c r="X96" s="315"/>
      <c r="Y96" s="315"/>
      <c r="Z96" s="315"/>
      <c r="AA96" s="329"/>
      <c r="AB96" s="202" t="s">
        <v>2521</v>
      </c>
      <c r="AC96" s="196">
        <f t="shared" si="9"/>
        <v>0</v>
      </c>
      <c r="AD96" s="196">
        <f t="shared" si="10"/>
        <v>0</v>
      </c>
      <c r="AE96" s="196">
        <f t="shared" si="11"/>
        <v>0</v>
      </c>
    </row>
    <row r="97" spans="1:31" s="7" customFormat="1" x14ac:dyDescent="0.25">
      <c r="A97" s="326"/>
      <c r="B97" s="239">
        <f t="shared" si="7"/>
        <v>14</v>
      </c>
      <c r="C97" s="322"/>
      <c r="D97" s="322" t="s">
        <v>402</v>
      </c>
      <c r="E97" s="43" t="s">
        <v>67</v>
      </c>
      <c r="F97" s="43" t="s">
        <v>64</v>
      </c>
      <c r="G97" s="34">
        <v>0.1</v>
      </c>
      <c r="H97" s="34">
        <v>0.08</v>
      </c>
      <c r="I97" s="74" t="s">
        <v>358</v>
      </c>
      <c r="J97" s="84">
        <v>6</v>
      </c>
      <c r="K97" s="85">
        <v>18</v>
      </c>
      <c r="L97" s="86">
        <v>3</v>
      </c>
      <c r="M97" s="74" t="s">
        <v>349</v>
      </c>
      <c r="N97" s="14">
        <v>1</v>
      </c>
      <c r="O97" s="15"/>
      <c r="P97" s="43">
        <v>2019</v>
      </c>
      <c r="Q97" s="43">
        <v>2023</v>
      </c>
      <c r="R97" s="87">
        <v>20</v>
      </c>
      <c r="S97" s="87" t="s">
        <v>340</v>
      </c>
      <c r="T97" s="17">
        <f t="shared" si="8"/>
        <v>2038</v>
      </c>
      <c r="U97" s="315">
        <v>4</v>
      </c>
      <c r="V97" s="315">
        <v>0</v>
      </c>
      <c r="W97" s="315">
        <v>1</v>
      </c>
      <c r="X97" s="315">
        <v>0</v>
      </c>
      <c r="Y97" s="315">
        <v>0</v>
      </c>
      <c r="Z97" s="315">
        <v>3</v>
      </c>
      <c r="AA97" s="91" t="s">
        <v>3126</v>
      </c>
      <c r="AB97" s="202" t="s">
        <v>2521</v>
      </c>
      <c r="AC97" s="196">
        <f t="shared" si="9"/>
        <v>7</v>
      </c>
      <c r="AD97" s="196">
        <f t="shared" si="10"/>
        <v>19</v>
      </c>
      <c r="AE97" s="196">
        <f t="shared" si="11"/>
        <v>26</v>
      </c>
    </row>
    <row r="98" spans="1:31" s="7" customFormat="1" x14ac:dyDescent="0.25">
      <c r="A98" s="326"/>
      <c r="B98" s="239">
        <f t="shared" si="7"/>
        <v>14</v>
      </c>
      <c r="C98" s="322"/>
      <c r="D98" s="322"/>
      <c r="E98" s="43" t="s">
        <v>67</v>
      </c>
      <c r="F98" s="43" t="s">
        <v>64</v>
      </c>
      <c r="G98" s="34">
        <v>0.1</v>
      </c>
      <c r="H98" s="34">
        <v>0.08</v>
      </c>
      <c r="I98" s="74" t="s">
        <v>358</v>
      </c>
      <c r="J98" s="84">
        <v>13</v>
      </c>
      <c r="K98" s="85">
        <v>159</v>
      </c>
      <c r="L98" s="86">
        <v>5</v>
      </c>
      <c r="M98" s="74" t="s">
        <v>349</v>
      </c>
      <c r="N98" s="14">
        <v>2.5</v>
      </c>
      <c r="O98" s="15"/>
      <c r="P98" s="43">
        <v>2019</v>
      </c>
      <c r="Q98" s="43">
        <v>2023</v>
      </c>
      <c r="R98" s="87">
        <v>20</v>
      </c>
      <c r="S98" s="87" t="s">
        <v>340</v>
      </c>
      <c r="T98" s="17">
        <f t="shared" si="8"/>
        <v>2038</v>
      </c>
      <c r="U98" s="315"/>
      <c r="V98" s="315"/>
      <c r="W98" s="315"/>
      <c r="X98" s="315"/>
      <c r="Y98" s="315"/>
      <c r="Z98" s="315"/>
      <c r="AA98" s="91" t="s">
        <v>3126</v>
      </c>
      <c r="AB98" s="202" t="s">
        <v>2521</v>
      </c>
      <c r="AC98" s="196">
        <f t="shared" si="9"/>
        <v>0</v>
      </c>
      <c r="AD98" s="196">
        <f t="shared" si="10"/>
        <v>0</v>
      </c>
      <c r="AE98" s="196">
        <f t="shared" si="11"/>
        <v>0</v>
      </c>
    </row>
    <row r="99" spans="1:31" s="7" customFormat="1" x14ac:dyDescent="0.25">
      <c r="A99" s="326"/>
      <c r="B99" s="239">
        <f t="shared" si="7"/>
        <v>14</v>
      </c>
      <c r="C99" s="322"/>
      <c r="D99" s="322" t="s">
        <v>403</v>
      </c>
      <c r="E99" s="43" t="s">
        <v>67</v>
      </c>
      <c r="F99" s="43" t="s">
        <v>64</v>
      </c>
      <c r="G99" s="34">
        <v>0.1</v>
      </c>
      <c r="H99" s="34">
        <v>0.08</v>
      </c>
      <c r="I99" s="74" t="s">
        <v>358</v>
      </c>
      <c r="J99" s="84">
        <v>6</v>
      </c>
      <c r="K99" s="85">
        <v>18</v>
      </c>
      <c r="L99" s="86">
        <v>3</v>
      </c>
      <c r="M99" s="74" t="s">
        <v>349</v>
      </c>
      <c r="N99" s="14">
        <v>1</v>
      </c>
      <c r="O99" s="15"/>
      <c r="P99" s="43">
        <v>2019</v>
      </c>
      <c r="Q99" s="43">
        <v>2023</v>
      </c>
      <c r="R99" s="87">
        <v>20</v>
      </c>
      <c r="S99" s="87" t="s">
        <v>340</v>
      </c>
      <c r="T99" s="17">
        <f t="shared" si="8"/>
        <v>2038</v>
      </c>
      <c r="U99" s="315">
        <v>4</v>
      </c>
      <c r="V99" s="315">
        <v>0</v>
      </c>
      <c r="W99" s="315">
        <v>1</v>
      </c>
      <c r="X99" s="315">
        <v>0</v>
      </c>
      <c r="Y99" s="315">
        <v>0</v>
      </c>
      <c r="Z99" s="315">
        <v>3</v>
      </c>
      <c r="AA99" s="91" t="s">
        <v>3126</v>
      </c>
      <c r="AB99" s="202" t="s">
        <v>2521</v>
      </c>
      <c r="AC99" s="196">
        <f t="shared" si="9"/>
        <v>7</v>
      </c>
      <c r="AD99" s="196">
        <f t="shared" si="10"/>
        <v>19</v>
      </c>
      <c r="AE99" s="196">
        <f t="shared" si="11"/>
        <v>26</v>
      </c>
    </row>
    <row r="100" spans="1:31" s="7" customFormat="1" x14ac:dyDescent="0.25">
      <c r="A100" s="326"/>
      <c r="B100" s="239">
        <f t="shared" si="7"/>
        <v>14</v>
      </c>
      <c r="C100" s="322"/>
      <c r="D100" s="322"/>
      <c r="E100" s="43" t="s">
        <v>67</v>
      </c>
      <c r="F100" s="43" t="s">
        <v>64</v>
      </c>
      <c r="G100" s="34">
        <v>0.1</v>
      </c>
      <c r="H100" s="34">
        <v>0.08</v>
      </c>
      <c r="I100" s="74" t="s">
        <v>358</v>
      </c>
      <c r="J100" s="84">
        <v>13</v>
      </c>
      <c r="K100" s="85">
        <v>159</v>
      </c>
      <c r="L100" s="86">
        <v>5</v>
      </c>
      <c r="M100" s="74" t="s">
        <v>349</v>
      </c>
      <c r="N100" s="14">
        <v>2.5</v>
      </c>
      <c r="O100" s="15"/>
      <c r="P100" s="43">
        <v>2019</v>
      </c>
      <c r="Q100" s="43">
        <v>2023</v>
      </c>
      <c r="R100" s="87">
        <v>20</v>
      </c>
      <c r="S100" s="87" t="s">
        <v>340</v>
      </c>
      <c r="T100" s="17">
        <f t="shared" si="8"/>
        <v>2038</v>
      </c>
      <c r="U100" s="315"/>
      <c r="V100" s="315"/>
      <c r="W100" s="315"/>
      <c r="X100" s="315"/>
      <c r="Y100" s="315"/>
      <c r="Z100" s="315"/>
      <c r="AA100" s="91" t="s">
        <v>3126</v>
      </c>
      <c r="AB100" s="202" t="s">
        <v>2521</v>
      </c>
      <c r="AC100" s="196">
        <f t="shared" si="9"/>
        <v>0</v>
      </c>
      <c r="AD100" s="196">
        <f t="shared" si="10"/>
        <v>0</v>
      </c>
      <c r="AE100" s="196">
        <f t="shared" si="11"/>
        <v>0</v>
      </c>
    </row>
    <row r="101" spans="1:31" s="7" customFormat="1" x14ac:dyDescent="0.25">
      <c r="A101" s="326"/>
      <c r="B101" s="239">
        <f t="shared" si="7"/>
        <v>14</v>
      </c>
      <c r="C101" s="322"/>
      <c r="D101" s="322" t="s">
        <v>404</v>
      </c>
      <c r="E101" s="43" t="s">
        <v>67</v>
      </c>
      <c r="F101" s="43" t="s">
        <v>64</v>
      </c>
      <c r="G101" s="34">
        <v>0.1</v>
      </c>
      <c r="H101" s="34">
        <v>0.08</v>
      </c>
      <c r="I101" s="74" t="s">
        <v>358</v>
      </c>
      <c r="J101" s="84">
        <v>6</v>
      </c>
      <c r="K101" s="85">
        <v>18</v>
      </c>
      <c r="L101" s="86">
        <v>3</v>
      </c>
      <c r="M101" s="74" t="s">
        <v>349</v>
      </c>
      <c r="N101" s="14">
        <v>1</v>
      </c>
      <c r="O101" s="15"/>
      <c r="P101" s="43">
        <v>2019</v>
      </c>
      <c r="Q101" s="43">
        <v>2023</v>
      </c>
      <c r="R101" s="87">
        <v>20</v>
      </c>
      <c r="S101" s="87" t="s">
        <v>340</v>
      </c>
      <c r="T101" s="17">
        <f t="shared" si="8"/>
        <v>2038</v>
      </c>
      <c r="U101" s="315">
        <v>4</v>
      </c>
      <c r="V101" s="315">
        <v>0</v>
      </c>
      <c r="W101" s="315">
        <v>1</v>
      </c>
      <c r="X101" s="315">
        <v>0</v>
      </c>
      <c r="Y101" s="315">
        <v>0</v>
      </c>
      <c r="Z101" s="315">
        <v>3</v>
      </c>
      <c r="AA101" s="91" t="s">
        <v>3126</v>
      </c>
      <c r="AB101" s="202" t="s">
        <v>2521</v>
      </c>
      <c r="AC101" s="196">
        <f t="shared" si="9"/>
        <v>7</v>
      </c>
      <c r="AD101" s="196">
        <f t="shared" si="10"/>
        <v>19</v>
      </c>
      <c r="AE101" s="196">
        <f t="shared" si="11"/>
        <v>26</v>
      </c>
    </row>
    <row r="102" spans="1:31" s="7" customFormat="1" x14ac:dyDescent="0.25">
      <c r="A102" s="326"/>
      <c r="B102" s="239">
        <f t="shared" si="7"/>
        <v>14</v>
      </c>
      <c r="C102" s="322"/>
      <c r="D102" s="322"/>
      <c r="E102" s="43" t="s">
        <v>67</v>
      </c>
      <c r="F102" s="43" t="s">
        <v>64</v>
      </c>
      <c r="G102" s="34">
        <v>0.1</v>
      </c>
      <c r="H102" s="34">
        <v>0.08</v>
      </c>
      <c r="I102" s="74" t="s">
        <v>358</v>
      </c>
      <c r="J102" s="84">
        <v>13</v>
      </c>
      <c r="K102" s="85">
        <v>159</v>
      </c>
      <c r="L102" s="86">
        <v>5</v>
      </c>
      <c r="M102" s="74" t="s">
        <v>349</v>
      </c>
      <c r="N102" s="14">
        <v>2.5</v>
      </c>
      <c r="O102" s="15"/>
      <c r="P102" s="43">
        <v>2019</v>
      </c>
      <c r="Q102" s="43">
        <v>2023</v>
      </c>
      <c r="R102" s="87">
        <v>20</v>
      </c>
      <c r="S102" s="87" t="s">
        <v>340</v>
      </c>
      <c r="T102" s="17">
        <f t="shared" ref="T102:T134" si="12">IF(M102="","",M102+R102)</f>
        <v>2038</v>
      </c>
      <c r="U102" s="315"/>
      <c r="V102" s="315"/>
      <c r="W102" s="315"/>
      <c r="X102" s="315"/>
      <c r="Y102" s="315"/>
      <c r="Z102" s="315"/>
      <c r="AA102" s="91" t="s">
        <v>3126</v>
      </c>
      <c r="AB102" s="202" t="s">
        <v>2521</v>
      </c>
      <c r="AC102" s="196">
        <f t="shared" si="9"/>
        <v>0</v>
      </c>
      <c r="AD102" s="196">
        <f t="shared" si="10"/>
        <v>0</v>
      </c>
      <c r="AE102" s="196">
        <f t="shared" si="11"/>
        <v>0</v>
      </c>
    </row>
    <row r="103" spans="1:31" s="7" customFormat="1" x14ac:dyDescent="0.25">
      <c r="A103" s="326"/>
      <c r="B103" s="239">
        <f t="shared" si="7"/>
        <v>14</v>
      </c>
      <c r="C103" s="322"/>
      <c r="D103" s="322" t="s">
        <v>405</v>
      </c>
      <c r="E103" s="43" t="s">
        <v>67</v>
      </c>
      <c r="F103" s="43" t="s">
        <v>64</v>
      </c>
      <c r="G103" s="34">
        <v>0.1</v>
      </c>
      <c r="H103" s="34">
        <v>0.08</v>
      </c>
      <c r="I103" s="74" t="s">
        <v>358</v>
      </c>
      <c r="J103" s="84">
        <v>6</v>
      </c>
      <c r="K103" s="85">
        <v>18</v>
      </c>
      <c r="L103" s="86">
        <v>3</v>
      </c>
      <c r="M103" s="74" t="s">
        <v>349</v>
      </c>
      <c r="N103" s="14">
        <v>1</v>
      </c>
      <c r="O103" s="15"/>
      <c r="P103" s="43">
        <v>2019</v>
      </c>
      <c r="Q103" s="43">
        <v>2023</v>
      </c>
      <c r="R103" s="87">
        <v>20</v>
      </c>
      <c r="S103" s="87" t="s">
        <v>340</v>
      </c>
      <c r="T103" s="17">
        <f t="shared" si="12"/>
        <v>2038</v>
      </c>
      <c r="U103" s="315">
        <v>4</v>
      </c>
      <c r="V103" s="315">
        <v>0</v>
      </c>
      <c r="W103" s="315">
        <v>1</v>
      </c>
      <c r="X103" s="315">
        <v>0</v>
      </c>
      <c r="Y103" s="315">
        <v>0</v>
      </c>
      <c r="Z103" s="315">
        <v>3</v>
      </c>
      <c r="AA103" s="91" t="s">
        <v>3126</v>
      </c>
      <c r="AB103" s="202" t="s">
        <v>2521</v>
      </c>
      <c r="AC103" s="196">
        <f t="shared" si="9"/>
        <v>7</v>
      </c>
      <c r="AD103" s="196">
        <f t="shared" si="10"/>
        <v>19</v>
      </c>
      <c r="AE103" s="196">
        <f t="shared" si="11"/>
        <v>26</v>
      </c>
    </row>
    <row r="104" spans="1:31" s="7" customFormat="1" x14ac:dyDescent="0.25">
      <c r="A104" s="326"/>
      <c r="B104" s="239">
        <f t="shared" si="7"/>
        <v>14</v>
      </c>
      <c r="C104" s="322"/>
      <c r="D104" s="322"/>
      <c r="E104" s="43" t="s">
        <v>67</v>
      </c>
      <c r="F104" s="43" t="s">
        <v>64</v>
      </c>
      <c r="G104" s="34">
        <v>0.1</v>
      </c>
      <c r="H104" s="34">
        <v>0.08</v>
      </c>
      <c r="I104" s="74" t="s">
        <v>358</v>
      </c>
      <c r="J104" s="84">
        <v>13</v>
      </c>
      <c r="K104" s="85">
        <v>159</v>
      </c>
      <c r="L104" s="86">
        <v>5</v>
      </c>
      <c r="M104" s="74" t="s">
        <v>349</v>
      </c>
      <c r="N104" s="14">
        <v>2.5</v>
      </c>
      <c r="O104" s="15"/>
      <c r="P104" s="43">
        <v>2019</v>
      </c>
      <c r="Q104" s="43">
        <v>2023</v>
      </c>
      <c r="R104" s="87">
        <v>20</v>
      </c>
      <c r="S104" s="87" t="s">
        <v>340</v>
      </c>
      <c r="T104" s="17">
        <f t="shared" si="12"/>
        <v>2038</v>
      </c>
      <c r="U104" s="315"/>
      <c r="V104" s="315"/>
      <c r="W104" s="315"/>
      <c r="X104" s="315"/>
      <c r="Y104" s="315"/>
      <c r="Z104" s="315"/>
      <c r="AA104" s="91" t="s">
        <v>3126</v>
      </c>
      <c r="AB104" s="202" t="s">
        <v>2521</v>
      </c>
      <c r="AC104" s="196">
        <f t="shared" si="9"/>
        <v>0</v>
      </c>
      <c r="AD104" s="196">
        <f t="shared" si="10"/>
        <v>0</v>
      </c>
      <c r="AE104" s="196">
        <f t="shared" si="11"/>
        <v>0</v>
      </c>
    </row>
    <row r="105" spans="1:31" s="7" customFormat="1" x14ac:dyDescent="0.25">
      <c r="A105" s="326"/>
      <c r="B105" s="239">
        <f t="shared" si="7"/>
        <v>14</v>
      </c>
      <c r="C105" s="322"/>
      <c r="D105" s="322" t="s">
        <v>406</v>
      </c>
      <c r="E105" s="43" t="s">
        <v>67</v>
      </c>
      <c r="F105" s="43" t="s">
        <v>64</v>
      </c>
      <c r="G105" s="34">
        <v>0.1</v>
      </c>
      <c r="H105" s="34">
        <v>0.08</v>
      </c>
      <c r="I105" s="74" t="s">
        <v>358</v>
      </c>
      <c r="J105" s="84">
        <v>6</v>
      </c>
      <c r="K105" s="85">
        <v>18</v>
      </c>
      <c r="L105" s="86">
        <v>3</v>
      </c>
      <c r="M105" s="74" t="s">
        <v>349</v>
      </c>
      <c r="N105" s="14">
        <v>1</v>
      </c>
      <c r="O105" s="15"/>
      <c r="P105" s="43">
        <v>2019</v>
      </c>
      <c r="Q105" s="43">
        <v>2023</v>
      </c>
      <c r="R105" s="87">
        <v>20</v>
      </c>
      <c r="S105" s="87" t="s">
        <v>340</v>
      </c>
      <c r="T105" s="17">
        <f t="shared" si="12"/>
        <v>2038</v>
      </c>
      <c r="U105" s="315">
        <v>4</v>
      </c>
      <c r="V105" s="315">
        <v>0</v>
      </c>
      <c r="W105" s="315">
        <v>1</v>
      </c>
      <c r="X105" s="315">
        <v>0</v>
      </c>
      <c r="Y105" s="315">
        <v>0</v>
      </c>
      <c r="Z105" s="315">
        <v>3</v>
      </c>
      <c r="AA105" s="91" t="s">
        <v>3126</v>
      </c>
      <c r="AB105" s="202" t="s">
        <v>2521</v>
      </c>
      <c r="AC105" s="196">
        <f t="shared" si="9"/>
        <v>7</v>
      </c>
      <c r="AD105" s="196">
        <f t="shared" si="10"/>
        <v>19</v>
      </c>
      <c r="AE105" s="196">
        <f t="shared" si="11"/>
        <v>26</v>
      </c>
    </row>
    <row r="106" spans="1:31" s="7" customFormat="1" x14ac:dyDescent="0.25">
      <c r="A106" s="326"/>
      <c r="B106" s="239">
        <f t="shared" si="7"/>
        <v>14</v>
      </c>
      <c r="C106" s="322"/>
      <c r="D106" s="322"/>
      <c r="E106" s="43" t="s">
        <v>67</v>
      </c>
      <c r="F106" s="43" t="s">
        <v>64</v>
      </c>
      <c r="G106" s="34">
        <v>0.1</v>
      </c>
      <c r="H106" s="34">
        <v>0.08</v>
      </c>
      <c r="I106" s="74" t="s">
        <v>358</v>
      </c>
      <c r="J106" s="84">
        <v>13</v>
      </c>
      <c r="K106" s="85">
        <v>159</v>
      </c>
      <c r="L106" s="86">
        <v>5</v>
      </c>
      <c r="M106" s="74" t="s">
        <v>349</v>
      </c>
      <c r="N106" s="14">
        <v>2.5</v>
      </c>
      <c r="O106" s="15"/>
      <c r="P106" s="43">
        <v>2019</v>
      </c>
      <c r="Q106" s="43">
        <v>2023</v>
      </c>
      <c r="R106" s="87">
        <v>20</v>
      </c>
      <c r="S106" s="87" t="s">
        <v>340</v>
      </c>
      <c r="T106" s="17">
        <f t="shared" si="12"/>
        <v>2038</v>
      </c>
      <c r="U106" s="315"/>
      <c r="V106" s="315"/>
      <c r="W106" s="315"/>
      <c r="X106" s="315"/>
      <c r="Y106" s="315"/>
      <c r="Z106" s="315"/>
      <c r="AA106" s="91" t="s">
        <v>3126</v>
      </c>
      <c r="AB106" s="202" t="s">
        <v>2521</v>
      </c>
      <c r="AC106" s="196">
        <f t="shared" ref="AC106:AC147" si="13">SUM(U106+V106+X106+Y106+Z106)</f>
        <v>0</v>
      </c>
      <c r="AD106" s="196">
        <f t="shared" ref="AD106:AD147" si="14">SUM(U106*2)+(V106*3)+(W106*2)+(X106*2)+(Y106)+(Z106*3)</f>
        <v>0</v>
      </c>
      <c r="AE106" s="196">
        <f t="shared" ref="AE106:AE147" si="15">SUM(AC106+AD106)</f>
        <v>0</v>
      </c>
    </row>
    <row r="107" spans="1:31" s="7" customFormat="1" x14ac:dyDescent="0.25">
      <c r="A107" s="326"/>
      <c r="B107" s="239">
        <f t="shared" ref="B107:B123" si="16">B106</f>
        <v>14</v>
      </c>
      <c r="C107" s="322"/>
      <c r="D107" s="322" t="s">
        <v>407</v>
      </c>
      <c r="E107" s="43" t="s">
        <v>67</v>
      </c>
      <c r="F107" s="43" t="s">
        <v>64</v>
      </c>
      <c r="G107" s="34">
        <v>0.1</v>
      </c>
      <c r="H107" s="34">
        <v>0.08</v>
      </c>
      <c r="I107" s="74" t="s">
        <v>358</v>
      </c>
      <c r="J107" s="84">
        <v>6</v>
      </c>
      <c r="K107" s="85">
        <v>18</v>
      </c>
      <c r="L107" s="86">
        <v>3</v>
      </c>
      <c r="M107" s="74" t="s">
        <v>349</v>
      </c>
      <c r="N107" s="14">
        <v>1</v>
      </c>
      <c r="O107" s="15"/>
      <c r="P107" s="43">
        <v>2019</v>
      </c>
      <c r="Q107" s="43">
        <v>2023</v>
      </c>
      <c r="R107" s="87">
        <v>20</v>
      </c>
      <c r="S107" s="87" t="s">
        <v>340</v>
      </c>
      <c r="T107" s="17">
        <f t="shared" si="12"/>
        <v>2038</v>
      </c>
      <c r="U107" s="315">
        <v>4</v>
      </c>
      <c r="V107" s="315">
        <v>0</v>
      </c>
      <c r="W107" s="315">
        <v>1</v>
      </c>
      <c r="X107" s="315">
        <v>0</v>
      </c>
      <c r="Y107" s="315">
        <v>0</v>
      </c>
      <c r="Z107" s="315">
        <v>3</v>
      </c>
      <c r="AA107" s="91" t="s">
        <v>3126</v>
      </c>
      <c r="AB107" s="202" t="s">
        <v>2521</v>
      </c>
      <c r="AC107" s="196">
        <f t="shared" si="13"/>
        <v>7</v>
      </c>
      <c r="AD107" s="196">
        <f t="shared" si="14"/>
        <v>19</v>
      </c>
      <c r="AE107" s="196">
        <f t="shared" si="15"/>
        <v>26</v>
      </c>
    </row>
    <row r="108" spans="1:31" s="7" customFormat="1" x14ac:dyDescent="0.25">
      <c r="A108" s="326"/>
      <c r="B108" s="239">
        <f t="shared" si="16"/>
        <v>14</v>
      </c>
      <c r="C108" s="322"/>
      <c r="D108" s="322"/>
      <c r="E108" s="43" t="s">
        <v>67</v>
      </c>
      <c r="F108" s="43" t="s">
        <v>64</v>
      </c>
      <c r="G108" s="34">
        <v>0.1</v>
      </c>
      <c r="H108" s="34">
        <v>0.08</v>
      </c>
      <c r="I108" s="74" t="s">
        <v>358</v>
      </c>
      <c r="J108" s="84">
        <v>13</v>
      </c>
      <c r="K108" s="85">
        <v>159</v>
      </c>
      <c r="L108" s="86">
        <v>5</v>
      </c>
      <c r="M108" s="74" t="s">
        <v>349</v>
      </c>
      <c r="N108" s="14">
        <v>2.5</v>
      </c>
      <c r="O108" s="15"/>
      <c r="P108" s="43">
        <v>2019</v>
      </c>
      <c r="Q108" s="43">
        <v>2023</v>
      </c>
      <c r="R108" s="87">
        <v>20</v>
      </c>
      <c r="S108" s="87" t="s">
        <v>340</v>
      </c>
      <c r="T108" s="17">
        <f t="shared" si="12"/>
        <v>2038</v>
      </c>
      <c r="U108" s="315"/>
      <c r="V108" s="315"/>
      <c r="W108" s="315"/>
      <c r="X108" s="315"/>
      <c r="Y108" s="315"/>
      <c r="Z108" s="315"/>
      <c r="AA108" s="91" t="s">
        <v>3126</v>
      </c>
      <c r="AB108" s="202" t="s">
        <v>2521</v>
      </c>
      <c r="AC108" s="196">
        <f t="shared" si="13"/>
        <v>0</v>
      </c>
      <c r="AD108" s="196">
        <f t="shared" si="14"/>
        <v>0</v>
      </c>
      <c r="AE108" s="196">
        <f t="shared" si="15"/>
        <v>0</v>
      </c>
    </row>
    <row r="109" spans="1:31" s="7" customFormat="1" x14ac:dyDescent="0.25">
      <c r="A109" s="326"/>
      <c r="B109" s="239">
        <f t="shared" si="16"/>
        <v>14</v>
      </c>
      <c r="C109" s="322"/>
      <c r="D109" s="322" t="s">
        <v>408</v>
      </c>
      <c r="E109" s="43" t="s">
        <v>67</v>
      </c>
      <c r="F109" s="43" t="s">
        <v>64</v>
      </c>
      <c r="G109" s="34">
        <v>0.1</v>
      </c>
      <c r="H109" s="34">
        <v>0.08</v>
      </c>
      <c r="I109" s="74" t="s">
        <v>358</v>
      </c>
      <c r="J109" s="84">
        <v>4</v>
      </c>
      <c r="K109" s="85">
        <v>18</v>
      </c>
      <c r="L109" s="86">
        <v>3</v>
      </c>
      <c r="M109" s="74" t="s">
        <v>349</v>
      </c>
      <c r="N109" s="14">
        <v>1</v>
      </c>
      <c r="O109" s="15"/>
      <c r="P109" s="43">
        <v>2019</v>
      </c>
      <c r="Q109" s="43">
        <v>2023</v>
      </c>
      <c r="R109" s="87">
        <v>20</v>
      </c>
      <c r="S109" s="87" t="s">
        <v>340</v>
      </c>
      <c r="T109" s="17">
        <f t="shared" si="12"/>
        <v>2038</v>
      </c>
      <c r="U109" s="315">
        <v>4</v>
      </c>
      <c r="V109" s="315">
        <v>0</v>
      </c>
      <c r="W109" s="315">
        <v>1</v>
      </c>
      <c r="X109" s="315">
        <v>0</v>
      </c>
      <c r="Y109" s="315">
        <v>0</v>
      </c>
      <c r="Z109" s="315">
        <v>3</v>
      </c>
      <c r="AA109" s="91" t="s">
        <v>3127</v>
      </c>
      <c r="AB109" s="202" t="s">
        <v>2521</v>
      </c>
      <c r="AC109" s="196">
        <f t="shared" si="13"/>
        <v>7</v>
      </c>
      <c r="AD109" s="196">
        <f t="shared" si="14"/>
        <v>19</v>
      </c>
      <c r="AE109" s="196">
        <f t="shared" si="15"/>
        <v>26</v>
      </c>
    </row>
    <row r="110" spans="1:31" s="7" customFormat="1" x14ac:dyDescent="0.25">
      <c r="A110" s="326"/>
      <c r="B110" s="239">
        <f t="shared" si="16"/>
        <v>14</v>
      </c>
      <c r="C110" s="322"/>
      <c r="D110" s="322"/>
      <c r="E110" s="43" t="s">
        <v>67</v>
      </c>
      <c r="F110" s="43" t="s">
        <v>64</v>
      </c>
      <c r="G110" s="34">
        <v>0.1</v>
      </c>
      <c r="H110" s="34">
        <v>0.08</v>
      </c>
      <c r="I110" s="74" t="s">
        <v>358</v>
      </c>
      <c r="J110" s="84">
        <v>11</v>
      </c>
      <c r="K110" s="85">
        <v>159</v>
      </c>
      <c r="L110" s="86">
        <v>5</v>
      </c>
      <c r="M110" s="74" t="s">
        <v>349</v>
      </c>
      <c r="N110" s="14">
        <v>2.5</v>
      </c>
      <c r="O110" s="15"/>
      <c r="P110" s="43">
        <v>2019</v>
      </c>
      <c r="Q110" s="43">
        <v>2023</v>
      </c>
      <c r="R110" s="87">
        <v>20</v>
      </c>
      <c r="S110" s="87" t="s">
        <v>340</v>
      </c>
      <c r="T110" s="17">
        <f t="shared" si="12"/>
        <v>2038</v>
      </c>
      <c r="U110" s="315"/>
      <c r="V110" s="315"/>
      <c r="W110" s="315"/>
      <c r="X110" s="315"/>
      <c r="Y110" s="315"/>
      <c r="Z110" s="315"/>
      <c r="AA110" s="91" t="s">
        <v>3127</v>
      </c>
      <c r="AB110" s="202" t="s">
        <v>2521</v>
      </c>
      <c r="AC110" s="196">
        <f t="shared" si="13"/>
        <v>0</v>
      </c>
      <c r="AD110" s="196">
        <f t="shared" si="14"/>
        <v>0</v>
      </c>
      <c r="AE110" s="196">
        <f t="shared" si="15"/>
        <v>0</v>
      </c>
    </row>
    <row r="111" spans="1:31" s="7" customFormat="1" x14ac:dyDescent="0.25">
      <c r="A111" s="326"/>
      <c r="B111" s="239">
        <f t="shared" si="16"/>
        <v>14</v>
      </c>
      <c r="C111" s="322"/>
      <c r="D111" s="322" t="s">
        <v>409</v>
      </c>
      <c r="E111" s="43" t="s">
        <v>67</v>
      </c>
      <c r="F111" s="43" t="s">
        <v>64</v>
      </c>
      <c r="G111" s="34">
        <v>0.1</v>
      </c>
      <c r="H111" s="34">
        <v>0.08</v>
      </c>
      <c r="I111" s="74" t="s">
        <v>358</v>
      </c>
      <c r="J111" s="84">
        <v>6</v>
      </c>
      <c r="K111" s="85">
        <v>159</v>
      </c>
      <c r="L111" s="86">
        <v>5</v>
      </c>
      <c r="M111" s="74" t="s">
        <v>349</v>
      </c>
      <c r="N111" s="14">
        <v>2.5</v>
      </c>
      <c r="O111" s="15"/>
      <c r="P111" s="43">
        <v>2019</v>
      </c>
      <c r="Q111" s="43">
        <v>2023</v>
      </c>
      <c r="R111" s="87">
        <v>20</v>
      </c>
      <c r="S111" s="87" t="s">
        <v>340</v>
      </c>
      <c r="T111" s="17">
        <f t="shared" si="12"/>
        <v>2038</v>
      </c>
      <c r="U111" s="315">
        <v>4</v>
      </c>
      <c r="V111" s="315">
        <v>0</v>
      </c>
      <c r="W111" s="315">
        <v>1</v>
      </c>
      <c r="X111" s="315">
        <v>0</v>
      </c>
      <c r="Y111" s="315">
        <v>0</v>
      </c>
      <c r="Z111" s="315">
        <v>5</v>
      </c>
      <c r="AA111" s="91" t="s">
        <v>3127</v>
      </c>
      <c r="AB111" s="202" t="s">
        <v>2521</v>
      </c>
      <c r="AC111" s="196">
        <f t="shared" si="13"/>
        <v>9</v>
      </c>
      <c r="AD111" s="196">
        <f t="shared" si="14"/>
        <v>25</v>
      </c>
      <c r="AE111" s="196">
        <f t="shared" si="15"/>
        <v>34</v>
      </c>
    </row>
    <row r="112" spans="1:31" s="7" customFormat="1" x14ac:dyDescent="0.25">
      <c r="A112" s="326"/>
      <c r="B112" s="239">
        <f t="shared" si="16"/>
        <v>14</v>
      </c>
      <c r="C112" s="322"/>
      <c r="D112" s="322"/>
      <c r="E112" s="43" t="s">
        <v>67</v>
      </c>
      <c r="F112" s="43" t="s">
        <v>64</v>
      </c>
      <c r="G112" s="34">
        <v>0.1</v>
      </c>
      <c r="H112" s="34">
        <v>0.08</v>
      </c>
      <c r="I112" s="74" t="s">
        <v>358</v>
      </c>
      <c r="J112" s="84">
        <v>6</v>
      </c>
      <c r="K112" s="85">
        <v>159</v>
      </c>
      <c r="L112" s="86">
        <v>5</v>
      </c>
      <c r="M112" s="74" t="s">
        <v>349</v>
      </c>
      <c r="N112" s="14">
        <v>2.5</v>
      </c>
      <c r="O112" s="15"/>
      <c r="P112" s="43">
        <v>2019</v>
      </c>
      <c r="Q112" s="43">
        <v>2023</v>
      </c>
      <c r="R112" s="87">
        <v>20</v>
      </c>
      <c r="S112" s="87" t="s">
        <v>340</v>
      </c>
      <c r="T112" s="17">
        <f t="shared" si="12"/>
        <v>2038</v>
      </c>
      <c r="U112" s="315"/>
      <c r="V112" s="315"/>
      <c r="W112" s="315"/>
      <c r="X112" s="315"/>
      <c r="Y112" s="315"/>
      <c r="Z112" s="315"/>
      <c r="AA112" s="91" t="s">
        <v>3127</v>
      </c>
      <c r="AB112" s="202" t="s">
        <v>2521</v>
      </c>
      <c r="AC112" s="196">
        <f t="shared" si="13"/>
        <v>0</v>
      </c>
      <c r="AD112" s="196">
        <f t="shared" si="14"/>
        <v>0</v>
      </c>
      <c r="AE112" s="196">
        <f t="shared" si="15"/>
        <v>0</v>
      </c>
    </row>
    <row r="113" spans="1:31" s="7" customFormat="1" x14ac:dyDescent="0.25">
      <c r="A113" s="326"/>
      <c r="B113" s="239">
        <f t="shared" si="16"/>
        <v>14</v>
      </c>
      <c r="C113" s="322"/>
      <c r="D113" s="322" t="s">
        <v>410</v>
      </c>
      <c r="E113" s="43" t="s">
        <v>67</v>
      </c>
      <c r="F113" s="43" t="s">
        <v>64</v>
      </c>
      <c r="G113" s="34">
        <v>0.1</v>
      </c>
      <c r="H113" s="34">
        <v>0.08</v>
      </c>
      <c r="I113" s="74" t="s">
        <v>358</v>
      </c>
      <c r="J113" s="84">
        <v>1</v>
      </c>
      <c r="K113" s="85">
        <v>57</v>
      </c>
      <c r="L113" s="86">
        <v>4</v>
      </c>
      <c r="M113" s="74" t="s">
        <v>349</v>
      </c>
      <c r="N113" s="14">
        <v>1.5</v>
      </c>
      <c r="O113" s="15"/>
      <c r="P113" s="43">
        <v>2019</v>
      </c>
      <c r="Q113" s="43">
        <v>2023</v>
      </c>
      <c r="R113" s="87">
        <v>20</v>
      </c>
      <c r="S113" s="87" t="s">
        <v>340</v>
      </c>
      <c r="T113" s="17">
        <f t="shared" si="12"/>
        <v>2038</v>
      </c>
      <c r="U113" s="315">
        <v>4</v>
      </c>
      <c r="V113" s="315">
        <v>0</v>
      </c>
      <c r="W113" s="315">
        <v>1</v>
      </c>
      <c r="X113" s="315">
        <v>0</v>
      </c>
      <c r="Y113" s="315">
        <v>0</v>
      </c>
      <c r="Z113" s="315">
        <v>3</v>
      </c>
      <c r="AA113" s="91" t="s">
        <v>3126</v>
      </c>
      <c r="AB113" s="202" t="s">
        <v>2521</v>
      </c>
      <c r="AC113" s="196">
        <f t="shared" si="13"/>
        <v>7</v>
      </c>
      <c r="AD113" s="196">
        <f t="shared" si="14"/>
        <v>19</v>
      </c>
      <c r="AE113" s="196">
        <f t="shared" si="15"/>
        <v>26</v>
      </c>
    </row>
    <row r="114" spans="1:31" s="7" customFormat="1" x14ac:dyDescent="0.25">
      <c r="A114" s="326"/>
      <c r="B114" s="239">
        <f t="shared" si="16"/>
        <v>14</v>
      </c>
      <c r="C114" s="322"/>
      <c r="D114" s="322"/>
      <c r="E114" s="43" t="s">
        <v>67</v>
      </c>
      <c r="F114" s="43" t="s">
        <v>64</v>
      </c>
      <c r="G114" s="34">
        <v>0.1</v>
      </c>
      <c r="H114" s="34">
        <v>0.08</v>
      </c>
      <c r="I114" s="74" t="s">
        <v>358</v>
      </c>
      <c r="J114" s="84">
        <v>6</v>
      </c>
      <c r="K114" s="85">
        <v>159</v>
      </c>
      <c r="L114" s="86">
        <v>5</v>
      </c>
      <c r="M114" s="74" t="s">
        <v>349</v>
      </c>
      <c r="N114" s="14">
        <v>2.5</v>
      </c>
      <c r="O114" s="15"/>
      <c r="P114" s="43">
        <v>2019</v>
      </c>
      <c r="Q114" s="43">
        <v>2023</v>
      </c>
      <c r="R114" s="87">
        <v>20</v>
      </c>
      <c r="S114" s="87" t="s">
        <v>340</v>
      </c>
      <c r="T114" s="17">
        <f t="shared" si="12"/>
        <v>2038</v>
      </c>
      <c r="U114" s="315"/>
      <c r="V114" s="315"/>
      <c r="W114" s="315"/>
      <c r="X114" s="315"/>
      <c r="Y114" s="315"/>
      <c r="Z114" s="315"/>
      <c r="AA114" s="91" t="s">
        <v>3126</v>
      </c>
      <c r="AB114" s="202" t="s">
        <v>2521</v>
      </c>
      <c r="AC114" s="196">
        <f t="shared" si="13"/>
        <v>0</v>
      </c>
      <c r="AD114" s="196">
        <f t="shared" si="14"/>
        <v>0</v>
      </c>
      <c r="AE114" s="196">
        <f t="shared" si="15"/>
        <v>0</v>
      </c>
    </row>
    <row r="115" spans="1:31" s="7" customFormat="1" x14ac:dyDescent="0.25">
      <c r="A115" s="326"/>
      <c r="B115" s="239">
        <f t="shared" si="16"/>
        <v>14</v>
      </c>
      <c r="C115" s="322"/>
      <c r="D115" s="322" t="s">
        <v>411</v>
      </c>
      <c r="E115" s="43" t="s">
        <v>67</v>
      </c>
      <c r="F115" s="43" t="s">
        <v>64</v>
      </c>
      <c r="G115" s="34">
        <v>0.1</v>
      </c>
      <c r="H115" s="34">
        <v>0.08</v>
      </c>
      <c r="I115" s="74" t="s">
        <v>358</v>
      </c>
      <c r="J115" s="84">
        <v>1</v>
      </c>
      <c r="K115" s="85">
        <v>57</v>
      </c>
      <c r="L115" s="86">
        <v>4</v>
      </c>
      <c r="M115" s="74" t="s">
        <v>349</v>
      </c>
      <c r="N115" s="14">
        <v>1.5</v>
      </c>
      <c r="O115" s="15"/>
      <c r="P115" s="43">
        <v>2019</v>
      </c>
      <c r="Q115" s="43">
        <v>2023</v>
      </c>
      <c r="R115" s="87">
        <v>20</v>
      </c>
      <c r="S115" s="87" t="s">
        <v>340</v>
      </c>
      <c r="T115" s="17">
        <f t="shared" si="12"/>
        <v>2038</v>
      </c>
      <c r="U115" s="315">
        <v>4</v>
      </c>
      <c r="V115" s="315">
        <v>0</v>
      </c>
      <c r="W115" s="315">
        <v>1</v>
      </c>
      <c r="X115" s="315">
        <v>0</v>
      </c>
      <c r="Y115" s="315">
        <v>0</v>
      </c>
      <c r="Z115" s="315">
        <v>3</v>
      </c>
      <c r="AA115" s="91" t="s">
        <v>3126</v>
      </c>
      <c r="AB115" s="202" t="s">
        <v>2521</v>
      </c>
      <c r="AC115" s="196">
        <f t="shared" si="13"/>
        <v>7</v>
      </c>
      <c r="AD115" s="196">
        <f t="shared" si="14"/>
        <v>19</v>
      </c>
      <c r="AE115" s="196">
        <f t="shared" si="15"/>
        <v>26</v>
      </c>
    </row>
    <row r="116" spans="1:31" s="7" customFormat="1" x14ac:dyDescent="0.25">
      <c r="A116" s="326"/>
      <c r="B116" s="239">
        <f t="shared" si="16"/>
        <v>14</v>
      </c>
      <c r="C116" s="322"/>
      <c r="D116" s="322"/>
      <c r="E116" s="43" t="s">
        <v>67</v>
      </c>
      <c r="F116" s="43" t="s">
        <v>64</v>
      </c>
      <c r="G116" s="34">
        <v>0.1</v>
      </c>
      <c r="H116" s="34">
        <v>0.08</v>
      </c>
      <c r="I116" s="74" t="s">
        <v>358</v>
      </c>
      <c r="J116" s="84">
        <v>6</v>
      </c>
      <c r="K116" s="85">
        <v>159</v>
      </c>
      <c r="L116" s="86">
        <v>5</v>
      </c>
      <c r="M116" s="74" t="s">
        <v>349</v>
      </c>
      <c r="N116" s="14">
        <v>2.5</v>
      </c>
      <c r="O116" s="15"/>
      <c r="P116" s="43">
        <v>2019</v>
      </c>
      <c r="Q116" s="43">
        <v>2023</v>
      </c>
      <c r="R116" s="87">
        <v>20</v>
      </c>
      <c r="S116" s="87" t="s">
        <v>340</v>
      </c>
      <c r="T116" s="17">
        <f t="shared" si="12"/>
        <v>2038</v>
      </c>
      <c r="U116" s="315"/>
      <c r="V116" s="315"/>
      <c r="W116" s="315"/>
      <c r="X116" s="315"/>
      <c r="Y116" s="315"/>
      <c r="Z116" s="315"/>
      <c r="AA116" s="91" t="s">
        <v>3126</v>
      </c>
      <c r="AB116" s="202" t="s">
        <v>2521</v>
      </c>
      <c r="AC116" s="196">
        <f t="shared" si="13"/>
        <v>0</v>
      </c>
      <c r="AD116" s="196">
        <f t="shared" si="14"/>
        <v>0</v>
      </c>
      <c r="AE116" s="196">
        <f t="shared" si="15"/>
        <v>0</v>
      </c>
    </row>
    <row r="117" spans="1:31" s="7" customFormat="1" x14ac:dyDescent="0.25">
      <c r="A117" s="326"/>
      <c r="B117" s="239">
        <f t="shared" si="16"/>
        <v>14</v>
      </c>
      <c r="C117" s="322"/>
      <c r="D117" s="322" t="s">
        <v>412</v>
      </c>
      <c r="E117" s="43" t="s">
        <v>67</v>
      </c>
      <c r="F117" s="43" t="s">
        <v>64</v>
      </c>
      <c r="G117" s="34">
        <v>0.1</v>
      </c>
      <c r="H117" s="34">
        <v>0.08</v>
      </c>
      <c r="I117" s="74" t="s">
        <v>358</v>
      </c>
      <c r="J117" s="84">
        <v>1</v>
      </c>
      <c r="K117" s="85">
        <v>57</v>
      </c>
      <c r="L117" s="86">
        <v>4</v>
      </c>
      <c r="M117" s="74" t="s">
        <v>349</v>
      </c>
      <c r="N117" s="14">
        <v>1.5</v>
      </c>
      <c r="O117" s="15"/>
      <c r="P117" s="43">
        <v>2019</v>
      </c>
      <c r="Q117" s="43">
        <v>2023</v>
      </c>
      <c r="R117" s="87">
        <v>20</v>
      </c>
      <c r="S117" s="87" t="s">
        <v>340</v>
      </c>
      <c r="T117" s="17">
        <f t="shared" si="12"/>
        <v>2038</v>
      </c>
      <c r="U117" s="315">
        <v>4</v>
      </c>
      <c r="V117" s="315">
        <v>0</v>
      </c>
      <c r="W117" s="315">
        <v>1</v>
      </c>
      <c r="X117" s="315">
        <v>0</v>
      </c>
      <c r="Y117" s="315">
        <v>0</v>
      </c>
      <c r="Z117" s="315">
        <v>3</v>
      </c>
      <c r="AA117" s="91" t="s">
        <v>3126</v>
      </c>
      <c r="AB117" s="202" t="s">
        <v>2521</v>
      </c>
      <c r="AC117" s="196">
        <f t="shared" si="13"/>
        <v>7</v>
      </c>
      <c r="AD117" s="196">
        <f t="shared" si="14"/>
        <v>19</v>
      </c>
      <c r="AE117" s="196">
        <f t="shared" si="15"/>
        <v>26</v>
      </c>
    </row>
    <row r="118" spans="1:31" s="7" customFormat="1" x14ac:dyDescent="0.25">
      <c r="A118" s="326"/>
      <c r="B118" s="239">
        <f t="shared" si="16"/>
        <v>14</v>
      </c>
      <c r="C118" s="322"/>
      <c r="D118" s="322"/>
      <c r="E118" s="43" t="s">
        <v>67</v>
      </c>
      <c r="F118" s="43" t="s">
        <v>64</v>
      </c>
      <c r="G118" s="34">
        <v>0.1</v>
      </c>
      <c r="H118" s="34">
        <v>0.08</v>
      </c>
      <c r="I118" s="74" t="s">
        <v>358</v>
      </c>
      <c r="J118" s="84">
        <v>6</v>
      </c>
      <c r="K118" s="85">
        <v>159</v>
      </c>
      <c r="L118" s="86">
        <v>5</v>
      </c>
      <c r="M118" s="74" t="s">
        <v>349</v>
      </c>
      <c r="N118" s="14">
        <v>2.5</v>
      </c>
      <c r="O118" s="15"/>
      <c r="P118" s="43">
        <v>2019</v>
      </c>
      <c r="Q118" s="43">
        <v>2023</v>
      </c>
      <c r="R118" s="87">
        <v>20</v>
      </c>
      <c r="S118" s="87" t="s">
        <v>340</v>
      </c>
      <c r="T118" s="17">
        <f t="shared" si="12"/>
        <v>2038</v>
      </c>
      <c r="U118" s="315"/>
      <c r="V118" s="315"/>
      <c r="W118" s="315"/>
      <c r="X118" s="315"/>
      <c r="Y118" s="315"/>
      <c r="Z118" s="315"/>
      <c r="AA118" s="91" t="s">
        <v>3126</v>
      </c>
      <c r="AB118" s="202" t="s">
        <v>2521</v>
      </c>
      <c r="AC118" s="196">
        <f t="shared" si="13"/>
        <v>0</v>
      </c>
      <c r="AD118" s="196">
        <f t="shared" si="14"/>
        <v>0</v>
      </c>
      <c r="AE118" s="196">
        <f t="shared" si="15"/>
        <v>0</v>
      </c>
    </row>
    <row r="119" spans="1:31" s="7" customFormat="1" x14ac:dyDescent="0.25">
      <c r="A119" s="326"/>
      <c r="B119" s="239">
        <f t="shared" si="16"/>
        <v>14</v>
      </c>
      <c r="C119" s="322"/>
      <c r="D119" s="43" t="s">
        <v>413</v>
      </c>
      <c r="E119" s="43" t="s">
        <v>67</v>
      </c>
      <c r="F119" s="43" t="s">
        <v>64</v>
      </c>
      <c r="G119" s="34">
        <v>0.1</v>
      </c>
      <c r="H119" s="34">
        <v>0.08</v>
      </c>
      <c r="I119" s="74" t="s">
        <v>358</v>
      </c>
      <c r="J119" s="84">
        <v>5</v>
      </c>
      <c r="K119" s="85">
        <v>57</v>
      </c>
      <c r="L119" s="86">
        <v>4</v>
      </c>
      <c r="M119" s="74" t="s">
        <v>349</v>
      </c>
      <c r="N119" s="14">
        <v>1.5</v>
      </c>
      <c r="O119" s="15"/>
      <c r="P119" s="43">
        <v>2019</v>
      </c>
      <c r="Q119" s="43">
        <v>2023</v>
      </c>
      <c r="R119" s="87">
        <v>20</v>
      </c>
      <c r="S119" s="87" t="s">
        <v>340</v>
      </c>
      <c r="T119" s="17">
        <f t="shared" si="12"/>
        <v>2038</v>
      </c>
      <c r="U119" s="10">
        <v>5</v>
      </c>
      <c r="V119" s="10">
        <v>3</v>
      </c>
      <c r="W119" s="10">
        <v>2</v>
      </c>
      <c r="X119" s="10">
        <v>0</v>
      </c>
      <c r="Y119" s="10">
        <v>1</v>
      </c>
      <c r="Z119" s="10">
        <v>1</v>
      </c>
      <c r="AA119" s="91" t="s">
        <v>3128</v>
      </c>
      <c r="AB119" s="202" t="s">
        <v>2521</v>
      </c>
      <c r="AC119" s="196">
        <f t="shared" si="13"/>
        <v>10</v>
      </c>
      <c r="AD119" s="196">
        <f t="shared" si="14"/>
        <v>27</v>
      </c>
      <c r="AE119" s="196">
        <f t="shared" si="15"/>
        <v>37</v>
      </c>
    </row>
    <row r="120" spans="1:31" s="7" customFormat="1" x14ac:dyDescent="0.25">
      <c r="A120" s="326"/>
      <c r="B120" s="239">
        <f t="shared" si="16"/>
        <v>14</v>
      </c>
      <c r="C120" s="322"/>
      <c r="D120" s="322" t="s">
        <v>414</v>
      </c>
      <c r="E120" s="43" t="s">
        <v>67</v>
      </c>
      <c r="F120" s="43" t="s">
        <v>64</v>
      </c>
      <c r="G120" s="34">
        <v>0.1</v>
      </c>
      <c r="H120" s="34">
        <v>0.08</v>
      </c>
      <c r="I120" s="74" t="s">
        <v>358</v>
      </c>
      <c r="J120" s="84">
        <v>4.5</v>
      </c>
      <c r="K120" s="85">
        <v>32</v>
      </c>
      <c r="L120" s="86">
        <v>3.5</v>
      </c>
      <c r="M120" s="74" t="s">
        <v>349</v>
      </c>
      <c r="N120" s="14">
        <v>1.5</v>
      </c>
      <c r="O120" s="15"/>
      <c r="P120" s="43">
        <v>2019</v>
      </c>
      <c r="Q120" s="43">
        <v>2023</v>
      </c>
      <c r="R120" s="87">
        <v>20</v>
      </c>
      <c r="S120" s="87" t="s">
        <v>340</v>
      </c>
      <c r="T120" s="17">
        <f t="shared" si="12"/>
        <v>2038</v>
      </c>
      <c r="U120" s="315">
        <v>5</v>
      </c>
      <c r="V120" s="315">
        <v>0</v>
      </c>
      <c r="W120" s="315">
        <v>2</v>
      </c>
      <c r="X120" s="315">
        <v>0</v>
      </c>
      <c r="Y120" s="315">
        <v>0</v>
      </c>
      <c r="Z120" s="315">
        <v>2</v>
      </c>
      <c r="AA120" s="329" t="s">
        <v>3124</v>
      </c>
      <c r="AB120" s="330" t="s">
        <v>2521</v>
      </c>
      <c r="AC120" s="196">
        <f t="shared" si="13"/>
        <v>7</v>
      </c>
      <c r="AD120" s="196">
        <f t="shared" si="14"/>
        <v>20</v>
      </c>
      <c r="AE120" s="196">
        <f t="shared" si="15"/>
        <v>27</v>
      </c>
    </row>
    <row r="121" spans="1:31" s="7" customFormat="1" x14ac:dyDescent="0.25">
      <c r="A121" s="326"/>
      <c r="B121" s="239">
        <f t="shared" si="16"/>
        <v>14</v>
      </c>
      <c r="C121" s="322"/>
      <c r="D121" s="322"/>
      <c r="E121" s="43" t="s">
        <v>67</v>
      </c>
      <c r="F121" s="43" t="s">
        <v>64</v>
      </c>
      <c r="G121" s="34">
        <v>0.1</v>
      </c>
      <c r="H121" s="34">
        <v>0.08</v>
      </c>
      <c r="I121" s="74" t="s">
        <v>358</v>
      </c>
      <c r="J121" s="84">
        <v>10</v>
      </c>
      <c r="K121" s="85">
        <v>57</v>
      </c>
      <c r="L121" s="86">
        <v>4</v>
      </c>
      <c r="M121" s="74" t="s">
        <v>349</v>
      </c>
      <c r="N121" s="14">
        <v>1.5</v>
      </c>
      <c r="O121" s="15"/>
      <c r="P121" s="43">
        <v>2019</v>
      </c>
      <c r="Q121" s="43">
        <v>2023</v>
      </c>
      <c r="R121" s="87">
        <v>20</v>
      </c>
      <c r="S121" s="87" t="s">
        <v>340</v>
      </c>
      <c r="T121" s="17">
        <f t="shared" si="12"/>
        <v>2038</v>
      </c>
      <c r="U121" s="315"/>
      <c r="V121" s="315"/>
      <c r="W121" s="315"/>
      <c r="X121" s="315"/>
      <c r="Y121" s="315"/>
      <c r="Z121" s="315"/>
      <c r="AA121" s="329"/>
      <c r="AB121" s="331"/>
      <c r="AC121" s="196">
        <f t="shared" si="13"/>
        <v>0</v>
      </c>
      <c r="AD121" s="196">
        <f t="shared" si="14"/>
        <v>0</v>
      </c>
      <c r="AE121" s="196">
        <f t="shared" si="15"/>
        <v>0</v>
      </c>
    </row>
    <row r="122" spans="1:31" s="7" customFormat="1" x14ac:dyDescent="0.25">
      <c r="A122" s="326"/>
      <c r="B122" s="239">
        <f t="shared" si="16"/>
        <v>14</v>
      </c>
      <c r="C122" s="322"/>
      <c r="D122" s="322"/>
      <c r="E122" s="43" t="s">
        <v>67</v>
      </c>
      <c r="F122" s="43" t="s">
        <v>64</v>
      </c>
      <c r="G122" s="34">
        <v>0.1</v>
      </c>
      <c r="H122" s="34">
        <v>0.08</v>
      </c>
      <c r="I122" s="74" t="s">
        <v>358</v>
      </c>
      <c r="J122" s="84">
        <v>1.5</v>
      </c>
      <c r="K122" s="85">
        <v>32</v>
      </c>
      <c r="L122" s="86">
        <v>3</v>
      </c>
      <c r="M122" s="74" t="s">
        <v>349</v>
      </c>
      <c r="N122" s="14">
        <v>1.5</v>
      </c>
      <c r="O122" s="15"/>
      <c r="P122" s="43">
        <v>2019</v>
      </c>
      <c r="Q122" s="43">
        <v>2023</v>
      </c>
      <c r="R122" s="87">
        <v>20</v>
      </c>
      <c r="S122" s="87" t="s">
        <v>340</v>
      </c>
      <c r="T122" s="17">
        <f t="shared" si="12"/>
        <v>2038</v>
      </c>
      <c r="U122" s="315"/>
      <c r="V122" s="315"/>
      <c r="W122" s="315"/>
      <c r="X122" s="315"/>
      <c r="Y122" s="315"/>
      <c r="Z122" s="315"/>
      <c r="AA122" s="329"/>
      <c r="AB122" s="332"/>
      <c r="AC122" s="196">
        <f t="shared" si="13"/>
        <v>0</v>
      </c>
      <c r="AD122" s="196">
        <f t="shared" si="14"/>
        <v>0</v>
      </c>
      <c r="AE122" s="196">
        <f t="shared" si="15"/>
        <v>0</v>
      </c>
    </row>
    <row r="123" spans="1:31" s="7" customFormat="1" x14ac:dyDescent="0.25">
      <c r="A123" s="326"/>
      <c r="B123" s="239">
        <f t="shared" si="16"/>
        <v>14</v>
      </c>
      <c r="C123" s="322"/>
      <c r="D123" s="43" t="s">
        <v>415</v>
      </c>
      <c r="E123" s="43" t="s">
        <v>67</v>
      </c>
      <c r="F123" s="43" t="s">
        <v>64</v>
      </c>
      <c r="G123" s="34">
        <v>0.1</v>
      </c>
      <c r="H123" s="34">
        <v>0.08</v>
      </c>
      <c r="I123" s="74" t="s">
        <v>358</v>
      </c>
      <c r="J123" s="84">
        <v>3</v>
      </c>
      <c r="K123" s="85">
        <v>57</v>
      </c>
      <c r="L123" s="86">
        <v>4</v>
      </c>
      <c r="M123" s="74" t="s">
        <v>349</v>
      </c>
      <c r="N123" s="14">
        <v>1.5</v>
      </c>
      <c r="O123" s="15"/>
      <c r="P123" s="43">
        <v>2019</v>
      </c>
      <c r="Q123" s="43">
        <v>2023</v>
      </c>
      <c r="R123" s="87">
        <v>20</v>
      </c>
      <c r="S123" s="87" t="s">
        <v>340</v>
      </c>
      <c r="T123" s="17">
        <f t="shared" si="12"/>
        <v>2038</v>
      </c>
      <c r="U123" s="10"/>
      <c r="V123" s="10"/>
      <c r="W123" s="10"/>
      <c r="X123" s="10"/>
      <c r="Y123" s="10"/>
      <c r="Z123" s="10"/>
      <c r="AA123" s="91"/>
      <c r="AB123" s="202"/>
      <c r="AC123" s="196">
        <f t="shared" si="13"/>
        <v>0</v>
      </c>
      <c r="AD123" s="196">
        <f t="shared" si="14"/>
        <v>0</v>
      </c>
      <c r="AE123" s="196">
        <f t="shared" si="15"/>
        <v>0</v>
      </c>
    </row>
    <row r="124" spans="1:31" s="7" customFormat="1" x14ac:dyDescent="0.25">
      <c r="A124" s="326" t="s">
        <v>416</v>
      </c>
      <c r="B124" s="246">
        <v>16</v>
      </c>
      <c r="C124" s="322" t="s">
        <v>417</v>
      </c>
      <c r="D124" s="322" t="s">
        <v>418</v>
      </c>
      <c r="E124" s="322" t="s">
        <v>419</v>
      </c>
      <c r="F124" s="43" t="s">
        <v>44</v>
      </c>
      <c r="G124" s="323" t="s">
        <v>113</v>
      </c>
      <c r="H124" s="323" t="s">
        <v>248</v>
      </c>
      <c r="I124" s="323" t="s">
        <v>141</v>
      </c>
      <c r="J124" s="89">
        <v>96.9</v>
      </c>
      <c r="K124" s="85">
        <v>57</v>
      </c>
      <c r="L124" s="86">
        <v>4</v>
      </c>
      <c r="M124" s="74" t="s">
        <v>330</v>
      </c>
      <c r="N124" s="14">
        <f>IF(K124="","",IF(O124="",IF(K124=0,"",IF(K124&lt;=[4]Разработчик!$D$7,[4]Разработчик!$C$8,IF(K124&lt;=[4]Разработчик!$G$7,[4]Разработчик!$F$8,IF(K124&lt;=[4]Разработчик!$J$7,[4]Разработчик!$I$8,IF(K124&lt;=[4]Разработчик!$M$7,[4]Разработчик!$L$8,IF(K124&lt;=[4]Разработчик!$P$7,[4]Разработчик!$O$8,IF(K124&lt;=[4]Разработчик!$S$7,[4]Разработчик!$R$8,IF(K124&lt;=425.9,3.5,IF(K124&gt;=[4]Разработчик!$V$7,[4]Разработчик!$U$8))))))))),"-"))</f>
        <v>1.5</v>
      </c>
      <c r="O124" s="15"/>
      <c r="P124" s="43">
        <v>2020</v>
      </c>
      <c r="Q124" s="43">
        <v>2023</v>
      </c>
      <c r="R124" s="87">
        <v>20</v>
      </c>
      <c r="S124" s="87" t="s">
        <v>340</v>
      </c>
      <c r="T124" s="17">
        <f t="shared" si="12"/>
        <v>2035</v>
      </c>
      <c r="U124" s="315">
        <v>9</v>
      </c>
      <c r="V124" s="315">
        <v>0</v>
      </c>
      <c r="W124" s="315">
        <v>9</v>
      </c>
      <c r="X124" s="315">
        <v>2</v>
      </c>
      <c r="Y124" s="315">
        <v>0</v>
      </c>
      <c r="Z124" s="315">
        <v>4</v>
      </c>
      <c r="AA124" s="329">
        <v>7</v>
      </c>
      <c r="AB124" s="328" t="s">
        <v>2521</v>
      </c>
      <c r="AC124" s="196">
        <f t="shared" si="13"/>
        <v>15</v>
      </c>
      <c r="AD124" s="196">
        <f t="shared" si="14"/>
        <v>52</v>
      </c>
      <c r="AE124" s="196">
        <f t="shared" si="15"/>
        <v>67</v>
      </c>
    </row>
    <row r="125" spans="1:31" s="7" customFormat="1" x14ac:dyDescent="0.25">
      <c r="A125" s="326"/>
      <c r="B125" s="239">
        <f>B124</f>
        <v>16</v>
      </c>
      <c r="C125" s="322"/>
      <c r="D125" s="322"/>
      <c r="E125" s="326"/>
      <c r="F125" s="43" t="s">
        <v>44</v>
      </c>
      <c r="G125" s="323"/>
      <c r="H125" s="323"/>
      <c r="I125" s="323"/>
      <c r="J125" s="89">
        <v>1.1000000000000001</v>
      </c>
      <c r="K125" s="85">
        <v>32</v>
      </c>
      <c r="L125" s="86">
        <v>3.5</v>
      </c>
      <c r="M125" s="74" t="s">
        <v>330</v>
      </c>
      <c r="N125" s="14">
        <f>IF(K125="","",IF(O125="",IF(K125=0,"",IF(K125&lt;=[4]Разработчик!$D$7,[4]Разработчик!$C$8,IF(K125&lt;=[4]Разработчик!$G$7,[4]Разработчик!$F$8,IF(K125&lt;=[4]Разработчик!$J$7,[4]Разработчик!$I$8,IF(K125&lt;=[4]Разработчик!$M$7,[4]Разработчик!$L$8,IF(K125&lt;=[4]Разработчик!$P$7,[4]Разработчик!$O$8,IF(K125&lt;=[4]Разработчик!$S$7,[4]Разработчик!$R$8,IF(K125&lt;=425.9,3.5,IF(K125&gt;=[4]Разработчик!$V$7,[4]Разработчик!$U$8))))))))),"-"))</f>
        <v>1.5</v>
      </c>
      <c r="O125" s="15"/>
      <c r="P125" s="43">
        <v>2020</v>
      </c>
      <c r="Q125" s="43">
        <v>2023</v>
      </c>
      <c r="R125" s="87">
        <v>20</v>
      </c>
      <c r="S125" s="87" t="s">
        <v>340</v>
      </c>
      <c r="T125" s="17">
        <f t="shared" si="12"/>
        <v>2035</v>
      </c>
      <c r="U125" s="315"/>
      <c r="V125" s="315"/>
      <c r="W125" s="315"/>
      <c r="X125" s="315"/>
      <c r="Y125" s="315"/>
      <c r="Z125" s="315"/>
      <c r="AA125" s="329"/>
      <c r="AB125" s="328"/>
      <c r="AC125" s="196">
        <f t="shared" si="13"/>
        <v>0</v>
      </c>
      <c r="AD125" s="196">
        <f t="shared" si="14"/>
        <v>0</v>
      </c>
      <c r="AE125" s="196">
        <f t="shared" si="15"/>
        <v>0</v>
      </c>
    </row>
    <row r="126" spans="1:31" s="7" customFormat="1" x14ac:dyDescent="0.25">
      <c r="A126" s="326"/>
      <c r="B126" s="239">
        <f>B125</f>
        <v>16</v>
      </c>
      <c r="C126" s="322"/>
      <c r="D126" s="322"/>
      <c r="E126" s="326"/>
      <c r="F126" s="43" t="s">
        <v>44</v>
      </c>
      <c r="G126" s="323"/>
      <c r="H126" s="323"/>
      <c r="I126" s="323"/>
      <c r="J126" s="89">
        <v>0.2</v>
      </c>
      <c r="K126" s="85">
        <v>18</v>
      </c>
      <c r="L126" s="86">
        <v>3.5</v>
      </c>
      <c r="M126" s="74" t="s">
        <v>330</v>
      </c>
      <c r="N126" s="14">
        <f>IF(K126="","",IF(O126="",IF(K126=0,"",IF(K126&lt;=[4]Разработчик!$D$7,[4]Разработчик!$C$8,IF(K126&lt;=[4]Разработчик!$G$7,[4]Разработчик!$F$8,IF(K126&lt;=[4]Разработчик!$J$7,[4]Разработчик!$I$8,IF(K126&lt;=[4]Разработчик!$M$7,[4]Разработчик!$L$8,IF(K126&lt;=[4]Разработчик!$P$7,[4]Разработчик!$O$8,IF(K126&lt;=[4]Разработчик!$S$7,[4]Разработчик!$R$8,IF(K126&lt;=425.9,3.5,IF(K126&gt;=[4]Разработчик!$V$7,[4]Разработчик!$U$8))))))))),"-"))</f>
        <v>1</v>
      </c>
      <c r="O126" s="15"/>
      <c r="P126" s="43">
        <v>2020</v>
      </c>
      <c r="Q126" s="43">
        <v>2023</v>
      </c>
      <c r="R126" s="87">
        <v>20</v>
      </c>
      <c r="S126" s="87" t="s">
        <v>340</v>
      </c>
      <c r="T126" s="17">
        <f t="shared" si="12"/>
        <v>2035</v>
      </c>
      <c r="U126" s="315"/>
      <c r="V126" s="315"/>
      <c r="W126" s="315"/>
      <c r="X126" s="315"/>
      <c r="Y126" s="315"/>
      <c r="Z126" s="315"/>
      <c r="AA126" s="329"/>
      <c r="AB126" s="328"/>
      <c r="AC126" s="196">
        <f t="shared" si="13"/>
        <v>0</v>
      </c>
      <c r="AD126" s="196">
        <f t="shared" si="14"/>
        <v>0</v>
      </c>
      <c r="AE126" s="196">
        <f t="shared" si="15"/>
        <v>0</v>
      </c>
    </row>
    <row r="127" spans="1:31" s="7" customFormat="1" ht="36" x14ac:dyDescent="0.25">
      <c r="A127" s="326"/>
      <c r="B127" s="239">
        <f>B126</f>
        <v>16</v>
      </c>
      <c r="C127" s="322"/>
      <c r="D127" s="43" t="s">
        <v>420</v>
      </c>
      <c r="E127" s="43" t="s">
        <v>419</v>
      </c>
      <c r="F127" s="43" t="s">
        <v>44</v>
      </c>
      <c r="G127" s="74" t="s">
        <v>113</v>
      </c>
      <c r="H127" s="74" t="s">
        <v>248</v>
      </c>
      <c r="I127" s="74" t="s">
        <v>141</v>
      </c>
      <c r="J127" s="89">
        <v>359.8</v>
      </c>
      <c r="K127" s="85">
        <v>57</v>
      </c>
      <c r="L127" s="86">
        <v>4</v>
      </c>
      <c r="M127" s="74" t="s">
        <v>330</v>
      </c>
      <c r="N127" s="14">
        <f>IF(K127="","",IF(O127="",IF(K127=0,"",IF(K127&lt;=[4]Разработчик!$D$7,[4]Разработчик!$C$8,IF(K127&lt;=[4]Разработчик!$G$7,[4]Разработчик!$F$8,IF(K127&lt;=[4]Разработчик!$J$7,[4]Разработчик!$I$8,IF(K127&lt;=[4]Разработчик!$M$7,[4]Разработчик!$L$8,IF(K127&lt;=[4]Разработчик!$P$7,[4]Разработчик!$O$8,IF(K127&lt;=[4]Разработчик!$S$7,[4]Разработчик!$R$8,IF(K127&lt;=425.9,3.5,IF(K127&gt;=[4]Разработчик!$V$7,[4]Разработчик!$U$8))))))))),"-"))</f>
        <v>1.5</v>
      </c>
      <c r="O127" s="15"/>
      <c r="P127" s="43">
        <v>2020</v>
      </c>
      <c r="Q127" s="43">
        <v>2023</v>
      </c>
      <c r="R127" s="87">
        <v>20</v>
      </c>
      <c r="S127" s="87" t="s">
        <v>340</v>
      </c>
      <c r="T127" s="17">
        <f t="shared" si="12"/>
        <v>2035</v>
      </c>
      <c r="U127" s="10">
        <v>2</v>
      </c>
      <c r="V127" s="10">
        <v>0</v>
      </c>
      <c r="W127" s="10">
        <v>0</v>
      </c>
      <c r="X127" s="10">
        <v>0</v>
      </c>
      <c r="Y127" s="10">
        <v>0</v>
      </c>
      <c r="Z127" s="10">
        <v>0</v>
      </c>
      <c r="AA127" s="91">
        <v>7</v>
      </c>
      <c r="AB127" s="202" t="s">
        <v>2521</v>
      </c>
      <c r="AC127" s="196">
        <f t="shared" si="13"/>
        <v>2</v>
      </c>
      <c r="AD127" s="196">
        <f t="shared" si="14"/>
        <v>4</v>
      </c>
      <c r="AE127" s="196">
        <f t="shared" si="15"/>
        <v>6</v>
      </c>
    </row>
    <row r="128" spans="1:31" s="7" customFormat="1" ht="15" customHeight="1" x14ac:dyDescent="0.25">
      <c r="A128" s="447" t="s">
        <v>421</v>
      </c>
      <c r="B128" s="239">
        <v>18</v>
      </c>
      <c r="C128" s="447" t="s">
        <v>422</v>
      </c>
      <c r="D128" s="322" t="s">
        <v>423</v>
      </c>
      <c r="E128" s="326" t="s">
        <v>337</v>
      </c>
      <c r="F128" s="43" t="s">
        <v>96</v>
      </c>
      <c r="G128" s="323" t="s">
        <v>112</v>
      </c>
      <c r="H128" s="323" t="s">
        <v>99</v>
      </c>
      <c r="I128" s="323" t="s">
        <v>424</v>
      </c>
      <c r="J128" s="89">
        <v>1.1000000000000001</v>
      </c>
      <c r="K128" s="85">
        <v>89</v>
      </c>
      <c r="L128" s="86">
        <v>3.5</v>
      </c>
      <c r="M128" s="74" t="s">
        <v>330</v>
      </c>
      <c r="N128" s="14">
        <f>IF(K128="","",IF(O128="",IF(K128=0,"",IF(K128&lt;=[4]Разработчик!$D$7,[4]Разработчик!$C$8,IF(K128&lt;=[4]Разработчик!$G$7,[4]Разработчик!$F$8,IF(K128&lt;=[4]Разработчик!$J$7,[4]Разработчик!$I$8,IF(K128&lt;=[4]Разработчик!$M$7,[4]Разработчик!$L$8,IF(K128&lt;=[4]Разработчик!$P$7,[4]Разработчик!$O$8,IF(K128&lt;=[4]Разработчик!$S$7,[4]Разработчик!$R$8,IF(K128&lt;=425.9,3.5,IF(K128&gt;=[4]Разработчик!$V$7,[4]Разработчик!$U$8))))))))),"-"))</f>
        <v>2</v>
      </c>
      <c r="O128" s="15"/>
      <c r="P128" s="43">
        <v>2017</v>
      </c>
      <c r="Q128" s="43">
        <v>2023</v>
      </c>
      <c r="R128" s="87">
        <v>20</v>
      </c>
      <c r="S128" s="87" t="s">
        <v>310</v>
      </c>
      <c r="T128" s="17">
        <f t="shared" si="12"/>
        <v>2035</v>
      </c>
      <c r="U128" s="10">
        <v>2</v>
      </c>
      <c r="V128" s="10">
        <v>0</v>
      </c>
      <c r="W128" s="10">
        <v>3</v>
      </c>
      <c r="X128" s="10">
        <v>2</v>
      </c>
      <c r="Y128" s="10">
        <v>0</v>
      </c>
      <c r="Z128" s="10">
        <v>0</v>
      </c>
      <c r="AA128" s="91">
        <v>6</v>
      </c>
      <c r="AB128" s="202" t="s">
        <v>2520</v>
      </c>
      <c r="AC128" s="196">
        <f t="shared" si="13"/>
        <v>4</v>
      </c>
      <c r="AD128" s="196">
        <f t="shared" si="14"/>
        <v>14</v>
      </c>
      <c r="AE128" s="196">
        <f t="shared" si="15"/>
        <v>18</v>
      </c>
    </row>
    <row r="129" spans="1:31" s="7" customFormat="1" x14ac:dyDescent="0.25">
      <c r="A129" s="448"/>
      <c r="B129" s="239">
        <f t="shared" ref="B129:B134" si="17">B128</f>
        <v>18</v>
      </c>
      <c r="C129" s="448"/>
      <c r="D129" s="322"/>
      <c r="E129" s="326"/>
      <c r="F129" s="43" t="s">
        <v>96</v>
      </c>
      <c r="G129" s="323"/>
      <c r="H129" s="323"/>
      <c r="I129" s="323"/>
      <c r="J129" s="89">
        <v>17.8</v>
      </c>
      <c r="K129" s="85">
        <v>57</v>
      </c>
      <c r="L129" s="86">
        <v>3.5</v>
      </c>
      <c r="M129" s="74" t="s">
        <v>330</v>
      </c>
      <c r="N129" s="14">
        <f>IF(K129="","",IF(O129="",IF(K129=0,"",IF(K129&lt;=[4]Разработчик!$D$7,[4]Разработчик!$C$8,IF(K129&lt;=[4]Разработчик!$G$7,[4]Разработчик!$F$8,IF(K129&lt;=[4]Разработчик!$J$7,[4]Разработчик!$I$8,IF(K129&lt;=[4]Разработчик!$M$7,[4]Разработчик!$L$8,IF(K129&lt;=[4]Разработчик!$P$7,[4]Разработчик!$O$8,IF(K129&lt;=[4]Разработчик!$S$7,[4]Разработчик!$R$8,IF(K129&lt;=425.9,3.5,IF(K129&gt;=[4]Разработчик!$V$7,[4]Разработчик!$U$8))))))))),"-"))</f>
        <v>1.5</v>
      </c>
      <c r="O129" s="15"/>
      <c r="P129" s="43">
        <v>2017</v>
      </c>
      <c r="Q129" s="43">
        <v>2023</v>
      </c>
      <c r="R129" s="87">
        <v>20</v>
      </c>
      <c r="S129" s="87" t="s">
        <v>310</v>
      </c>
      <c r="T129" s="17">
        <f t="shared" si="12"/>
        <v>2035</v>
      </c>
      <c r="U129" s="10">
        <v>0</v>
      </c>
      <c r="V129" s="10">
        <v>0</v>
      </c>
      <c r="W129" s="10">
        <v>0</v>
      </c>
      <c r="X129" s="10">
        <v>0</v>
      </c>
      <c r="Y129" s="10">
        <v>0</v>
      </c>
      <c r="Z129" s="10">
        <v>2</v>
      </c>
      <c r="AA129" s="91">
        <v>6</v>
      </c>
      <c r="AB129" s="202" t="s">
        <v>2520</v>
      </c>
      <c r="AC129" s="196">
        <f t="shared" si="13"/>
        <v>2</v>
      </c>
      <c r="AD129" s="196">
        <f t="shared" si="14"/>
        <v>6</v>
      </c>
      <c r="AE129" s="196">
        <f t="shared" si="15"/>
        <v>8</v>
      </c>
    </row>
    <row r="130" spans="1:31" s="7" customFormat="1" x14ac:dyDescent="0.25">
      <c r="A130" s="448"/>
      <c r="B130" s="239">
        <f t="shared" si="17"/>
        <v>18</v>
      </c>
      <c r="C130" s="448"/>
      <c r="D130" s="43" t="s">
        <v>425</v>
      </c>
      <c r="E130" s="43" t="s">
        <v>337</v>
      </c>
      <c r="F130" s="43" t="s">
        <v>96</v>
      </c>
      <c r="G130" s="74" t="s">
        <v>112</v>
      </c>
      <c r="H130" s="74" t="s">
        <v>99</v>
      </c>
      <c r="I130" s="74" t="s">
        <v>424</v>
      </c>
      <c r="J130" s="89">
        <v>385.7</v>
      </c>
      <c r="K130" s="85">
        <v>57</v>
      </c>
      <c r="L130" s="86">
        <v>3.5</v>
      </c>
      <c r="M130" s="74" t="s">
        <v>330</v>
      </c>
      <c r="N130" s="14">
        <f>IF(K130="","",IF(O130="",IF(K130=0,"",IF(K130&lt;=[4]Разработчик!$D$7,[4]Разработчик!$C$8,IF(K130&lt;=[4]Разработчик!$G$7,[4]Разработчик!$F$8,IF(K130&lt;=[4]Разработчик!$J$7,[4]Разработчик!$I$8,IF(K130&lt;=[4]Разработчик!$M$7,[4]Разработчик!$L$8,IF(K130&lt;=[4]Разработчик!$P$7,[4]Разработчик!$O$8,IF(K130&lt;=[4]Разработчик!$S$7,[4]Разработчик!$R$8,IF(K130&lt;=425.9,3.5,IF(K130&gt;=[4]Разработчик!$V$7,[4]Разработчик!$U$8))))))))),"-"))</f>
        <v>1.5</v>
      </c>
      <c r="O130" s="15"/>
      <c r="P130" s="43">
        <v>2017</v>
      </c>
      <c r="Q130" s="43">
        <v>2023</v>
      </c>
      <c r="R130" s="87">
        <v>20</v>
      </c>
      <c r="S130" s="87" t="s">
        <v>310</v>
      </c>
      <c r="T130" s="17">
        <f t="shared" si="12"/>
        <v>2035</v>
      </c>
      <c r="U130" s="10">
        <v>13</v>
      </c>
      <c r="V130" s="10">
        <v>0</v>
      </c>
      <c r="W130" s="10">
        <v>0</v>
      </c>
      <c r="X130" s="10">
        <v>0</v>
      </c>
      <c r="Y130" s="10">
        <v>0</v>
      </c>
      <c r="Z130" s="10">
        <v>0</v>
      </c>
      <c r="AA130" s="91">
        <v>6</v>
      </c>
      <c r="AB130" s="202" t="s">
        <v>2520</v>
      </c>
      <c r="AC130" s="196">
        <f t="shared" si="13"/>
        <v>13</v>
      </c>
      <c r="AD130" s="196">
        <f t="shared" si="14"/>
        <v>26</v>
      </c>
      <c r="AE130" s="196">
        <f t="shared" si="15"/>
        <v>39</v>
      </c>
    </row>
    <row r="131" spans="1:31" s="7" customFormat="1" x14ac:dyDescent="0.25">
      <c r="A131" s="448"/>
      <c r="B131" s="239">
        <f t="shared" si="17"/>
        <v>18</v>
      </c>
      <c r="C131" s="448"/>
      <c r="D131" s="239"/>
      <c r="E131" s="246"/>
      <c r="F131" s="43" t="s">
        <v>96</v>
      </c>
      <c r="G131" s="240"/>
      <c r="H131" s="240"/>
      <c r="I131" s="240"/>
      <c r="J131" s="89">
        <v>0.1</v>
      </c>
      <c r="K131" s="85">
        <v>32</v>
      </c>
      <c r="L131" s="86">
        <v>3</v>
      </c>
      <c r="M131" s="74" t="s">
        <v>330</v>
      </c>
      <c r="N131" s="14">
        <f>IF(K131="","",IF(O131="",IF(K131=0,"",IF(K131&lt;=[4]Разработчик!$D$7,[4]Разработчик!$C$8,IF(K131&lt;=[4]Разработчик!$G$7,[4]Разработчик!$F$8,IF(K131&lt;=[4]Разработчик!$J$7,[4]Разработчик!$I$8,IF(K131&lt;=[4]Разработчик!$M$7,[4]Разработчик!$L$8,IF(K131&lt;=[4]Разработчик!$P$7,[4]Разработчик!$O$8,IF(K131&lt;=[4]Разработчик!$S$7,[4]Разработчик!$R$8,IF(K131&lt;=425.9,3.5,IF(K131&gt;=[4]Разработчик!$V$7,[4]Разработчик!$U$8))))))))),"-"))</f>
        <v>1.5</v>
      </c>
      <c r="O131" s="15"/>
      <c r="P131" s="43">
        <v>2017</v>
      </c>
      <c r="Q131" s="43">
        <v>2023</v>
      </c>
      <c r="R131" s="87">
        <v>20</v>
      </c>
      <c r="S131" s="87" t="s">
        <v>310</v>
      </c>
      <c r="T131" s="17">
        <f t="shared" si="12"/>
        <v>2035</v>
      </c>
      <c r="U131" s="10">
        <v>6</v>
      </c>
      <c r="V131" s="10">
        <v>0</v>
      </c>
      <c r="W131" s="10">
        <v>0</v>
      </c>
      <c r="X131" s="10">
        <v>0</v>
      </c>
      <c r="Y131" s="10">
        <v>0</v>
      </c>
      <c r="Z131" s="10">
        <v>1</v>
      </c>
      <c r="AA131" s="91">
        <v>6</v>
      </c>
      <c r="AB131" s="202" t="s">
        <v>2520</v>
      </c>
      <c r="AC131" s="196">
        <f t="shared" si="13"/>
        <v>7</v>
      </c>
      <c r="AD131" s="196">
        <f t="shared" si="14"/>
        <v>15</v>
      </c>
      <c r="AE131" s="196">
        <f t="shared" si="15"/>
        <v>22</v>
      </c>
    </row>
    <row r="132" spans="1:31" s="7" customFormat="1" x14ac:dyDescent="0.25">
      <c r="A132" s="448"/>
      <c r="B132" s="239">
        <f t="shared" si="17"/>
        <v>18</v>
      </c>
      <c r="C132" s="448"/>
      <c r="D132" s="322" t="s">
        <v>426</v>
      </c>
      <c r="E132" s="326" t="s">
        <v>337</v>
      </c>
      <c r="F132" s="43" t="s">
        <v>96</v>
      </c>
      <c r="G132" s="323" t="s">
        <v>112</v>
      </c>
      <c r="H132" s="323" t="s">
        <v>99</v>
      </c>
      <c r="I132" s="323" t="s">
        <v>424</v>
      </c>
      <c r="J132" s="89">
        <v>90.9</v>
      </c>
      <c r="K132" s="85">
        <v>57</v>
      </c>
      <c r="L132" s="86">
        <v>3.5</v>
      </c>
      <c r="M132" s="74" t="s">
        <v>330</v>
      </c>
      <c r="N132" s="14">
        <f>IF(K132="","",IF(O132="",IF(K132=0,"",IF(K132&lt;=[4]Разработчик!$D$7,[4]Разработчик!$C$8,IF(K132&lt;=[4]Разработчик!$G$7,[4]Разработчик!$F$8,IF(K132&lt;=[4]Разработчик!$J$7,[4]Разработчик!$I$8,IF(K132&lt;=[4]Разработчик!$M$7,[4]Разработчик!$L$8,IF(K132&lt;=[4]Разработчик!$P$7,[4]Разработчик!$O$8,IF(K132&lt;=[4]Разработчик!$S$7,[4]Разработчик!$R$8,IF(K132&lt;=425.9,3.5,IF(K132&gt;=[4]Разработчик!$V$7,[4]Разработчик!$U$8))))))))),"-"))</f>
        <v>1.5</v>
      </c>
      <c r="O132" s="15"/>
      <c r="P132" s="43">
        <v>2017</v>
      </c>
      <c r="Q132" s="43">
        <v>2023</v>
      </c>
      <c r="R132" s="87">
        <v>20</v>
      </c>
      <c r="S132" s="87" t="s">
        <v>310</v>
      </c>
      <c r="T132" s="17">
        <f t="shared" si="12"/>
        <v>2035</v>
      </c>
      <c r="U132" s="10">
        <v>3</v>
      </c>
      <c r="V132" s="10">
        <v>0</v>
      </c>
      <c r="W132" s="10">
        <v>0</v>
      </c>
      <c r="X132" s="10">
        <v>0</v>
      </c>
      <c r="Y132" s="10">
        <v>0</v>
      </c>
      <c r="Z132" s="10">
        <v>0</v>
      </c>
      <c r="AA132" s="91">
        <v>6</v>
      </c>
      <c r="AB132" s="202" t="s">
        <v>2520</v>
      </c>
      <c r="AC132" s="196">
        <f t="shared" si="13"/>
        <v>3</v>
      </c>
      <c r="AD132" s="196">
        <f t="shared" si="14"/>
        <v>6</v>
      </c>
      <c r="AE132" s="196">
        <f t="shared" si="15"/>
        <v>9</v>
      </c>
    </row>
    <row r="133" spans="1:31" s="7" customFormat="1" x14ac:dyDescent="0.25">
      <c r="A133" s="448"/>
      <c r="B133" s="239">
        <f t="shared" si="17"/>
        <v>18</v>
      </c>
      <c r="C133" s="448"/>
      <c r="D133" s="322"/>
      <c r="E133" s="326"/>
      <c r="F133" s="43" t="s">
        <v>96</v>
      </c>
      <c r="G133" s="323"/>
      <c r="H133" s="323"/>
      <c r="I133" s="323"/>
      <c r="J133" s="89">
        <v>0.2</v>
      </c>
      <c r="K133" s="85">
        <v>32</v>
      </c>
      <c r="L133" s="86">
        <v>3</v>
      </c>
      <c r="M133" s="74" t="s">
        <v>330</v>
      </c>
      <c r="N133" s="14">
        <f>IF(K133="","",IF(O133="",IF(K133=0,"",IF(K133&lt;=[4]Разработчик!$D$7,[4]Разработчик!$C$8,IF(K133&lt;=[4]Разработчик!$G$7,[4]Разработчик!$F$8,IF(K133&lt;=[4]Разработчик!$J$7,[4]Разработчик!$I$8,IF(K133&lt;=[4]Разработчик!$M$7,[4]Разработчик!$L$8,IF(K133&lt;=[4]Разработчик!$P$7,[4]Разработчик!$O$8,IF(K133&lt;=[4]Разработчик!$S$7,[4]Разработчик!$R$8,IF(K133&lt;=425.9,3.5,IF(K133&gt;=[4]Разработчик!$V$7,[4]Разработчик!$U$8))))))))),"-"))</f>
        <v>1.5</v>
      </c>
      <c r="O133" s="15"/>
      <c r="P133" s="43">
        <v>2017</v>
      </c>
      <c r="Q133" s="43">
        <v>2023</v>
      </c>
      <c r="R133" s="87">
        <v>20</v>
      </c>
      <c r="S133" s="87" t="s">
        <v>310</v>
      </c>
      <c r="T133" s="17">
        <f t="shared" si="12"/>
        <v>2035</v>
      </c>
      <c r="U133" s="10">
        <v>3</v>
      </c>
      <c r="V133" s="10">
        <v>0</v>
      </c>
      <c r="W133" s="10">
        <v>1</v>
      </c>
      <c r="X133" s="10">
        <v>0</v>
      </c>
      <c r="Y133" s="10">
        <v>0</v>
      </c>
      <c r="Z133" s="10">
        <v>1</v>
      </c>
      <c r="AA133" s="91">
        <v>6</v>
      </c>
      <c r="AB133" s="202" t="s">
        <v>2520</v>
      </c>
      <c r="AC133" s="196">
        <f t="shared" si="13"/>
        <v>4</v>
      </c>
      <c r="AD133" s="196">
        <f t="shared" si="14"/>
        <v>11</v>
      </c>
      <c r="AE133" s="196">
        <f t="shared" si="15"/>
        <v>15</v>
      </c>
    </row>
    <row r="134" spans="1:31" s="7" customFormat="1" ht="19.5" customHeight="1" x14ac:dyDescent="0.25">
      <c r="A134" s="448"/>
      <c r="B134" s="239">
        <f t="shared" si="17"/>
        <v>18</v>
      </c>
      <c r="C134" s="448"/>
      <c r="D134" s="239"/>
      <c r="E134" s="239"/>
      <c r="F134" s="43" t="s">
        <v>96</v>
      </c>
      <c r="G134" s="240"/>
      <c r="H134" s="240"/>
      <c r="I134" s="240"/>
      <c r="J134" s="89">
        <v>2.7</v>
      </c>
      <c r="K134" s="85">
        <v>18</v>
      </c>
      <c r="L134" s="86">
        <v>3.5</v>
      </c>
      <c r="M134" s="74" t="s">
        <v>330</v>
      </c>
      <c r="N134" s="14">
        <f>IF(K134="","",IF(O134="",IF(K134=0,"",IF(K134&lt;=[4]Разработчик!$D$7,[4]Разработчик!$C$8,IF(K134&lt;=[4]Разработчик!$G$7,[4]Разработчик!$F$8,IF(K134&lt;=[4]Разработчик!$J$7,[4]Разработчик!$I$8,IF(K134&lt;=[4]Разработчик!$M$7,[4]Разработчик!$L$8,IF(K134&lt;=[4]Разработчик!$P$7,[4]Разработчик!$O$8,IF(K134&lt;=[4]Разработчик!$S$7,[4]Разработчик!$R$8,IF(K134&lt;=425.9,3.5,IF(K134&gt;=[4]Разработчик!$V$7,[4]Разработчик!$U$8))))))))),"-"))</f>
        <v>1</v>
      </c>
      <c r="O134" s="15"/>
      <c r="P134" s="43">
        <v>2017</v>
      </c>
      <c r="Q134" s="43">
        <v>2023</v>
      </c>
      <c r="R134" s="87">
        <v>20</v>
      </c>
      <c r="S134" s="87" t="s">
        <v>336</v>
      </c>
      <c r="T134" s="17">
        <f t="shared" si="12"/>
        <v>2035</v>
      </c>
      <c r="U134" s="10"/>
      <c r="V134" s="10"/>
      <c r="W134" s="10"/>
      <c r="X134" s="10"/>
      <c r="Y134" s="10"/>
      <c r="Z134" s="10"/>
      <c r="AA134" s="91"/>
      <c r="AB134" s="202" t="s">
        <v>2520</v>
      </c>
      <c r="AC134" s="196">
        <f t="shared" si="13"/>
        <v>0</v>
      </c>
      <c r="AD134" s="196">
        <f t="shared" si="14"/>
        <v>0</v>
      </c>
      <c r="AE134" s="196">
        <f t="shared" si="15"/>
        <v>0</v>
      </c>
    </row>
    <row r="135" spans="1:31" s="7" customFormat="1" ht="19.5" customHeight="1" x14ac:dyDescent="0.25">
      <c r="A135" s="448"/>
      <c r="B135" s="239">
        <v>18</v>
      </c>
      <c r="C135" s="448"/>
      <c r="D135" s="322" t="s">
        <v>2540</v>
      </c>
      <c r="E135" s="322" t="s">
        <v>337</v>
      </c>
      <c r="F135" s="43"/>
      <c r="G135" s="74"/>
      <c r="H135" s="74"/>
      <c r="I135" s="74"/>
      <c r="J135" s="89"/>
      <c r="K135" s="85"/>
      <c r="L135" s="86"/>
      <c r="M135" s="74"/>
      <c r="N135" s="14"/>
      <c r="O135" s="15"/>
      <c r="P135" s="43"/>
      <c r="Q135" s="43"/>
      <c r="R135" s="87"/>
      <c r="S135" s="87"/>
      <c r="T135" s="17"/>
      <c r="U135" s="10">
        <v>11</v>
      </c>
      <c r="V135" s="10">
        <v>0</v>
      </c>
      <c r="W135" s="10">
        <v>2</v>
      </c>
      <c r="X135" s="10">
        <v>0</v>
      </c>
      <c r="Y135" s="10">
        <v>1</v>
      </c>
      <c r="Z135" s="10">
        <v>30</v>
      </c>
      <c r="AA135" s="91">
        <v>6</v>
      </c>
      <c r="AB135" s="202" t="s">
        <v>2520</v>
      </c>
      <c r="AC135" s="196">
        <f t="shared" si="13"/>
        <v>42</v>
      </c>
      <c r="AD135" s="196">
        <f t="shared" si="14"/>
        <v>117</v>
      </c>
      <c r="AE135" s="196">
        <f t="shared" si="15"/>
        <v>159</v>
      </c>
    </row>
    <row r="136" spans="1:31" s="7" customFormat="1" ht="19.5" customHeight="1" x14ac:dyDescent="0.25">
      <c r="A136" s="449"/>
      <c r="B136" s="239">
        <v>18</v>
      </c>
      <c r="C136" s="449"/>
      <c r="D136" s="322"/>
      <c r="E136" s="322"/>
      <c r="F136" s="43"/>
      <c r="G136" s="74"/>
      <c r="H136" s="74"/>
      <c r="I136" s="74"/>
      <c r="J136" s="89"/>
      <c r="K136" s="85"/>
      <c r="L136" s="86"/>
      <c r="M136" s="74"/>
      <c r="N136" s="14"/>
      <c r="O136" s="15"/>
      <c r="P136" s="43"/>
      <c r="Q136" s="43"/>
      <c r="R136" s="87"/>
      <c r="S136" s="87"/>
      <c r="T136" s="17"/>
      <c r="U136" s="10">
        <v>8</v>
      </c>
      <c r="V136" s="10">
        <v>0</v>
      </c>
      <c r="W136" s="10">
        <v>1</v>
      </c>
      <c r="X136" s="10">
        <v>0</v>
      </c>
      <c r="Y136" s="10">
        <v>1</v>
      </c>
      <c r="Z136" s="10">
        <v>20</v>
      </c>
      <c r="AA136" s="91">
        <v>6</v>
      </c>
      <c r="AB136" s="202" t="s">
        <v>2520</v>
      </c>
      <c r="AC136" s="196">
        <f t="shared" si="13"/>
        <v>29</v>
      </c>
      <c r="AD136" s="196">
        <f t="shared" si="14"/>
        <v>79</v>
      </c>
      <c r="AE136" s="196">
        <f t="shared" si="15"/>
        <v>108</v>
      </c>
    </row>
    <row r="137" spans="1:31" s="7" customFormat="1" ht="24" x14ac:dyDescent="0.25">
      <c r="A137" s="326" t="s">
        <v>427</v>
      </c>
      <c r="B137" s="246">
        <v>24</v>
      </c>
      <c r="C137" s="322" t="s">
        <v>428</v>
      </c>
      <c r="D137" s="43" t="s">
        <v>429</v>
      </c>
      <c r="E137" s="43" t="s">
        <v>154</v>
      </c>
      <c r="F137" s="43" t="s">
        <v>44</v>
      </c>
      <c r="G137" s="74" t="s">
        <v>112</v>
      </c>
      <c r="H137" s="74" t="s">
        <v>113</v>
      </c>
      <c r="I137" s="74" t="s">
        <v>424</v>
      </c>
      <c r="J137" s="89">
        <v>359.9</v>
      </c>
      <c r="K137" s="43">
        <v>57</v>
      </c>
      <c r="L137" s="43">
        <v>4</v>
      </c>
      <c r="M137" s="74" t="s">
        <v>330</v>
      </c>
      <c r="N137" s="14">
        <f>IF(K137="","",IF(O137="",IF(K137=0,"",IF(K137&lt;=[4]Разработчик!$D$7,[4]Разработчик!$C$8,IF(K137&lt;=[4]Разработчик!$G$7,[4]Разработчик!$F$8,IF(K137&lt;=[4]Разработчик!$J$7,[4]Разработчик!$I$8,IF(K137&lt;=[4]Разработчик!$M$7,[4]Разработчик!$L$8,IF(K137&lt;=[4]Разработчик!$P$7,[4]Разработчик!$O$8,IF(K137&lt;=[4]Разработчик!$S$7,[4]Разработчик!$R$8,IF(K137&lt;=425.9,3.5,IF(K137&gt;=[4]Разработчик!$V$7,[4]Разработчик!$U$8))))))))),"-"))</f>
        <v>1.5</v>
      </c>
      <c r="O137" s="15"/>
      <c r="P137" s="43">
        <v>2020</v>
      </c>
      <c r="Q137" s="43">
        <v>2023</v>
      </c>
      <c r="R137" s="87">
        <v>20</v>
      </c>
      <c r="S137" s="87" t="s">
        <v>54</v>
      </c>
      <c r="T137" s="17">
        <f t="shared" ref="T137:T186" si="18">IF(M137="","",M137+R137)</f>
        <v>2035</v>
      </c>
      <c r="U137" s="10">
        <v>13</v>
      </c>
      <c r="V137" s="10">
        <v>0</v>
      </c>
      <c r="W137" s="10">
        <v>0</v>
      </c>
      <c r="X137" s="10">
        <v>0</v>
      </c>
      <c r="Y137" s="10">
        <v>0</v>
      </c>
      <c r="Z137" s="10">
        <v>0</v>
      </c>
      <c r="AA137" s="91">
        <v>6</v>
      </c>
      <c r="AB137" s="202" t="s">
        <v>2520</v>
      </c>
      <c r="AC137" s="196">
        <f t="shared" si="13"/>
        <v>13</v>
      </c>
      <c r="AD137" s="196">
        <f t="shared" si="14"/>
        <v>26</v>
      </c>
      <c r="AE137" s="196">
        <f t="shared" si="15"/>
        <v>39</v>
      </c>
    </row>
    <row r="138" spans="1:31" s="7" customFormat="1" x14ac:dyDescent="0.25">
      <c r="A138" s="326"/>
      <c r="B138" s="239">
        <f t="shared" ref="B138:B169" si="19">B137</f>
        <v>24</v>
      </c>
      <c r="C138" s="322"/>
      <c r="D138" s="322" t="s">
        <v>430</v>
      </c>
      <c r="E138" s="326" t="s">
        <v>154</v>
      </c>
      <c r="F138" s="43" t="s">
        <v>44</v>
      </c>
      <c r="G138" s="323" t="s">
        <v>112</v>
      </c>
      <c r="H138" s="323" t="s">
        <v>113</v>
      </c>
      <c r="I138" s="323" t="s">
        <v>424</v>
      </c>
      <c r="J138" s="89">
        <v>1.4</v>
      </c>
      <c r="K138" s="43">
        <v>89</v>
      </c>
      <c r="L138" s="43">
        <v>4</v>
      </c>
      <c r="M138" s="74" t="s">
        <v>330</v>
      </c>
      <c r="N138" s="14">
        <f>IF(K138="","",IF(O138="",IF(K138=0,"",IF(K138&lt;=[4]Разработчик!$D$7,[4]Разработчик!$C$8,IF(K138&lt;=[4]Разработчик!$G$7,[4]Разработчик!$F$8,IF(K138&lt;=[4]Разработчик!$J$7,[4]Разработчик!$I$8,IF(K138&lt;=[4]Разработчик!$M$7,[4]Разработчик!$L$8,IF(K138&lt;=[4]Разработчик!$P$7,[4]Разработчик!$O$8,IF(K138&lt;=[4]Разработчик!$S$7,[4]Разработчик!$R$8,IF(K138&lt;=425.9,3.5,IF(K138&gt;=[4]Разработчик!$V$7,[4]Разработчик!$U$8))))))))),"-"))</f>
        <v>2</v>
      </c>
      <c r="O138" s="15"/>
      <c r="P138" s="43">
        <v>2020</v>
      </c>
      <c r="Q138" s="43">
        <v>2023</v>
      </c>
      <c r="R138" s="87">
        <v>20</v>
      </c>
      <c r="S138" s="87" t="s">
        <v>54</v>
      </c>
      <c r="T138" s="17">
        <f t="shared" si="18"/>
        <v>2035</v>
      </c>
      <c r="U138" s="10">
        <v>0</v>
      </c>
      <c r="V138" s="10">
        <v>0</v>
      </c>
      <c r="W138" s="10">
        <v>4</v>
      </c>
      <c r="X138" s="10">
        <v>3</v>
      </c>
      <c r="Y138" s="10">
        <v>0</v>
      </c>
      <c r="Z138" s="10">
        <v>4</v>
      </c>
      <c r="AA138" s="91">
        <v>6</v>
      </c>
      <c r="AB138" s="202" t="s">
        <v>2520</v>
      </c>
      <c r="AC138" s="196">
        <f t="shared" si="13"/>
        <v>7</v>
      </c>
      <c r="AD138" s="196">
        <f t="shared" si="14"/>
        <v>26</v>
      </c>
      <c r="AE138" s="196">
        <f t="shared" si="15"/>
        <v>33</v>
      </c>
    </row>
    <row r="139" spans="1:31" s="7" customFormat="1" x14ac:dyDescent="0.25">
      <c r="A139" s="326"/>
      <c r="B139" s="239">
        <f t="shared" si="19"/>
        <v>24</v>
      </c>
      <c r="C139" s="322"/>
      <c r="D139" s="322"/>
      <c r="E139" s="326"/>
      <c r="F139" s="43" t="s">
        <v>44</v>
      </c>
      <c r="G139" s="323"/>
      <c r="H139" s="323"/>
      <c r="I139" s="323"/>
      <c r="J139" s="89">
        <v>0.6</v>
      </c>
      <c r="K139" s="43">
        <v>18</v>
      </c>
      <c r="L139" s="43">
        <v>3.5</v>
      </c>
      <c r="M139" s="74" t="s">
        <v>330</v>
      </c>
      <c r="N139" s="14">
        <f>IF(K139="","",IF(O139="",IF(K139=0,"",IF(K139&lt;=[4]Разработчик!$D$7,[4]Разработчик!$C$8,IF(K139&lt;=[4]Разработчик!$G$7,[4]Разработчик!$F$8,IF(K139&lt;=[4]Разработчик!$J$7,[4]Разработчик!$I$8,IF(K139&lt;=[4]Разработчик!$M$7,[4]Разработчик!$L$8,IF(K139&lt;=[4]Разработчик!$P$7,[4]Разработчик!$O$8,IF(K139&lt;=[4]Разработчик!$S$7,[4]Разработчик!$R$8,IF(K139&lt;=425.9,3.5,IF(K139&gt;=[4]Разработчик!$V$7,[4]Разработчик!$U$8))))))))),"-"))</f>
        <v>1</v>
      </c>
      <c r="O139" s="15"/>
      <c r="P139" s="43">
        <v>2020</v>
      </c>
      <c r="Q139" s="43">
        <v>2023</v>
      </c>
      <c r="R139" s="87">
        <v>20</v>
      </c>
      <c r="S139" s="87" t="s">
        <v>336</v>
      </c>
      <c r="T139" s="17">
        <f t="shared" si="18"/>
        <v>2035</v>
      </c>
      <c r="U139" s="10"/>
      <c r="V139" s="10"/>
      <c r="W139" s="10"/>
      <c r="X139" s="10"/>
      <c r="Y139" s="10"/>
      <c r="Z139" s="10"/>
      <c r="AA139" s="91"/>
      <c r="AB139" s="202" t="s">
        <v>2520</v>
      </c>
      <c r="AC139" s="196">
        <f t="shared" si="13"/>
        <v>0</v>
      </c>
      <c r="AD139" s="196">
        <f t="shared" si="14"/>
        <v>0</v>
      </c>
      <c r="AE139" s="196">
        <f t="shared" si="15"/>
        <v>0</v>
      </c>
    </row>
    <row r="140" spans="1:31" s="7" customFormat="1" ht="24" x14ac:dyDescent="0.25">
      <c r="A140" s="326"/>
      <c r="B140" s="239">
        <f t="shared" si="19"/>
        <v>24</v>
      </c>
      <c r="C140" s="322"/>
      <c r="D140" s="43" t="s">
        <v>431</v>
      </c>
      <c r="E140" s="87" t="s">
        <v>154</v>
      </c>
      <c r="F140" s="43" t="s">
        <v>44</v>
      </c>
      <c r="G140" s="74" t="s">
        <v>112</v>
      </c>
      <c r="H140" s="74" t="s">
        <v>113</v>
      </c>
      <c r="I140" s="74" t="s">
        <v>424</v>
      </c>
      <c r="J140" s="89">
        <v>183.3</v>
      </c>
      <c r="K140" s="43">
        <v>57</v>
      </c>
      <c r="L140" s="43">
        <v>4</v>
      </c>
      <c r="M140" s="74" t="s">
        <v>330</v>
      </c>
      <c r="N140" s="14">
        <f>IF(K140="","",IF(O140="",IF(K140=0,"",IF(K140&lt;=[4]Разработчик!$D$7,[4]Разработчик!$C$8,IF(K140&lt;=[4]Разработчик!$G$7,[4]Разработчик!$F$8,IF(K140&lt;=[4]Разработчик!$J$7,[4]Разработчик!$I$8,IF(K140&lt;=[4]Разработчик!$M$7,[4]Разработчик!$L$8,IF(K140&lt;=[4]Разработчик!$P$7,[4]Разработчик!$O$8,IF(K140&lt;=[4]Разработчик!$S$7,[4]Разработчик!$R$8,IF(K140&lt;=425.9,3.5,IF(K140&gt;=[4]Разработчик!$V$7,[4]Разработчик!$U$8))))))))),"-"))</f>
        <v>1.5</v>
      </c>
      <c r="O140" s="15"/>
      <c r="P140" s="43">
        <v>2020</v>
      </c>
      <c r="Q140" s="43">
        <v>2023</v>
      </c>
      <c r="R140" s="87">
        <v>20</v>
      </c>
      <c r="S140" s="87" t="s">
        <v>54</v>
      </c>
      <c r="T140" s="17">
        <f t="shared" si="18"/>
        <v>2035</v>
      </c>
      <c r="U140" s="10">
        <v>14</v>
      </c>
      <c r="V140" s="10">
        <v>0</v>
      </c>
      <c r="W140" s="10">
        <v>2</v>
      </c>
      <c r="X140" s="10">
        <v>0</v>
      </c>
      <c r="Y140" s="10">
        <v>0</v>
      </c>
      <c r="Z140" s="10">
        <v>8</v>
      </c>
      <c r="AA140" s="91">
        <v>6</v>
      </c>
      <c r="AB140" s="202" t="s">
        <v>2520</v>
      </c>
      <c r="AC140" s="196">
        <f t="shared" si="13"/>
        <v>22</v>
      </c>
      <c r="AD140" s="196">
        <f t="shared" si="14"/>
        <v>56</v>
      </c>
      <c r="AE140" s="196">
        <f t="shared" si="15"/>
        <v>78</v>
      </c>
    </row>
    <row r="141" spans="1:31" s="7" customFormat="1" ht="24" x14ac:dyDescent="0.25">
      <c r="A141" s="326"/>
      <c r="B141" s="239">
        <f t="shared" si="19"/>
        <v>24</v>
      </c>
      <c r="C141" s="322"/>
      <c r="D141" s="43" t="s">
        <v>432</v>
      </c>
      <c r="E141" s="87" t="s">
        <v>154</v>
      </c>
      <c r="F141" s="43" t="s">
        <v>44</v>
      </c>
      <c r="G141" s="74" t="s">
        <v>112</v>
      </c>
      <c r="H141" s="74" t="s">
        <v>113</v>
      </c>
      <c r="I141" s="74" t="s">
        <v>424</v>
      </c>
      <c r="J141" s="89">
        <v>2.2000000000000002</v>
      </c>
      <c r="K141" s="43">
        <v>57</v>
      </c>
      <c r="L141" s="43">
        <v>4</v>
      </c>
      <c r="M141" s="74" t="s">
        <v>330</v>
      </c>
      <c r="N141" s="14">
        <f>IF(K141="","",IF(O141="",IF(K141=0,"",IF(K141&lt;=[4]Разработчик!$D$7,[4]Разработчик!$C$8,IF(K141&lt;=[4]Разработчик!$G$7,[4]Разработчик!$F$8,IF(K141&lt;=[4]Разработчик!$J$7,[4]Разработчик!$I$8,IF(K141&lt;=[4]Разработчик!$M$7,[4]Разработчик!$L$8,IF(K141&lt;=[4]Разработчик!$P$7,[4]Разработчик!$O$8,IF(K141&lt;=[4]Разработчик!$S$7,[4]Разработчик!$R$8,IF(K141&lt;=425.9,3.5,IF(K141&gt;=[4]Разработчик!$V$7,[4]Разработчик!$U$8))))))))),"-"))</f>
        <v>1.5</v>
      </c>
      <c r="O141" s="15"/>
      <c r="P141" s="43">
        <v>2020</v>
      </c>
      <c r="Q141" s="43">
        <v>2023</v>
      </c>
      <c r="R141" s="87">
        <v>20</v>
      </c>
      <c r="S141" s="87" t="s">
        <v>54</v>
      </c>
      <c r="T141" s="17">
        <f t="shared" si="18"/>
        <v>2035</v>
      </c>
      <c r="U141" s="10">
        <v>0</v>
      </c>
      <c r="V141" s="10">
        <v>0</v>
      </c>
      <c r="W141" s="10">
        <v>1</v>
      </c>
      <c r="X141" s="10">
        <v>1</v>
      </c>
      <c r="Y141" s="10">
        <v>0</v>
      </c>
      <c r="Z141" s="10">
        <v>1</v>
      </c>
      <c r="AA141" s="91">
        <v>6</v>
      </c>
      <c r="AB141" s="202" t="s">
        <v>2520</v>
      </c>
      <c r="AC141" s="196">
        <f t="shared" si="13"/>
        <v>2</v>
      </c>
      <c r="AD141" s="196">
        <f t="shared" si="14"/>
        <v>7</v>
      </c>
      <c r="AE141" s="196">
        <f t="shared" si="15"/>
        <v>9</v>
      </c>
    </row>
    <row r="142" spans="1:31" s="7" customFormat="1" ht="24" x14ac:dyDescent="0.25">
      <c r="A142" s="326"/>
      <c r="B142" s="239">
        <f t="shared" si="19"/>
        <v>24</v>
      </c>
      <c r="C142" s="322"/>
      <c r="D142" s="43" t="s">
        <v>433</v>
      </c>
      <c r="E142" s="87" t="s">
        <v>154</v>
      </c>
      <c r="F142" s="43" t="s">
        <v>44</v>
      </c>
      <c r="G142" s="74" t="s">
        <v>112</v>
      </c>
      <c r="H142" s="74" t="s">
        <v>113</v>
      </c>
      <c r="I142" s="74" t="s">
        <v>424</v>
      </c>
      <c r="J142" s="89">
        <v>2.2000000000000002</v>
      </c>
      <c r="K142" s="43">
        <v>57</v>
      </c>
      <c r="L142" s="43">
        <v>4</v>
      </c>
      <c r="M142" s="74" t="s">
        <v>330</v>
      </c>
      <c r="N142" s="14">
        <f>IF(K142="","",IF(O142="",IF(K142=0,"",IF(K142&lt;=[4]Разработчик!$D$7,[4]Разработчик!$C$8,IF(K142&lt;=[4]Разработчик!$G$7,[4]Разработчик!$F$8,IF(K142&lt;=[4]Разработчик!$J$7,[4]Разработчик!$I$8,IF(K142&lt;=[4]Разработчик!$M$7,[4]Разработчик!$L$8,IF(K142&lt;=[4]Разработчик!$P$7,[4]Разработчик!$O$8,IF(K142&lt;=[4]Разработчик!$S$7,[4]Разработчик!$R$8,IF(K142&lt;=425.9,3.5,IF(K142&gt;=[4]Разработчик!$V$7,[4]Разработчик!$U$8))))))))),"-"))</f>
        <v>1.5</v>
      </c>
      <c r="O142" s="15"/>
      <c r="P142" s="43">
        <v>2020</v>
      </c>
      <c r="Q142" s="43">
        <v>2023</v>
      </c>
      <c r="R142" s="87">
        <v>20</v>
      </c>
      <c r="S142" s="87" t="s">
        <v>54</v>
      </c>
      <c r="T142" s="17">
        <f t="shared" si="18"/>
        <v>2035</v>
      </c>
      <c r="U142" s="10">
        <v>0</v>
      </c>
      <c r="V142" s="10">
        <v>0</v>
      </c>
      <c r="W142" s="10">
        <v>1</v>
      </c>
      <c r="X142" s="10">
        <v>1</v>
      </c>
      <c r="Y142" s="10">
        <v>0</v>
      </c>
      <c r="Z142" s="10">
        <v>1</v>
      </c>
      <c r="AA142" s="91">
        <v>6</v>
      </c>
      <c r="AB142" s="202" t="s">
        <v>2520</v>
      </c>
      <c r="AC142" s="196">
        <f t="shared" si="13"/>
        <v>2</v>
      </c>
      <c r="AD142" s="196">
        <f t="shared" si="14"/>
        <v>7</v>
      </c>
      <c r="AE142" s="196">
        <f t="shared" si="15"/>
        <v>9</v>
      </c>
    </row>
    <row r="143" spans="1:31" s="7" customFormat="1" ht="24" x14ac:dyDescent="0.25">
      <c r="A143" s="326"/>
      <c r="B143" s="239">
        <f t="shared" si="19"/>
        <v>24</v>
      </c>
      <c r="C143" s="322"/>
      <c r="D143" s="43" t="s">
        <v>434</v>
      </c>
      <c r="E143" s="87" t="s">
        <v>154</v>
      </c>
      <c r="F143" s="43" t="s">
        <v>44</v>
      </c>
      <c r="G143" s="74" t="s">
        <v>112</v>
      </c>
      <c r="H143" s="74" t="s">
        <v>113</v>
      </c>
      <c r="I143" s="74" t="s">
        <v>424</v>
      </c>
      <c r="J143" s="89">
        <v>2.2000000000000002</v>
      </c>
      <c r="K143" s="43">
        <v>57</v>
      </c>
      <c r="L143" s="43">
        <v>4</v>
      </c>
      <c r="M143" s="74" t="s">
        <v>330</v>
      </c>
      <c r="N143" s="14">
        <f>IF(K143="","",IF(O143="",IF(K143=0,"",IF(K143&lt;=[4]Разработчик!$D$7,[4]Разработчик!$C$8,IF(K143&lt;=[4]Разработчик!$G$7,[4]Разработчик!$F$8,IF(K143&lt;=[4]Разработчик!$J$7,[4]Разработчик!$I$8,IF(K143&lt;=[4]Разработчик!$M$7,[4]Разработчик!$L$8,IF(K143&lt;=[4]Разработчик!$P$7,[4]Разработчик!$O$8,IF(K143&lt;=[4]Разработчик!$S$7,[4]Разработчик!$R$8,IF(K143&lt;=425.9,3.5,IF(K143&gt;=[4]Разработчик!$V$7,[4]Разработчик!$U$8))))))))),"-"))</f>
        <v>1.5</v>
      </c>
      <c r="O143" s="15"/>
      <c r="P143" s="43">
        <v>2020</v>
      </c>
      <c r="Q143" s="43">
        <v>2023</v>
      </c>
      <c r="R143" s="87">
        <v>20</v>
      </c>
      <c r="S143" s="87" t="s">
        <v>54</v>
      </c>
      <c r="T143" s="17">
        <f t="shared" si="18"/>
        <v>2035</v>
      </c>
      <c r="U143" s="10">
        <v>0</v>
      </c>
      <c r="V143" s="10">
        <v>0</v>
      </c>
      <c r="W143" s="10">
        <v>1</v>
      </c>
      <c r="X143" s="10">
        <v>1</v>
      </c>
      <c r="Y143" s="10">
        <v>0</v>
      </c>
      <c r="Z143" s="10">
        <v>1</v>
      </c>
      <c r="AA143" s="91">
        <v>6</v>
      </c>
      <c r="AB143" s="202" t="s">
        <v>2520</v>
      </c>
      <c r="AC143" s="196">
        <f t="shared" si="13"/>
        <v>2</v>
      </c>
      <c r="AD143" s="196">
        <f t="shared" si="14"/>
        <v>7</v>
      </c>
      <c r="AE143" s="196">
        <f t="shared" si="15"/>
        <v>9</v>
      </c>
    </row>
    <row r="144" spans="1:31" s="7" customFormat="1" ht="24" x14ac:dyDescent="0.25">
      <c r="A144" s="326"/>
      <c r="B144" s="239">
        <f t="shared" si="19"/>
        <v>24</v>
      </c>
      <c r="C144" s="322"/>
      <c r="D144" s="43" t="s">
        <v>435</v>
      </c>
      <c r="E144" s="87" t="s">
        <v>154</v>
      </c>
      <c r="F144" s="43" t="s">
        <v>44</v>
      </c>
      <c r="G144" s="74" t="s">
        <v>112</v>
      </c>
      <c r="H144" s="74" t="s">
        <v>113</v>
      </c>
      <c r="I144" s="74" t="s">
        <v>424</v>
      </c>
      <c r="J144" s="89">
        <v>2.2000000000000002</v>
      </c>
      <c r="K144" s="43">
        <v>57</v>
      </c>
      <c r="L144" s="43">
        <v>4</v>
      </c>
      <c r="M144" s="74" t="s">
        <v>330</v>
      </c>
      <c r="N144" s="14">
        <f>IF(K144="","",IF(O144="",IF(K144=0,"",IF(K144&lt;=[4]Разработчик!$D$7,[4]Разработчик!$C$8,IF(K144&lt;=[4]Разработчик!$G$7,[4]Разработчик!$F$8,IF(K144&lt;=[4]Разработчик!$J$7,[4]Разработчик!$I$8,IF(K144&lt;=[4]Разработчик!$M$7,[4]Разработчик!$L$8,IF(K144&lt;=[4]Разработчик!$P$7,[4]Разработчик!$O$8,IF(K144&lt;=[4]Разработчик!$S$7,[4]Разработчик!$R$8,IF(K144&lt;=425.9,3.5,IF(K144&gt;=[4]Разработчик!$V$7,[4]Разработчик!$U$8))))))))),"-"))</f>
        <v>1.5</v>
      </c>
      <c r="O144" s="15"/>
      <c r="P144" s="43">
        <v>2020</v>
      </c>
      <c r="Q144" s="43">
        <v>2023</v>
      </c>
      <c r="R144" s="87">
        <v>20</v>
      </c>
      <c r="S144" s="87" t="s">
        <v>54</v>
      </c>
      <c r="T144" s="17">
        <f t="shared" si="18"/>
        <v>2035</v>
      </c>
      <c r="U144" s="10">
        <v>0</v>
      </c>
      <c r="V144" s="10">
        <v>0</v>
      </c>
      <c r="W144" s="10">
        <v>1</v>
      </c>
      <c r="X144" s="10">
        <v>1</v>
      </c>
      <c r="Y144" s="10">
        <v>0</v>
      </c>
      <c r="Z144" s="10">
        <v>1</v>
      </c>
      <c r="AA144" s="91">
        <v>6</v>
      </c>
      <c r="AB144" s="202" t="s">
        <v>2520</v>
      </c>
      <c r="AC144" s="196">
        <f t="shared" si="13"/>
        <v>2</v>
      </c>
      <c r="AD144" s="196">
        <f t="shared" si="14"/>
        <v>7</v>
      </c>
      <c r="AE144" s="196">
        <f t="shared" si="15"/>
        <v>9</v>
      </c>
    </row>
    <row r="145" spans="1:31" s="7" customFormat="1" ht="24" x14ac:dyDescent="0.25">
      <c r="A145" s="326"/>
      <c r="B145" s="239">
        <f t="shared" si="19"/>
        <v>24</v>
      </c>
      <c r="C145" s="322"/>
      <c r="D145" s="43" t="s">
        <v>436</v>
      </c>
      <c r="E145" s="87" t="s">
        <v>154</v>
      </c>
      <c r="F145" s="43" t="s">
        <v>44</v>
      </c>
      <c r="G145" s="74" t="s">
        <v>112</v>
      </c>
      <c r="H145" s="74" t="s">
        <v>113</v>
      </c>
      <c r="I145" s="74" t="s">
        <v>424</v>
      </c>
      <c r="J145" s="89">
        <v>2.2000000000000002</v>
      </c>
      <c r="K145" s="43">
        <v>57</v>
      </c>
      <c r="L145" s="43">
        <v>4</v>
      </c>
      <c r="M145" s="74" t="s">
        <v>330</v>
      </c>
      <c r="N145" s="14">
        <f>IF(K145="","",IF(O145="",IF(K145=0,"",IF(K145&lt;=[4]Разработчик!$D$7,[4]Разработчик!$C$8,IF(K145&lt;=[4]Разработчик!$G$7,[4]Разработчик!$F$8,IF(K145&lt;=[4]Разработчик!$J$7,[4]Разработчик!$I$8,IF(K145&lt;=[4]Разработчик!$M$7,[4]Разработчик!$L$8,IF(K145&lt;=[4]Разработчик!$P$7,[4]Разработчик!$O$8,IF(K145&lt;=[4]Разработчик!$S$7,[4]Разработчик!$R$8,IF(K145&lt;=425.9,3.5,IF(K145&gt;=[4]Разработчик!$V$7,[4]Разработчик!$U$8))))))))),"-"))</f>
        <v>1.5</v>
      </c>
      <c r="O145" s="15"/>
      <c r="P145" s="43">
        <v>2020</v>
      </c>
      <c r="Q145" s="43">
        <v>2023</v>
      </c>
      <c r="R145" s="87">
        <v>20</v>
      </c>
      <c r="S145" s="87" t="s">
        <v>54</v>
      </c>
      <c r="T145" s="17">
        <f t="shared" si="18"/>
        <v>2035</v>
      </c>
      <c r="U145" s="10">
        <v>0</v>
      </c>
      <c r="V145" s="10">
        <v>0</v>
      </c>
      <c r="W145" s="10">
        <v>1</v>
      </c>
      <c r="X145" s="10">
        <v>1</v>
      </c>
      <c r="Y145" s="10">
        <v>0</v>
      </c>
      <c r="Z145" s="10">
        <v>1</v>
      </c>
      <c r="AA145" s="91">
        <v>6</v>
      </c>
      <c r="AB145" s="202" t="s">
        <v>2520</v>
      </c>
      <c r="AC145" s="196">
        <f t="shared" si="13"/>
        <v>2</v>
      </c>
      <c r="AD145" s="196">
        <f t="shared" si="14"/>
        <v>7</v>
      </c>
      <c r="AE145" s="196">
        <f t="shared" si="15"/>
        <v>9</v>
      </c>
    </row>
    <row r="146" spans="1:31" s="7" customFormat="1" ht="24" x14ac:dyDescent="0.25">
      <c r="A146" s="326"/>
      <c r="B146" s="239">
        <f t="shared" si="19"/>
        <v>24</v>
      </c>
      <c r="C146" s="322"/>
      <c r="D146" s="43" t="s">
        <v>437</v>
      </c>
      <c r="E146" s="87" t="s">
        <v>154</v>
      </c>
      <c r="F146" s="43" t="s">
        <v>44</v>
      </c>
      <c r="G146" s="74" t="s">
        <v>112</v>
      </c>
      <c r="H146" s="74" t="s">
        <v>113</v>
      </c>
      <c r="I146" s="74" t="s">
        <v>424</v>
      </c>
      <c r="J146" s="89">
        <v>2.2000000000000002</v>
      </c>
      <c r="K146" s="43">
        <v>57</v>
      </c>
      <c r="L146" s="43">
        <v>4</v>
      </c>
      <c r="M146" s="74" t="s">
        <v>330</v>
      </c>
      <c r="N146" s="14">
        <f>IF(K146="","",IF(O146="",IF(K146=0,"",IF(K146&lt;=[4]Разработчик!$D$7,[4]Разработчик!$C$8,IF(K146&lt;=[4]Разработчик!$G$7,[4]Разработчик!$F$8,IF(K146&lt;=[4]Разработчик!$J$7,[4]Разработчик!$I$8,IF(K146&lt;=[4]Разработчик!$M$7,[4]Разработчик!$L$8,IF(K146&lt;=[4]Разработчик!$P$7,[4]Разработчик!$O$8,IF(K146&lt;=[4]Разработчик!$S$7,[4]Разработчик!$R$8,IF(K146&lt;=425.9,3.5,IF(K146&gt;=[4]Разработчик!$V$7,[4]Разработчик!$U$8))))))))),"-"))</f>
        <v>1.5</v>
      </c>
      <c r="O146" s="15"/>
      <c r="P146" s="43">
        <v>2020</v>
      </c>
      <c r="Q146" s="43">
        <v>2023</v>
      </c>
      <c r="R146" s="87">
        <v>20</v>
      </c>
      <c r="S146" s="87" t="s">
        <v>54</v>
      </c>
      <c r="T146" s="17">
        <f t="shared" si="18"/>
        <v>2035</v>
      </c>
      <c r="U146" s="10">
        <v>3</v>
      </c>
      <c r="V146" s="10">
        <v>0</v>
      </c>
      <c r="W146" s="10">
        <v>0</v>
      </c>
      <c r="X146" s="10">
        <v>0</v>
      </c>
      <c r="Y146" s="10">
        <v>0</v>
      </c>
      <c r="Z146" s="10">
        <v>0</v>
      </c>
      <c r="AA146" s="91">
        <v>6</v>
      </c>
      <c r="AB146" s="202" t="s">
        <v>2520</v>
      </c>
      <c r="AC146" s="196">
        <f t="shared" si="13"/>
        <v>3</v>
      </c>
      <c r="AD146" s="196">
        <f t="shared" si="14"/>
        <v>6</v>
      </c>
      <c r="AE146" s="196">
        <f t="shared" si="15"/>
        <v>9</v>
      </c>
    </row>
    <row r="147" spans="1:31" s="7" customFormat="1" x14ac:dyDescent="0.25">
      <c r="A147" s="326"/>
      <c r="B147" s="239">
        <f t="shared" si="19"/>
        <v>24</v>
      </c>
      <c r="C147" s="322"/>
      <c r="D147" s="322" t="s">
        <v>438</v>
      </c>
      <c r="E147" s="326" t="s">
        <v>154</v>
      </c>
      <c r="F147" s="43" t="s">
        <v>44</v>
      </c>
      <c r="G147" s="74" t="s">
        <v>112</v>
      </c>
      <c r="H147" s="74" t="s">
        <v>113</v>
      </c>
      <c r="I147" s="74" t="s">
        <v>424</v>
      </c>
      <c r="J147" s="89">
        <v>2</v>
      </c>
      <c r="K147" s="43">
        <v>57</v>
      </c>
      <c r="L147" s="43">
        <v>4</v>
      </c>
      <c r="M147" s="74" t="s">
        <v>330</v>
      </c>
      <c r="N147" s="14">
        <f>IF(K147="","",IF(O147="",IF(K147=0,"",IF(K147&lt;=[4]Разработчик!$D$7,[4]Разработчик!$C$8,IF(K147&lt;=[4]Разработчик!$G$7,[4]Разработчик!$F$8,IF(K147&lt;=[4]Разработчик!$J$7,[4]Разработчик!$I$8,IF(K147&lt;=[4]Разработчик!$M$7,[4]Разработчик!$L$8,IF(K147&lt;=[4]Разработчик!$P$7,[4]Разработчик!$O$8,IF(K147&lt;=[4]Разработчик!$S$7,[4]Разработчик!$R$8,IF(K147&lt;=425.9,3.5,IF(K147&gt;=[4]Разработчик!$V$7,[4]Разработчик!$U$8))))))))),"-"))</f>
        <v>1.5</v>
      </c>
      <c r="O147" s="15"/>
      <c r="P147" s="43">
        <v>2020</v>
      </c>
      <c r="Q147" s="43">
        <v>2023</v>
      </c>
      <c r="R147" s="87">
        <v>20</v>
      </c>
      <c r="S147" s="87" t="s">
        <v>54</v>
      </c>
      <c r="T147" s="17">
        <f t="shared" si="18"/>
        <v>2035</v>
      </c>
      <c r="U147" s="315">
        <v>3</v>
      </c>
      <c r="V147" s="315">
        <v>0</v>
      </c>
      <c r="W147" s="315">
        <v>0</v>
      </c>
      <c r="X147" s="315">
        <v>0</v>
      </c>
      <c r="Y147" s="315">
        <v>0</v>
      </c>
      <c r="Z147" s="315">
        <v>0</v>
      </c>
      <c r="AA147" s="315">
        <v>6</v>
      </c>
      <c r="AB147" s="202" t="s">
        <v>2520</v>
      </c>
      <c r="AC147" s="196">
        <f t="shared" si="13"/>
        <v>3</v>
      </c>
      <c r="AD147" s="196">
        <f t="shared" si="14"/>
        <v>6</v>
      </c>
      <c r="AE147" s="196">
        <f t="shared" si="15"/>
        <v>9</v>
      </c>
    </row>
    <row r="148" spans="1:31" s="7" customFormat="1" x14ac:dyDescent="0.25">
      <c r="A148" s="326"/>
      <c r="B148" s="239">
        <f t="shared" si="19"/>
        <v>24</v>
      </c>
      <c r="C148" s="322"/>
      <c r="D148" s="322"/>
      <c r="E148" s="326"/>
      <c r="F148" s="43" t="s">
        <v>44</v>
      </c>
      <c r="G148" s="74" t="s">
        <v>112</v>
      </c>
      <c r="H148" s="74" t="s">
        <v>113</v>
      </c>
      <c r="I148" s="74" t="s">
        <v>424</v>
      </c>
      <c r="J148" s="89">
        <v>0.1</v>
      </c>
      <c r="K148" s="43">
        <v>32</v>
      </c>
      <c r="L148" s="43">
        <v>3.5</v>
      </c>
      <c r="M148" s="74" t="s">
        <v>330</v>
      </c>
      <c r="N148" s="14">
        <f>IF(K148="","",IF(O148="",IF(K148=0,"",IF(K148&lt;=[4]Разработчик!$D$7,[4]Разработчик!$C$8,IF(K148&lt;=[4]Разработчик!$G$7,[4]Разработчик!$F$8,IF(K148&lt;=[4]Разработчик!$J$7,[4]Разработчик!$I$8,IF(K148&lt;=[4]Разработчик!$M$7,[4]Разработчик!$L$8,IF(K148&lt;=[4]Разработчик!$P$7,[4]Разработчик!$O$8,IF(K148&lt;=[4]Разработчик!$S$7,[4]Разработчик!$R$8,IF(K148&lt;=425.9,3.5,IF(K148&gt;=[4]Разработчик!$V$7,[4]Разработчик!$U$8))))))))),"-"))</f>
        <v>1.5</v>
      </c>
      <c r="O148" s="15"/>
      <c r="P148" s="43">
        <v>2020</v>
      </c>
      <c r="Q148" s="43">
        <v>2023</v>
      </c>
      <c r="R148" s="87">
        <v>20</v>
      </c>
      <c r="S148" s="87" t="s">
        <v>336</v>
      </c>
      <c r="T148" s="17">
        <f t="shared" si="18"/>
        <v>2035</v>
      </c>
      <c r="U148" s="315"/>
      <c r="V148" s="315"/>
      <c r="W148" s="315"/>
      <c r="X148" s="315"/>
      <c r="Y148" s="315"/>
      <c r="Z148" s="315"/>
      <c r="AA148" s="315"/>
      <c r="AB148" s="202" t="s">
        <v>2520</v>
      </c>
      <c r="AC148" s="196">
        <f t="shared" ref="AC148:AC197" si="20">SUM(U148+V148+X148+Y148+Z148)</f>
        <v>0</v>
      </c>
      <c r="AD148" s="196">
        <f t="shared" ref="AD148:AD197" si="21">SUM(U148*2)+(V148*3)+(W148*2)+(X148*2)+(Y148)+(Z148*3)</f>
        <v>0</v>
      </c>
      <c r="AE148" s="196">
        <f t="shared" ref="AE148:AE197" si="22">SUM(AC148+AD148)</f>
        <v>0</v>
      </c>
    </row>
    <row r="149" spans="1:31" s="7" customFormat="1" x14ac:dyDescent="0.25">
      <c r="A149" s="326"/>
      <c r="B149" s="239">
        <f t="shared" si="19"/>
        <v>24</v>
      </c>
      <c r="C149" s="322"/>
      <c r="D149" s="322" t="s">
        <v>439</v>
      </c>
      <c r="E149" s="326" t="s">
        <v>154</v>
      </c>
      <c r="F149" s="43" t="s">
        <v>44</v>
      </c>
      <c r="G149" s="323" t="s">
        <v>112</v>
      </c>
      <c r="H149" s="323" t="s">
        <v>113</v>
      </c>
      <c r="I149" s="323" t="s">
        <v>424</v>
      </c>
      <c r="J149" s="89">
        <v>0.4</v>
      </c>
      <c r="K149" s="43">
        <v>57</v>
      </c>
      <c r="L149" s="43">
        <v>4</v>
      </c>
      <c r="M149" s="74" t="s">
        <v>330</v>
      </c>
      <c r="N149" s="14">
        <f>IF(K149="","",IF(O149="",IF(K149=0,"",IF(K149&lt;=[4]Разработчик!$D$7,[4]Разработчик!$C$8,IF(K149&lt;=[4]Разработчик!$G$7,[4]Разработчик!$F$8,IF(K149&lt;=[4]Разработчик!$J$7,[4]Разработчик!$I$8,IF(K149&lt;=[4]Разработчик!$M$7,[4]Разработчик!$L$8,IF(K149&lt;=[4]Разработчик!$P$7,[4]Разработчик!$O$8,IF(K149&lt;=[4]Разработчик!$S$7,[4]Разработчик!$R$8,IF(K149&lt;=425.9,3.5,IF(K149&gt;=[4]Разработчик!$V$7,[4]Разработчик!$U$8))))))))),"-"))</f>
        <v>1.5</v>
      </c>
      <c r="O149" s="15"/>
      <c r="P149" s="43">
        <v>2020</v>
      </c>
      <c r="Q149" s="43">
        <v>2023</v>
      </c>
      <c r="R149" s="87">
        <v>20</v>
      </c>
      <c r="S149" s="87" t="s">
        <v>54</v>
      </c>
      <c r="T149" s="17">
        <f t="shared" si="18"/>
        <v>2035</v>
      </c>
      <c r="U149" s="10"/>
      <c r="V149" s="10"/>
      <c r="W149" s="10"/>
      <c r="X149" s="10"/>
      <c r="Y149" s="10"/>
      <c r="Z149" s="10"/>
      <c r="AA149" s="91"/>
      <c r="AB149" s="202" t="s">
        <v>2520</v>
      </c>
      <c r="AC149" s="196">
        <f t="shared" si="20"/>
        <v>0</v>
      </c>
      <c r="AD149" s="196">
        <f t="shared" si="21"/>
        <v>0</v>
      </c>
      <c r="AE149" s="196">
        <f t="shared" si="22"/>
        <v>0</v>
      </c>
    </row>
    <row r="150" spans="1:31" s="7" customFormat="1" x14ac:dyDescent="0.25">
      <c r="A150" s="326"/>
      <c r="B150" s="239">
        <f t="shared" si="19"/>
        <v>24</v>
      </c>
      <c r="C150" s="322"/>
      <c r="D150" s="322"/>
      <c r="E150" s="326"/>
      <c r="F150" s="43" t="s">
        <v>44</v>
      </c>
      <c r="G150" s="323"/>
      <c r="H150" s="323"/>
      <c r="I150" s="323"/>
      <c r="J150" s="89">
        <v>2.9</v>
      </c>
      <c r="K150" s="43">
        <v>45</v>
      </c>
      <c r="L150" s="43">
        <v>4</v>
      </c>
      <c r="M150" s="74" t="s">
        <v>330</v>
      </c>
      <c r="N150" s="14">
        <f>IF(K150="","",IF(O150="",IF(K150=0,"",IF(K150&lt;=[4]Разработчик!$D$7,[4]Разработчик!$C$8,IF(K150&lt;=[4]Разработчик!$G$7,[4]Разработчик!$F$8,IF(K150&lt;=[4]Разработчик!$J$7,[4]Разработчик!$I$8,IF(K150&lt;=[4]Разработчик!$M$7,[4]Разработчик!$L$8,IF(K150&lt;=[4]Разработчик!$P$7,[4]Разработчик!$O$8,IF(K150&lt;=[4]Разработчик!$S$7,[4]Разработчик!$R$8,IF(K150&lt;=425.9,3.5,IF(K150&gt;=[4]Разработчик!$V$7,[4]Разработчик!$U$8))))))))),"-"))</f>
        <v>1.5</v>
      </c>
      <c r="O150" s="15"/>
      <c r="P150" s="43">
        <v>2020</v>
      </c>
      <c r="Q150" s="43">
        <v>2023</v>
      </c>
      <c r="R150" s="87">
        <v>20</v>
      </c>
      <c r="S150" s="87" t="s">
        <v>336</v>
      </c>
      <c r="T150" s="17">
        <f t="shared" si="18"/>
        <v>2035</v>
      </c>
      <c r="U150" s="10">
        <v>3</v>
      </c>
      <c r="V150" s="10">
        <v>0</v>
      </c>
      <c r="W150" s="10">
        <v>0</v>
      </c>
      <c r="X150" s="10">
        <v>0</v>
      </c>
      <c r="Y150" s="10">
        <v>0</v>
      </c>
      <c r="Z150" s="10">
        <v>0</v>
      </c>
      <c r="AA150" s="91">
        <v>6</v>
      </c>
      <c r="AB150" s="202" t="s">
        <v>2520</v>
      </c>
      <c r="AC150" s="196">
        <f t="shared" si="20"/>
        <v>3</v>
      </c>
      <c r="AD150" s="196">
        <f t="shared" si="21"/>
        <v>6</v>
      </c>
      <c r="AE150" s="196">
        <f t="shared" si="22"/>
        <v>9</v>
      </c>
    </row>
    <row r="151" spans="1:31" s="7" customFormat="1" x14ac:dyDescent="0.25">
      <c r="A151" s="326"/>
      <c r="B151" s="239">
        <f t="shared" si="19"/>
        <v>24</v>
      </c>
      <c r="C151" s="322"/>
      <c r="D151" s="322"/>
      <c r="E151" s="326"/>
      <c r="F151" s="43" t="s">
        <v>44</v>
      </c>
      <c r="G151" s="323"/>
      <c r="H151" s="323"/>
      <c r="I151" s="323"/>
      <c r="J151" s="89">
        <v>0.1</v>
      </c>
      <c r="K151" s="43">
        <v>32</v>
      </c>
      <c r="L151" s="43">
        <v>3.5</v>
      </c>
      <c r="M151" s="74" t="s">
        <v>330</v>
      </c>
      <c r="N151" s="14">
        <f>IF(K151="","",IF(O151="",IF(K151=0,"",IF(K151&lt;=[4]Разработчик!$D$7,[4]Разработчик!$C$8,IF(K151&lt;=[4]Разработчик!$G$7,[4]Разработчик!$F$8,IF(K151&lt;=[4]Разработчик!$J$7,[4]Разработчик!$I$8,IF(K151&lt;=[4]Разработчик!$M$7,[4]Разработчик!$L$8,IF(K151&lt;=[4]Разработчик!$P$7,[4]Разработчик!$O$8,IF(K151&lt;=[4]Разработчик!$S$7,[4]Разработчик!$R$8,IF(K151&lt;=425.9,3.5,IF(K151&gt;=[4]Разработчик!$V$7,[4]Разработчик!$U$8))))))))),"-"))</f>
        <v>1.5</v>
      </c>
      <c r="O151" s="15"/>
      <c r="P151" s="43">
        <v>2020</v>
      </c>
      <c r="Q151" s="43">
        <v>2023</v>
      </c>
      <c r="R151" s="87">
        <v>20</v>
      </c>
      <c r="S151" s="87" t="s">
        <v>336</v>
      </c>
      <c r="T151" s="17">
        <f t="shared" si="18"/>
        <v>2035</v>
      </c>
      <c r="U151" s="10"/>
      <c r="V151" s="10"/>
      <c r="W151" s="10"/>
      <c r="X151" s="10"/>
      <c r="Y151" s="10"/>
      <c r="Z151" s="10"/>
      <c r="AA151" s="91"/>
      <c r="AB151" s="202" t="s">
        <v>2520</v>
      </c>
      <c r="AC151" s="196">
        <f t="shared" si="20"/>
        <v>0</v>
      </c>
      <c r="AD151" s="196">
        <f t="shared" si="21"/>
        <v>0</v>
      </c>
      <c r="AE151" s="196">
        <f t="shared" si="22"/>
        <v>0</v>
      </c>
    </row>
    <row r="152" spans="1:31" s="7" customFormat="1" x14ac:dyDescent="0.25">
      <c r="A152" s="326"/>
      <c r="B152" s="239">
        <f t="shared" si="19"/>
        <v>24</v>
      </c>
      <c r="C152" s="322"/>
      <c r="D152" s="322"/>
      <c r="E152" s="326"/>
      <c r="F152" s="43" t="s">
        <v>44</v>
      </c>
      <c r="G152" s="323"/>
      <c r="H152" s="323"/>
      <c r="I152" s="323"/>
      <c r="J152" s="89">
        <v>2</v>
      </c>
      <c r="K152" s="43">
        <v>45</v>
      </c>
      <c r="L152" s="43">
        <v>4</v>
      </c>
      <c r="M152" s="74" t="s">
        <v>330</v>
      </c>
      <c r="N152" s="14">
        <f>IF(K152="","",IF(O152="",IF(K152=0,"",IF(K152&lt;=[4]Разработчик!$D$7,[4]Разработчик!$C$8,IF(K152&lt;=[4]Разработчик!$G$7,[4]Разработчик!$F$8,IF(K152&lt;=[4]Разработчик!$J$7,[4]Разработчик!$I$8,IF(K152&lt;=[4]Разработчик!$M$7,[4]Разработчик!$L$8,IF(K152&lt;=[4]Разработчик!$P$7,[4]Разработчик!$O$8,IF(K152&lt;=[4]Разработчик!$S$7,[4]Разработчик!$R$8,IF(K152&lt;=425.9,3.5,IF(K152&gt;=[4]Разработчик!$V$7,[4]Разработчик!$U$8))))))))),"-"))</f>
        <v>1.5</v>
      </c>
      <c r="O152" s="15"/>
      <c r="P152" s="43">
        <v>2020</v>
      </c>
      <c r="Q152" s="43">
        <v>2023</v>
      </c>
      <c r="R152" s="87">
        <v>20</v>
      </c>
      <c r="S152" s="87" t="s">
        <v>336</v>
      </c>
      <c r="T152" s="17">
        <f t="shared" si="18"/>
        <v>2035</v>
      </c>
      <c r="U152" s="315"/>
      <c r="V152" s="315"/>
      <c r="W152" s="315"/>
      <c r="X152" s="315"/>
      <c r="Y152" s="315"/>
      <c r="Z152" s="315"/>
      <c r="AA152" s="329"/>
      <c r="AB152" s="202" t="s">
        <v>2520</v>
      </c>
      <c r="AC152" s="196">
        <f t="shared" si="20"/>
        <v>0</v>
      </c>
      <c r="AD152" s="196">
        <f t="shared" si="21"/>
        <v>0</v>
      </c>
      <c r="AE152" s="196">
        <f t="shared" si="22"/>
        <v>0</v>
      </c>
    </row>
    <row r="153" spans="1:31" s="7" customFormat="1" x14ac:dyDescent="0.25">
      <c r="A153" s="326"/>
      <c r="B153" s="239">
        <f t="shared" si="19"/>
        <v>24</v>
      </c>
      <c r="C153" s="322"/>
      <c r="D153" s="322"/>
      <c r="E153" s="326"/>
      <c r="F153" s="43" t="s">
        <v>44</v>
      </c>
      <c r="G153" s="323"/>
      <c r="H153" s="323"/>
      <c r="I153" s="323"/>
      <c r="J153" s="89">
        <v>5.3</v>
      </c>
      <c r="K153" s="43">
        <v>32</v>
      </c>
      <c r="L153" s="43">
        <v>3.5</v>
      </c>
      <c r="M153" s="74" t="s">
        <v>330</v>
      </c>
      <c r="N153" s="14">
        <f>IF(K153="","",IF(O153="",IF(K153=0,"",IF(K153&lt;=[4]Разработчик!$D$7,[4]Разработчик!$C$8,IF(K153&lt;=[4]Разработчик!$G$7,[4]Разработчик!$F$8,IF(K153&lt;=[4]Разработчик!$J$7,[4]Разработчик!$I$8,IF(K153&lt;=[4]Разработчик!$M$7,[4]Разработчик!$L$8,IF(K153&lt;=[4]Разработчик!$P$7,[4]Разработчик!$O$8,IF(K153&lt;=[4]Разработчик!$S$7,[4]Разработчик!$R$8,IF(K153&lt;=425.9,3.5,IF(K153&gt;=[4]Разработчик!$V$7,[4]Разработчик!$U$8))))))))),"-"))</f>
        <v>1.5</v>
      </c>
      <c r="O153" s="15"/>
      <c r="P153" s="43">
        <v>2020</v>
      </c>
      <c r="Q153" s="43">
        <v>2023</v>
      </c>
      <c r="R153" s="87">
        <v>20</v>
      </c>
      <c r="S153" s="87" t="s">
        <v>336</v>
      </c>
      <c r="T153" s="17">
        <f t="shared" si="18"/>
        <v>2035</v>
      </c>
      <c r="U153" s="315"/>
      <c r="V153" s="315"/>
      <c r="W153" s="315"/>
      <c r="X153" s="315"/>
      <c r="Y153" s="315"/>
      <c r="Z153" s="315"/>
      <c r="AA153" s="329"/>
      <c r="AB153" s="202" t="s">
        <v>2520</v>
      </c>
      <c r="AC153" s="196">
        <f t="shared" si="20"/>
        <v>0</v>
      </c>
      <c r="AD153" s="196">
        <f t="shared" si="21"/>
        <v>0</v>
      </c>
      <c r="AE153" s="196">
        <f t="shared" si="22"/>
        <v>0</v>
      </c>
    </row>
    <row r="154" spans="1:31" s="7" customFormat="1" x14ac:dyDescent="0.25">
      <c r="A154" s="326"/>
      <c r="B154" s="239">
        <f t="shared" si="19"/>
        <v>24</v>
      </c>
      <c r="C154" s="322"/>
      <c r="D154" s="322"/>
      <c r="E154" s="326"/>
      <c r="F154" s="43" t="s">
        <v>44</v>
      </c>
      <c r="G154" s="323"/>
      <c r="H154" s="323"/>
      <c r="I154" s="323"/>
      <c r="J154" s="89">
        <v>0.7</v>
      </c>
      <c r="K154" s="43">
        <v>14</v>
      </c>
      <c r="L154" s="43">
        <v>2</v>
      </c>
      <c r="M154" s="74" t="s">
        <v>330</v>
      </c>
      <c r="N154" s="14">
        <f>IF(K154="","",IF(O154="",IF(K154=0,"",IF(K154&lt;=[4]Разработчик!$D$7,[4]Разработчик!$C$8,IF(K154&lt;=[4]Разработчик!$G$7,[4]Разработчик!$F$8,IF(K154&lt;=[4]Разработчик!$J$7,[4]Разработчик!$I$8,IF(K154&lt;=[4]Разработчик!$M$7,[4]Разработчик!$L$8,IF(K154&lt;=[4]Разработчик!$P$7,[4]Разработчик!$O$8,IF(K154&lt;=[4]Разработчик!$S$7,[4]Разработчик!$R$8,IF(K154&lt;=425.9,3.5,IF(K154&gt;=[4]Разработчик!$V$7,[4]Разработчик!$U$8))))))))),"-"))</f>
        <v>1</v>
      </c>
      <c r="O154" s="15"/>
      <c r="P154" s="43">
        <v>2020</v>
      </c>
      <c r="Q154" s="43">
        <v>2023</v>
      </c>
      <c r="R154" s="87">
        <v>20</v>
      </c>
      <c r="S154" s="87" t="s">
        <v>336</v>
      </c>
      <c r="T154" s="17">
        <f t="shared" si="18"/>
        <v>2035</v>
      </c>
      <c r="U154" s="315"/>
      <c r="V154" s="315"/>
      <c r="W154" s="315"/>
      <c r="X154" s="315"/>
      <c r="Y154" s="315"/>
      <c r="Z154" s="315"/>
      <c r="AA154" s="329"/>
      <c r="AB154" s="202" t="s">
        <v>2520</v>
      </c>
      <c r="AC154" s="196">
        <f t="shared" si="20"/>
        <v>0</v>
      </c>
      <c r="AD154" s="196">
        <f t="shared" si="21"/>
        <v>0</v>
      </c>
      <c r="AE154" s="196">
        <f t="shared" si="22"/>
        <v>0</v>
      </c>
    </row>
    <row r="155" spans="1:31" s="7" customFormat="1" ht="24" x14ac:dyDescent="0.25">
      <c r="A155" s="326"/>
      <c r="B155" s="239">
        <f t="shared" si="19"/>
        <v>24</v>
      </c>
      <c r="C155" s="322"/>
      <c r="D155" s="43" t="s">
        <v>440</v>
      </c>
      <c r="E155" s="87" t="s">
        <v>154</v>
      </c>
      <c r="F155" s="43" t="s">
        <v>44</v>
      </c>
      <c r="G155" s="74" t="s">
        <v>112</v>
      </c>
      <c r="H155" s="74" t="s">
        <v>113</v>
      </c>
      <c r="I155" s="74" t="s">
        <v>424</v>
      </c>
      <c r="J155" s="89">
        <v>3.8</v>
      </c>
      <c r="K155" s="43">
        <v>57</v>
      </c>
      <c r="L155" s="43">
        <v>4</v>
      </c>
      <c r="M155" s="74" t="s">
        <v>330</v>
      </c>
      <c r="N155" s="14">
        <f>IF(K155="","",IF(O155="",IF(K155=0,"",IF(K155&lt;=[4]Разработчик!$D$7,[4]Разработчик!$C$8,IF(K155&lt;=[4]Разработчик!$G$7,[4]Разработчик!$F$8,IF(K155&lt;=[4]Разработчик!$J$7,[4]Разработчик!$I$8,IF(K155&lt;=[4]Разработчик!$M$7,[4]Разработчик!$L$8,IF(K155&lt;=[4]Разработчик!$P$7,[4]Разработчик!$O$8,IF(K155&lt;=[4]Разработчик!$S$7,[4]Разработчик!$R$8,IF(K155&lt;=425.9,3.5,IF(K155&gt;=[4]Разработчик!$V$7,[4]Разработчик!$U$8))))))))),"-"))</f>
        <v>1.5</v>
      </c>
      <c r="O155" s="15"/>
      <c r="P155" s="43">
        <v>2020</v>
      </c>
      <c r="Q155" s="43">
        <v>2023</v>
      </c>
      <c r="R155" s="87">
        <v>20</v>
      </c>
      <c r="S155" s="87" t="s">
        <v>54</v>
      </c>
      <c r="T155" s="17">
        <f t="shared" si="18"/>
        <v>2035</v>
      </c>
      <c r="U155" s="10">
        <v>3</v>
      </c>
      <c r="V155" s="10">
        <v>0</v>
      </c>
      <c r="W155" s="10">
        <v>0</v>
      </c>
      <c r="X155" s="10">
        <v>0</v>
      </c>
      <c r="Y155" s="10">
        <v>0</v>
      </c>
      <c r="Z155" s="10">
        <v>0</v>
      </c>
      <c r="AA155" s="91">
        <v>6</v>
      </c>
      <c r="AB155" s="202" t="s">
        <v>2520</v>
      </c>
      <c r="AC155" s="196">
        <f t="shared" si="20"/>
        <v>3</v>
      </c>
      <c r="AD155" s="196">
        <f t="shared" si="21"/>
        <v>6</v>
      </c>
      <c r="AE155" s="196">
        <f t="shared" si="22"/>
        <v>9</v>
      </c>
    </row>
    <row r="156" spans="1:31" s="7" customFormat="1" x14ac:dyDescent="0.25">
      <c r="A156" s="326"/>
      <c r="B156" s="239">
        <f t="shared" si="19"/>
        <v>24</v>
      </c>
      <c r="C156" s="322"/>
      <c r="D156" s="322" t="s">
        <v>441</v>
      </c>
      <c r="E156" s="326" t="s">
        <v>154</v>
      </c>
      <c r="F156" s="43" t="s">
        <v>44</v>
      </c>
      <c r="G156" s="323" t="s">
        <v>112</v>
      </c>
      <c r="H156" s="323" t="s">
        <v>113</v>
      </c>
      <c r="I156" s="323" t="s">
        <v>424</v>
      </c>
      <c r="J156" s="89">
        <v>53.4</v>
      </c>
      <c r="K156" s="43">
        <v>57</v>
      </c>
      <c r="L156" s="43">
        <v>4</v>
      </c>
      <c r="M156" s="74" t="s">
        <v>330</v>
      </c>
      <c r="N156" s="14">
        <f>IF(K156="","",IF(O156="",IF(K156=0,"",IF(K156&lt;=[4]Разработчик!$D$7,[4]Разработчик!$C$8,IF(K156&lt;=[4]Разработчик!$G$7,[4]Разработчик!$F$8,IF(K156&lt;=[4]Разработчик!$J$7,[4]Разработчик!$I$8,IF(K156&lt;=[4]Разработчик!$M$7,[4]Разработчик!$L$8,IF(K156&lt;=[4]Разработчик!$P$7,[4]Разработчик!$O$8,IF(K156&lt;=[4]Разработчик!$S$7,[4]Разработчик!$R$8,IF(K156&lt;=425.9,3.5,IF(K156&gt;=[4]Разработчик!$V$7,[4]Разработчик!$U$8))))))))),"-"))</f>
        <v>1.5</v>
      </c>
      <c r="O156" s="15"/>
      <c r="P156" s="43">
        <v>2020</v>
      </c>
      <c r="Q156" s="43">
        <v>2023</v>
      </c>
      <c r="R156" s="87">
        <v>20</v>
      </c>
      <c r="S156" s="87" t="s">
        <v>54</v>
      </c>
      <c r="T156" s="17">
        <f t="shared" si="18"/>
        <v>2035</v>
      </c>
      <c r="U156" s="10">
        <v>0</v>
      </c>
      <c r="V156" s="10">
        <v>0</v>
      </c>
      <c r="W156" s="10">
        <v>0</v>
      </c>
      <c r="X156" s="10">
        <v>0</v>
      </c>
      <c r="Y156" s="10">
        <v>0</v>
      </c>
      <c r="Z156" s="10">
        <v>0</v>
      </c>
      <c r="AA156" s="91">
        <v>6</v>
      </c>
      <c r="AB156" s="202" t="s">
        <v>2520</v>
      </c>
      <c r="AC156" s="196">
        <f t="shared" si="20"/>
        <v>0</v>
      </c>
      <c r="AD156" s="196">
        <f t="shared" si="21"/>
        <v>0</v>
      </c>
      <c r="AE156" s="196">
        <f t="shared" si="22"/>
        <v>0</v>
      </c>
    </row>
    <row r="157" spans="1:31" s="7" customFormat="1" x14ac:dyDescent="0.25">
      <c r="A157" s="326"/>
      <c r="B157" s="239">
        <f t="shared" si="19"/>
        <v>24</v>
      </c>
      <c r="C157" s="322"/>
      <c r="D157" s="322"/>
      <c r="E157" s="326"/>
      <c r="F157" s="43" t="s">
        <v>44</v>
      </c>
      <c r="G157" s="323"/>
      <c r="H157" s="323"/>
      <c r="I157" s="323"/>
      <c r="J157" s="89">
        <v>0.1</v>
      </c>
      <c r="K157" s="43">
        <v>32</v>
      </c>
      <c r="L157" s="43">
        <v>3.5</v>
      </c>
      <c r="M157" s="74" t="s">
        <v>330</v>
      </c>
      <c r="N157" s="14">
        <f>IF(K157="","",IF(O157="",IF(K157=0,"",IF(K157&lt;=[4]Разработчик!$D$7,[4]Разработчик!$C$8,IF(K157&lt;=[4]Разработчик!$G$7,[4]Разработчик!$F$8,IF(K157&lt;=[4]Разработчик!$J$7,[4]Разработчик!$I$8,IF(K157&lt;=[4]Разработчик!$M$7,[4]Разработчик!$L$8,IF(K157&lt;=[4]Разработчик!$P$7,[4]Разработчик!$O$8,IF(K157&lt;=[4]Разработчик!$S$7,[4]Разработчик!$R$8,IF(K157&lt;=425.9,3.5,IF(K157&gt;=[4]Разработчик!$V$7,[4]Разработчик!$U$8))))))))),"-"))</f>
        <v>1.5</v>
      </c>
      <c r="O157" s="15"/>
      <c r="P157" s="43">
        <v>2020</v>
      </c>
      <c r="Q157" s="43">
        <v>2023</v>
      </c>
      <c r="R157" s="87">
        <v>20</v>
      </c>
      <c r="S157" s="87" t="s">
        <v>336</v>
      </c>
      <c r="T157" s="17">
        <f t="shared" si="18"/>
        <v>2035</v>
      </c>
      <c r="U157" s="10">
        <v>3</v>
      </c>
      <c r="V157" s="10">
        <v>0</v>
      </c>
      <c r="W157" s="10">
        <v>2</v>
      </c>
      <c r="X157" s="10">
        <v>0</v>
      </c>
      <c r="Y157" s="10">
        <v>0</v>
      </c>
      <c r="Z157" s="10">
        <v>2</v>
      </c>
      <c r="AA157" s="91"/>
      <c r="AB157" s="202" t="s">
        <v>2520</v>
      </c>
      <c r="AC157" s="196">
        <f t="shared" si="20"/>
        <v>5</v>
      </c>
      <c r="AD157" s="196">
        <f t="shared" si="21"/>
        <v>16</v>
      </c>
      <c r="AE157" s="196">
        <f t="shared" si="22"/>
        <v>21</v>
      </c>
    </row>
    <row r="158" spans="1:31" s="7" customFormat="1" x14ac:dyDescent="0.25">
      <c r="A158" s="326"/>
      <c r="B158" s="239">
        <f t="shared" si="19"/>
        <v>24</v>
      </c>
      <c r="C158" s="322"/>
      <c r="D158" s="322" t="s">
        <v>442</v>
      </c>
      <c r="E158" s="326" t="s">
        <v>154</v>
      </c>
      <c r="F158" s="43" t="s">
        <v>44</v>
      </c>
      <c r="G158" s="323" t="s">
        <v>112</v>
      </c>
      <c r="H158" s="323" t="s">
        <v>113</v>
      </c>
      <c r="I158" s="323" t="s">
        <v>424</v>
      </c>
      <c r="J158" s="89">
        <v>6.5</v>
      </c>
      <c r="K158" s="43">
        <v>57</v>
      </c>
      <c r="L158" s="43">
        <v>4</v>
      </c>
      <c r="M158" s="74" t="s">
        <v>330</v>
      </c>
      <c r="N158" s="14">
        <f>IF(K158="","",IF(O158="",IF(K158=0,"",IF(K158&lt;=[4]Разработчик!$D$7,[4]Разработчик!$C$8,IF(K158&lt;=[4]Разработчик!$G$7,[4]Разработчик!$F$8,IF(K158&lt;=[4]Разработчик!$J$7,[4]Разработчик!$I$8,IF(K158&lt;=[4]Разработчик!$M$7,[4]Разработчик!$L$8,IF(K158&lt;=[4]Разработчик!$P$7,[4]Разработчик!$O$8,IF(K158&lt;=[4]Разработчик!$S$7,[4]Разработчик!$R$8,IF(K158&lt;=425.9,3.5,IF(K158&gt;=[4]Разработчик!$V$7,[4]Разработчик!$U$8))))))))),"-"))</f>
        <v>1.5</v>
      </c>
      <c r="O158" s="15"/>
      <c r="P158" s="43">
        <v>2020</v>
      </c>
      <c r="Q158" s="43">
        <v>2023</v>
      </c>
      <c r="R158" s="87">
        <v>20</v>
      </c>
      <c r="S158" s="87" t="s">
        <v>54</v>
      </c>
      <c r="T158" s="17">
        <f t="shared" si="18"/>
        <v>2035</v>
      </c>
      <c r="U158" s="10">
        <v>1</v>
      </c>
      <c r="V158" s="10">
        <v>0</v>
      </c>
      <c r="W158" s="10">
        <v>0</v>
      </c>
      <c r="X158" s="10">
        <v>0</v>
      </c>
      <c r="Y158" s="10">
        <v>0</v>
      </c>
      <c r="Z158" s="10">
        <v>0</v>
      </c>
      <c r="AA158" s="91">
        <v>6</v>
      </c>
      <c r="AB158" s="202" t="s">
        <v>2520</v>
      </c>
      <c r="AC158" s="196">
        <f t="shared" si="20"/>
        <v>1</v>
      </c>
      <c r="AD158" s="196">
        <f t="shared" si="21"/>
        <v>2</v>
      </c>
      <c r="AE158" s="196">
        <f t="shared" si="22"/>
        <v>3</v>
      </c>
    </row>
    <row r="159" spans="1:31" s="7" customFormat="1" x14ac:dyDescent="0.25">
      <c r="A159" s="326"/>
      <c r="B159" s="239">
        <f t="shared" si="19"/>
        <v>24</v>
      </c>
      <c r="C159" s="322"/>
      <c r="D159" s="322"/>
      <c r="E159" s="326"/>
      <c r="F159" s="43" t="s">
        <v>44</v>
      </c>
      <c r="G159" s="323"/>
      <c r="H159" s="323"/>
      <c r="I159" s="323"/>
      <c r="J159" s="89">
        <v>0.1</v>
      </c>
      <c r="K159" s="43">
        <v>32</v>
      </c>
      <c r="L159" s="43">
        <v>3.5</v>
      </c>
      <c r="M159" s="74" t="s">
        <v>330</v>
      </c>
      <c r="N159" s="14">
        <f>IF(K159="","",IF(O159="",IF(K159=0,"",IF(K159&lt;=[4]Разработчик!$D$7,[4]Разработчик!$C$8,IF(K159&lt;=[4]Разработчик!$G$7,[4]Разработчик!$F$8,IF(K159&lt;=[4]Разработчик!$J$7,[4]Разработчик!$I$8,IF(K159&lt;=[4]Разработчик!$M$7,[4]Разработчик!$L$8,IF(K159&lt;=[4]Разработчик!$P$7,[4]Разработчик!$O$8,IF(K159&lt;=[4]Разработчик!$S$7,[4]Разработчик!$R$8,IF(K159&lt;=425.9,3.5,IF(K159&gt;=[4]Разработчик!$V$7,[4]Разработчик!$U$8))))))))),"-"))</f>
        <v>1.5</v>
      </c>
      <c r="O159" s="15"/>
      <c r="P159" s="43">
        <v>2020</v>
      </c>
      <c r="Q159" s="43">
        <v>2023</v>
      </c>
      <c r="R159" s="87">
        <v>20</v>
      </c>
      <c r="S159" s="87" t="s">
        <v>336</v>
      </c>
      <c r="T159" s="17">
        <f t="shared" si="18"/>
        <v>2035</v>
      </c>
      <c r="U159" s="10">
        <v>4</v>
      </c>
      <c r="V159" s="10">
        <v>0</v>
      </c>
      <c r="W159" s="10">
        <v>1</v>
      </c>
      <c r="X159" s="10">
        <v>0</v>
      </c>
      <c r="Y159" s="10">
        <v>0</v>
      </c>
      <c r="Z159" s="10">
        <v>1</v>
      </c>
      <c r="AA159" s="91">
        <v>6</v>
      </c>
      <c r="AB159" s="202" t="s">
        <v>2520</v>
      </c>
      <c r="AC159" s="196">
        <f t="shared" si="20"/>
        <v>5</v>
      </c>
      <c r="AD159" s="196">
        <f t="shared" si="21"/>
        <v>13</v>
      </c>
      <c r="AE159" s="196">
        <f t="shared" si="22"/>
        <v>18</v>
      </c>
    </row>
    <row r="160" spans="1:31" s="7" customFormat="1" x14ac:dyDescent="0.25">
      <c r="A160" s="326"/>
      <c r="B160" s="239">
        <f t="shared" si="19"/>
        <v>24</v>
      </c>
      <c r="C160" s="322"/>
      <c r="D160" s="239"/>
      <c r="E160" s="246"/>
      <c r="F160" s="43" t="s">
        <v>44</v>
      </c>
      <c r="G160" s="240"/>
      <c r="H160" s="240"/>
      <c r="I160" s="240"/>
      <c r="J160" s="89">
        <v>0.7</v>
      </c>
      <c r="K160" s="43">
        <v>32</v>
      </c>
      <c r="L160" s="43">
        <v>3.5</v>
      </c>
      <c r="M160" s="74" t="s">
        <v>330</v>
      </c>
      <c r="N160" s="14">
        <f>IF(K160="","",IF(O160="",IF(K160=0,"",IF(K160&lt;=[4]Разработчик!$D$7,[4]Разработчик!$C$8,IF(K160&lt;=[4]Разработчик!$G$7,[4]Разработчик!$F$8,IF(K160&lt;=[4]Разработчик!$J$7,[4]Разработчик!$I$8,IF(K160&lt;=[4]Разработчик!$M$7,[4]Разработчик!$L$8,IF(K160&lt;=[4]Разработчик!$P$7,[4]Разработчик!$O$8,IF(K160&lt;=[4]Разработчик!$S$7,[4]Разработчик!$R$8,IF(K160&lt;=425.9,3.5,IF(K160&gt;=[4]Разработчик!$V$7,[4]Разработчик!$U$8))))))))),"-"))</f>
        <v>1.5</v>
      </c>
      <c r="O160" s="15"/>
      <c r="P160" s="43">
        <v>2020</v>
      </c>
      <c r="Q160" s="43">
        <v>2023</v>
      </c>
      <c r="R160" s="87">
        <v>20</v>
      </c>
      <c r="S160" s="87" t="s">
        <v>54</v>
      </c>
      <c r="T160" s="17">
        <f t="shared" si="18"/>
        <v>2035</v>
      </c>
      <c r="U160" s="238"/>
      <c r="V160" s="238"/>
      <c r="W160" s="238"/>
      <c r="X160" s="238"/>
      <c r="Y160" s="238"/>
      <c r="Z160" s="238"/>
      <c r="AA160" s="247"/>
      <c r="AB160" s="202" t="s">
        <v>2520</v>
      </c>
      <c r="AC160" s="196">
        <f t="shared" si="20"/>
        <v>0</v>
      </c>
      <c r="AD160" s="196">
        <f t="shared" si="21"/>
        <v>0</v>
      </c>
      <c r="AE160" s="196">
        <f t="shared" si="22"/>
        <v>0</v>
      </c>
    </row>
    <row r="161" spans="1:31" s="7" customFormat="1" x14ac:dyDescent="0.25">
      <c r="A161" s="326"/>
      <c r="B161" s="239">
        <f t="shared" si="19"/>
        <v>24</v>
      </c>
      <c r="C161" s="322"/>
      <c r="D161" s="239"/>
      <c r="E161" s="246"/>
      <c r="F161" s="43" t="s">
        <v>44</v>
      </c>
      <c r="G161" s="240"/>
      <c r="H161" s="240"/>
      <c r="I161" s="240"/>
      <c r="J161" s="89">
        <v>0.1</v>
      </c>
      <c r="K161" s="85">
        <v>18</v>
      </c>
      <c r="L161" s="86">
        <v>3.5</v>
      </c>
      <c r="M161" s="74" t="s">
        <v>330</v>
      </c>
      <c r="N161" s="14">
        <f>IF(K161="","",IF(O161="",IF(K161=0,"",IF(K161&lt;=[4]Разработчик!$D$7,[4]Разработчик!$C$8,IF(K161&lt;=[4]Разработчик!$G$7,[4]Разработчик!$F$8,IF(K161&lt;=[4]Разработчик!$J$7,[4]Разработчик!$I$8,IF(K161&lt;=[4]Разработчик!$M$7,[4]Разработчик!$L$8,IF(K161&lt;=[4]Разработчик!$P$7,[4]Разработчик!$O$8,IF(K161&lt;=[4]Разработчик!$S$7,[4]Разработчик!$R$8,IF(K161&lt;=425.9,3.5,IF(K161&gt;=[4]Разработчик!$V$7,[4]Разработчик!$U$8))))))))),"-"))</f>
        <v>1</v>
      </c>
      <c r="O161" s="15"/>
      <c r="P161" s="43">
        <v>2020</v>
      </c>
      <c r="Q161" s="43">
        <v>2023</v>
      </c>
      <c r="R161" s="87">
        <v>20</v>
      </c>
      <c r="S161" s="87" t="s">
        <v>336</v>
      </c>
      <c r="T161" s="17">
        <f t="shared" si="18"/>
        <v>2035</v>
      </c>
      <c r="U161" s="10"/>
      <c r="V161" s="10"/>
      <c r="W161" s="10"/>
      <c r="X161" s="10"/>
      <c r="Y161" s="10"/>
      <c r="Z161" s="10"/>
      <c r="AA161" s="91"/>
      <c r="AB161" s="202" t="s">
        <v>2520</v>
      </c>
      <c r="AC161" s="196">
        <f t="shared" si="20"/>
        <v>0</v>
      </c>
      <c r="AD161" s="196">
        <f t="shared" si="21"/>
        <v>0</v>
      </c>
      <c r="AE161" s="196">
        <f t="shared" si="22"/>
        <v>0</v>
      </c>
    </row>
    <row r="162" spans="1:31" s="7" customFormat="1" x14ac:dyDescent="0.25">
      <c r="A162" s="326"/>
      <c r="B162" s="239">
        <f t="shared" si="19"/>
        <v>24</v>
      </c>
      <c r="C162" s="322"/>
      <c r="D162" s="239"/>
      <c r="E162" s="246"/>
      <c r="F162" s="43" t="s">
        <v>44</v>
      </c>
      <c r="G162" s="240"/>
      <c r="H162" s="240"/>
      <c r="I162" s="240"/>
      <c r="J162" s="89">
        <v>0.5</v>
      </c>
      <c r="K162" s="43">
        <v>32</v>
      </c>
      <c r="L162" s="43">
        <v>3.5</v>
      </c>
      <c r="M162" s="74" t="s">
        <v>330</v>
      </c>
      <c r="N162" s="14">
        <f>IF(K162="","",IF(O162="",IF(K162=0,"",IF(K162&lt;=[4]Разработчик!$D$7,[4]Разработчик!$C$8,IF(K162&lt;=[4]Разработчик!$G$7,[4]Разработчик!$F$8,IF(K162&lt;=[4]Разработчик!$J$7,[4]Разработчик!$I$8,IF(K162&lt;=[4]Разработчик!$M$7,[4]Разработчик!$L$8,IF(K162&lt;=[4]Разработчик!$P$7,[4]Разработчик!$O$8,IF(K162&lt;=[4]Разработчик!$S$7,[4]Разработчик!$R$8,IF(K162&lt;=425.9,3.5,IF(K162&gt;=[4]Разработчик!$V$7,[4]Разработчик!$U$8))))))))),"-"))</f>
        <v>1.5</v>
      </c>
      <c r="O162" s="15"/>
      <c r="P162" s="43">
        <v>2020</v>
      </c>
      <c r="Q162" s="43">
        <v>2023</v>
      </c>
      <c r="R162" s="87">
        <v>20</v>
      </c>
      <c r="S162" s="87" t="s">
        <v>336</v>
      </c>
      <c r="T162" s="17">
        <f t="shared" si="18"/>
        <v>2035</v>
      </c>
      <c r="U162" s="10"/>
      <c r="V162" s="10"/>
      <c r="W162" s="10"/>
      <c r="X162" s="10"/>
      <c r="Y162" s="10"/>
      <c r="Z162" s="10"/>
      <c r="AA162" s="91"/>
      <c r="AB162" s="202" t="s">
        <v>2520</v>
      </c>
      <c r="AC162" s="196">
        <f t="shared" si="20"/>
        <v>0</v>
      </c>
      <c r="AD162" s="196">
        <f t="shared" si="21"/>
        <v>0</v>
      </c>
      <c r="AE162" s="196">
        <f t="shared" si="22"/>
        <v>0</v>
      </c>
    </row>
    <row r="163" spans="1:31" s="7" customFormat="1" x14ac:dyDescent="0.25">
      <c r="A163" s="326"/>
      <c r="B163" s="239">
        <f t="shared" si="19"/>
        <v>24</v>
      </c>
      <c r="C163" s="322"/>
      <c r="D163" s="322" t="s">
        <v>443</v>
      </c>
      <c r="E163" s="326" t="s">
        <v>154</v>
      </c>
      <c r="F163" s="43" t="s">
        <v>44</v>
      </c>
      <c r="G163" s="323" t="s">
        <v>112</v>
      </c>
      <c r="H163" s="323" t="s">
        <v>113</v>
      </c>
      <c r="I163" s="323" t="s">
        <v>424</v>
      </c>
      <c r="J163" s="89">
        <v>3.8</v>
      </c>
      <c r="K163" s="43">
        <v>32</v>
      </c>
      <c r="L163" s="43">
        <v>3.5</v>
      </c>
      <c r="M163" s="74" t="s">
        <v>330</v>
      </c>
      <c r="N163" s="14">
        <f>IF(K163="","",IF(O163="",IF(K163=0,"",IF(K163&lt;=[4]Разработчик!$D$7,[4]Разработчик!$C$8,IF(K163&lt;=[4]Разработчик!$G$7,[4]Разработчик!$F$8,IF(K163&lt;=[4]Разработчик!$J$7,[4]Разработчик!$I$8,IF(K163&lt;=[4]Разработчик!$M$7,[4]Разработчик!$L$8,IF(K163&lt;=[4]Разработчик!$P$7,[4]Разработчик!$O$8,IF(K163&lt;=[4]Разработчик!$S$7,[4]Разработчик!$R$8,IF(K163&lt;=425.9,3.5,IF(K163&gt;=[4]Разработчик!$V$7,[4]Разработчик!$U$8))))))))),"-"))</f>
        <v>1.5</v>
      </c>
      <c r="O163" s="15"/>
      <c r="P163" s="43">
        <v>2020</v>
      </c>
      <c r="Q163" s="43">
        <v>2023</v>
      </c>
      <c r="R163" s="87">
        <v>20</v>
      </c>
      <c r="S163" s="87" t="s">
        <v>336</v>
      </c>
      <c r="T163" s="17">
        <f t="shared" si="18"/>
        <v>2035</v>
      </c>
      <c r="U163" s="315">
        <v>1</v>
      </c>
      <c r="V163" s="315">
        <v>0</v>
      </c>
      <c r="W163" s="315">
        <v>2</v>
      </c>
      <c r="X163" s="315">
        <v>0</v>
      </c>
      <c r="Y163" s="315">
        <v>0</v>
      </c>
      <c r="Z163" s="315">
        <v>2</v>
      </c>
      <c r="AA163" s="329">
        <v>6</v>
      </c>
      <c r="AB163" s="202" t="s">
        <v>2520</v>
      </c>
      <c r="AC163" s="196">
        <f t="shared" si="20"/>
        <v>3</v>
      </c>
      <c r="AD163" s="196">
        <f t="shared" si="21"/>
        <v>12</v>
      </c>
      <c r="AE163" s="196">
        <f t="shared" si="22"/>
        <v>15</v>
      </c>
    </row>
    <row r="164" spans="1:31" s="7" customFormat="1" x14ac:dyDescent="0.25">
      <c r="A164" s="326"/>
      <c r="B164" s="239">
        <f t="shared" si="19"/>
        <v>24</v>
      </c>
      <c r="C164" s="322"/>
      <c r="D164" s="322"/>
      <c r="E164" s="326"/>
      <c r="F164" s="43" t="s">
        <v>44</v>
      </c>
      <c r="G164" s="323"/>
      <c r="H164" s="323"/>
      <c r="I164" s="323"/>
      <c r="J164" s="89">
        <v>0.1</v>
      </c>
      <c r="K164" s="43">
        <v>18</v>
      </c>
      <c r="L164" s="43">
        <v>3.5</v>
      </c>
      <c r="M164" s="74" t="s">
        <v>330</v>
      </c>
      <c r="N164" s="14">
        <f>IF(K164="","",IF(O164="",IF(K164=0,"",IF(K164&lt;=[4]Разработчик!$D$7,[4]Разработчик!$C$8,IF(K164&lt;=[4]Разработчик!$G$7,[4]Разработчик!$F$8,IF(K164&lt;=[4]Разработчик!$J$7,[4]Разработчик!$I$8,IF(K164&lt;=[4]Разработчик!$M$7,[4]Разработчик!$L$8,IF(K164&lt;=[4]Разработчик!$P$7,[4]Разработчик!$O$8,IF(K164&lt;=[4]Разработчик!$S$7,[4]Разработчик!$R$8,IF(K164&lt;=425.9,3.5,IF(K164&gt;=[4]Разработчик!$V$7,[4]Разработчик!$U$8))))))))),"-"))</f>
        <v>1</v>
      </c>
      <c r="O164" s="15"/>
      <c r="P164" s="43">
        <v>2020</v>
      </c>
      <c r="Q164" s="43">
        <v>2023</v>
      </c>
      <c r="R164" s="87">
        <v>20</v>
      </c>
      <c r="S164" s="87" t="s">
        <v>336</v>
      </c>
      <c r="T164" s="17">
        <f t="shared" si="18"/>
        <v>2035</v>
      </c>
      <c r="U164" s="315"/>
      <c r="V164" s="315"/>
      <c r="W164" s="315"/>
      <c r="X164" s="315"/>
      <c r="Y164" s="315"/>
      <c r="Z164" s="315"/>
      <c r="AA164" s="329"/>
      <c r="AB164" s="202" t="s">
        <v>2520</v>
      </c>
      <c r="AC164" s="196">
        <f t="shared" si="20"/>
        <v>0</v>
      </c>
      <c r="AD164" s="196">
        <f t="shared" si="21"/>
        <v>0</v>
      </c>
      <c r="AE164" s="196">
        <f t="shared" si="22"/>
        <v>0</v>
      </c>
    </row>
    <row r="165" spans="1:31" s="7" customFormat="1" x14ac:dyDescent="0.25">
      <c r="A165" s="326"/>
      <c r="B165" s="239">
        <f t="shared" si="19"/>
        <v>24</v>
      </c>
      <c r="C165" s="322"/>
      <c r="D165" s="322" t="s">
        <v>444</v>
      </c>
      <c r="E165" s="326" t="s">
        <v>154</v>
      </c>
      <c r="F165" s="43" t="s">
        <v>44</v>
      </c>
      <c r="G165" s="323" t="s">
        <v>112</v>
      </c>
      <c r="H165" s="323" t="s">
        <v>113</v>
      </c>
      <c r="I165" s="323" t="s">
        <v>424</v>
      </c>
      <c r="J165" s="89">
        <v>3.8</v>
      </c>
      <c r="K165" s="43">
        <v>32</v>
      </c>
      <c r="L165" s="43">
        <v>3.5</v>
      </c>
      <c r="M165" s="74" t="s">
        <v>330</v>
      </c>
      <c r="N165" s="14">
        <f>IF(K165="","",IF(O165="",IF(K165=0,"",IF(K165&lt;=[4]Разработчик!$D$7,[4]Разработчик!$C$8,IF(K165&lt;=[4]Разработчик!$G$7,[4]Разработчик!$F$8,IF(K165&lt;=[4]Разработчик!$J$7,[4]Разработчик!$I$8,IF(K165&lt;=[4]Разработчик!$M$7,[4]Разработчик!$L$8,IF(K165&lt;=[4]Разработчик!$P$7,[4]Разработчик!$O$8,IF(K165&lt;=[4]Разработчик!$S$7,[4]Разработчик!$R$8,IF(K165&lt;=425.9,3.5,IF(K165&gt;=[4]Разработчик!$V$7,[4]Разработчик!$U$8))))))))),"-"))</f>
        <v>1.5</v>
      </c>
      <c r="O165" s="15"/>
      <c r="P165" s="43">
        <v>2020</v>
      </c>
      <c r="Q165" s="43">
        <v>2023</v>
      </c>
      <c r="R165" s="87">
        <v>20</v>
      </c>
      <c r="S165" s="87" t="s">
        <v>336</v>
      </c>
      <c r="T165" s="17">
        <f t="shared" si="18"/>
        <v>2035</v>
      </c>
      <c r="U165" s="10">
        <v>1</v>
      </c>
      <c r="V165" s="10">
        <v>0</v>
      </c>
      <c r="W165" s="10">
        <v>4</v>
      </c>
      <c r="X165" s="10">
        <v>0</v>
      </c>
      <c r="Y165" s="10">
        <v>0</v>
      </c>
      <c r="Z165" s="10">
        <v>4</v>
      </c>
      <c r="AA165" s="91">
        <v>6</v>
      </c>
      <c r="AB165" s="202" t="s">
        <v>2520</v>
      </c>
      <c r="AC165" s="196">
        <f t="shared" si="20"/>
        <v>5</v>
      </c>
      <c r="AD165" s="196">
        <f t="shared" si="21"/>
        <v>22</v>
      </c>
      <c r="AE165" s="196">
        <f t="shared" si="22"/>
        <v>27</v>
      </c>
    </row>
    <row r="166" spans="1:31" s="7" customFormat="1" x14ac:dyDescent="0.25">
      <c r="A166" s="326"/>
      <c r="B166" s="239">
        <f t="shared" si="19"/>
        <v>24</v>
      </c>
      <c r="C166" s="322"/>
      <c r="D166" s="322"/>
      <c r="E166" s="326"/>
      <c r="F166" s="43" t="s">
        <v>44</v>
      </c>
      <c r="G166" s="323"/>
      <c r="H166" s="323"/>
      <c r="I166" s="323"/>
      <c r="J166" s="89">
        <v>0.1</v>
      </c>
      <c r="K166" s="43">
        <v>18</v>
      </c>
      <c r="L166" s="43">
        <v>3.5</v>
      </c>
      <c r="M166" s="74" t="s">
        <v>330</v>
      </c>
      <c r="N166" s="14">
        <f>IF(K166="","",IF(O166="",IF(K166=0,"",IF(K166&lt;=[4]Разработчик!$D$7,[4]Разработчик!$C$8,IF(K166&lt;=[4]Разработчик!$G$7,[4]Разработчик!$F$8,IF(K166&lt;=[4]Разработчик!$J$7,[4]Разработчик!$I$8,IF(K166&lt;=[4]Разработчик!$M$7,[4]Разработчик!$L$8,IF(K166&lt;=[4]Разработчик!$P$7,[4]Разработчик!$O$8,IF(K166&lt;=[4]Разработчик!$S$7,[4]Разработчик!$R$8,IF(K166&lt;=425.9,3.5,IF(K166&gt;=[4]Разработчик!$V$7,[4]Разработчик!$U$8))))))))),"-"))</f>
        <v>1</v>
      </c>
      <c r="O166" s="15"/>
      <c r="P166" s="43">
        <v>2020</v>
      </c>
      <c r="Q166" s="43">
        <v>2023</v>
      </c>
      <c r="R166" s="87">
        <v>20</v>
      </c>
      <c r="S166" s="87" t="s">
        <v>336</v>
      </c>
      <c r="T166" s="17">
        <f t="shared" si="18"/>
        <v>2035</v>
      </c>
      <c r="U166" s="10"/>
      <c r="V166" s="10"/>
      <c r="W166" s="10"/>
      <c r="X166" s="10"/>
      <c r="Y166" s="10"/>
      <c r="Z166" s="10"/>
      <c r="AA166" s="91"/>
      <c r="AB166" s="202" t="s">
        <v>2520</v>
      </c>
      <c r="AC166" s="196">
        <f t="shared" si="20"/>
        <v>0</v>
      </c>
      <c r="AD166" s="196">
        <f t="shared" si="21"/>
        <v>0</v>
      </c>
      <c r="AE166" s="196">
        <f t="shared" si="22"/>
        <v>0</v>
      </c>
    </row>
    <row r="167" spans="1:31" s="7" customFormat="1" ht="24" x14ac:dyDescent="0.25">
      <c r="A167" s="326"/>
      <c r="B167" s="239">
        <f t="shared" si="19"/>
        <v>24</v>
      </c>
      <c r="C167" s="322"/>
      <c r="D167" s="43" t="s">
        <v>445</v>
      </c>
      <c r="E167" s="87" t="s">
        <v>154</v>
      </c>
      <c r="F167" s="43" t="s">
        <v>44</v>
      </c>
      <c r="G167" s="74" t="s">
        <v>112</v>
      </c>
      <c r="H167" s="74" t="s">
        <v>113</v>
      </c>
      <c r="I167" s="74" t="s">
        <v>424</v>
      </c>
      <c r="J167" s="89">
        <v>0.2</v>
      </c>
      <c r="K167" s="43">
        <v>57</v>
      </c>
      <c r="L167" s="43">
        <v>4</v>
      </c>
      <c r="M167" s="74" t="s">
        <v>330</v>
      </c>
      <c r="N167" s="14">
        <f>IF(K167="","",IF(O167="",IF(K167=0,"",IF(K167&lt;=[4]Разработчик!$D$7,[4]Разработчик!$C$8,IF(K167&lt;=[4]Разработчик!$G$7,[4]Разработчик!$F$8,IF(K167&lt;=[4]Разработчик!$J$7,[4]Разработчик!$I$8,IF(K167&lt;=[4]Разработчик!$M$7,[4]Разработчик!$L$8,IF(K167&lt;=[4]Разработчик!$P$7,[4]Разработчик!$O$8,IF(K167&lt;=[4]Разработчик!$S$7,[4]Разработчик!$R$8,IF(K167&lt;=425.9,3.5,IF(K167&gt;=[4]Разработчик!$V$7,[4]Разработчик!$U$8))))))))),"-"))</f>
        <v>1.5</v>
      </c>
      <c r="O167" s="15"/>
      <c r="P167" s="43">
        <v>2020</v>
      </c>
      <c r="Q167" s="43">
        <v>2023</v>
      </c>
      <c r="R167" s="87">
        <v>20</v>
      </c>
      <c r="S167" s="87" t="s">
        <v>54</v>
      </c>
      <c r="T167" s="17">
        <f t="shared" si="18"/>
        <v>2035</v>
      </c>
      <c r="U167" s="10">
        <v>1</v>
      </c>
      <c r="V167" s="10">
        <v>0</v>
      </c>
      <c r="W167" s="10">
        <v>2</v>
      </c>
      <c r="X167" s="10">
        <v>0</v>
      </c>
      <c r="Y167" s="10">
        <v>0</v>
      </c>
      <c r="Z167" s="10">
        <v>2</v>
      </c>
      <c r="AA167" s="91">
        <v>6</v>
      </c>
      <c r="AB167" s="202" t="s">
        <v>2520</v>
      </c>
      <c r="AC167" s="196">
        <f t="shared" si="20"/>
        <v>3</v>
      </c>
      <c r="AD167" s="196">
        <f t="shared" si="21"/>
        <v>12</v>
      </c>
      <c r="AE167" s="196">
        <f t="shared" si="22"/>
        <v>15</v>
      </c>
    </row>
    <row r="168" spans="1:31" s="7" customFormat="1" x14ac:dyDescent="0.25">
      <c r="A168" s="326"/>
      <c r="B168" s="239">
        <f t="shared" si="19"/>
        <v>24</v>
      </c>
      <c r="C168" s="322"/>
      <c r="D168" s="322" t="s">
        <v>446</v>
      </c>
      <c r="E168" s="87" t="s">
        <v>154</v>
      </c>
      <c r="F168" s="43" t="s">
        <v>44</v>
      </c>
      <c r="G168" s="74" t="s">
        <v>171</v>
      </c>
      <c r="H168" s="74" t="s">
        <v>147</v>
      </c>
      <c r="I168" s="74" t="s">
        <v>424</v>
      </c>
      <c r="J168" s="89">
        <v>77</v>
      </c>
      <c r="K168" s="43">
        <v>57</v>
      </c>
      <c r="L168" s="43">
        <v>4</v>
      </c>
      <c r="M168" s="74" t="s">
        <v>349</v>
      </c>
      <c r="N168" s="14">
        <f>IF(K168="","",IF(O168="",IF(K168=0,"",IF(K168&lt;=[4]Разработчик!$D$7,[4]Разработчик!$C$8,IF(K168&lt;=[4]Разработчик!$G$7,[4]Разработчик!$F$8,IF(K168&lt;=[4]Разработчик!$J$7,[4]Разработчик!$I$8,IF(K168&lt;=[4]Разработчик!$M$7,[4]Разработчик!$L$8,IF(K168&lt;=[4]Разработчик!$P$7,[4]Разработчик!$O$8,IF(K168&lt;=[4]Разработчик!$S$7,[4]Разработчик!$R$8,IF(K168&lt;=425.9,3.5,IF(K168&gt;=[4]Разработчик!$V$7,[4]Разработчик!$U$8))))))))),"-"))</f>
        <v>1.5</v>
      </c>
      <c r="O168" s="15"/>
      <c r="P168" s="43">
        <v>2020</v>
      </c>
      <c r="Q168" s="43">
        <v>2023</v>
      </c>
      <c r="R168" s="87">
        <v>20</v>
      </c>
      <c r="S168" s="87" t="s">
        <v>54</v>
      </c>
      <c r="T168" s="17">
        <f t="shared" si="18"/>
        <v>2038</v>
      </c>
      <c r="U168" s="10">
        <v>18</v>
      </c>
      <c r="V168" s="10">
        <v>0</v>
      </c>
      <c r="W168" s="10">
        <v>9</v>
      </c>
      <c r="X168" s="10">
        <v>0</v>
      </c>
      <c r="Y168" s="10">
        <v>0</v>
      </c>
      <c r="Z168" s="10">
        <v>7</v>
      </c>
      <c r="AA168" s="91">
        <v>6</v>
      </c>
      <c r="AB168" s="202" t="s">
        <v>2520</v>
      </c>
      <c r="AC168" s="196">
        <f t="shared" si="20"/>
        <v>25</v>
      </c>
      <c r="AD168" s="196">
        <f t="shared" si="21"/>
        <v>75</v>
      </c>
      <c r="AE168" s="196">
        <f t="shared" si="22"/>
        <v>100</v>
      </c>
    </row>
    <row r="169" spans="1:31" s="7" customFormat="1" x14ac:dyDescent="0.25">
      <c r="A169" s="326"/>
      <c r="B169" s="239">
        <f t="shared" si="19"/>
        <v>24</v>
      </c>
      <c r="C169" s="322"/>
      <c r="D169" s="322"/>
      <c r="E169" s="87" t="s">
        <v>154</v>
      </c>
      <c r="F169" s="43" t="s">
        <v>44</v>
      </c>
      <c r="G169" s="74" t="s">
        <v>161</v>
      </c>
      <c r="H169" s="74" t="s">
        <v>447</v>
      </c>
      <c r="I169" s="74" t="s">
        <v>424</v>
      </c>
      <c r="J169" s="89">
        <v>1</v>
      </c>
      <c r="K169" s="43">
        <v>32</v>
      </c>
      <c r="L169" s="43">
        <v>3.5</v>
      </c>
      <c r="M169" s="74" t="s">
        <v>349</v>
      </c>
      <c r="N169" s="14">
        <f>IF(K169="","",IF(O169="",IF(K169=0,"",IF(K169&lt;=[4]Разработчик!$D$7,[4]Разработчик!$C$8,IF(K169&lt;=[4]Разработчик!$G$7,[4]Разработчик!$F$8,IF(K169&lt;=[4]Разработчик!$J$7,[4]Разработчик!$I$8,IF(K169&lt;=[4]Разработчик!$M$7,[4]Разработчик!$L$8,IF(K169&lt;=[4]Разработчик!$P$7,[4]Разработчик!$O$8,IF(K169&lt;=[4]Разработчик!$S$7,[4]Разработчик!$R$8,IF(K169&lt;=425.9,3.5,IF(K169&gt;=[4]Разработчик!$V$7,[4]Разработчик!$U$8))))))))),"-"))</f>
        <v>1.5</v>
      </c>
      <c r="O169" s="15"/>
      <c r="P169" s="43">
        <v>2020</v>
      </c>
      <c r="Q169" s="43">
        <v>2023</v>
      </c>
      <c r="R169" s="87">
        <v>20</v>
      </c>
      <c r="S169" s="87" t="s">
        <v>54</v>
      </c>
      <c r="T169" s="17">
        <f t="shared" si="18"/>
        <v>2038</v>
      </c>
      <c r="U169" s="10">
        <v>1</v>
      </c>
      <c r="V169" s="10">
        <v>0</v>
      </c>
      <c r="W169" s="10">
        <v>5</v>
      </c>
      <c r="X169" s="10">
        <v>0</v>
      </c>
      <c r="Y169" s="10">
        <v>0</v>
      </c>
      <c r="Z169" s="10">
        <v>2</v>
      </c>
      <c r="AA169" s="91">
        <v>6</v>
      </c>
      <c r="AB169" s="202" t="s">
        <v>2520</v>
      </c>
      <c r="AC169" s="196">
        <f t="shared" si="20"/>
        <v>3</v>
      </c>
      <c r="AD169" s="196">
        <f t="shared" si="21"/>
        <v>18</v>
      </c>
      <c r="AE169" s="196">
        <f t="shared" si="22"/>
        <v>21</v>
      </c>
    </row>
    <row r="170" spans="1:31" s="7" customFormat="1" x14ac:dyDescent="0.25">
      <c r="A170" s="326"/>
      <c r="B170" s="239">
        <f t="shared" ref="B170:B186" si="23">B168</f>
        <v>24</v>
      </c>
      <c r="C170" s="322"/>
      <c r="D170" s="43" t="s">
        <v>448</v>
      </c>
      <c r="E170" s="87" t="s">
        <v>154</v>
      </c>
      <c r="F170" s="43" t="s">
        <v>44</v>
      </c>
      <c r="G170" s="74" t="s">
        <v>317</v>
      </c>
      <c r="H170" s="74" t="s">
        <v>449</v>
      </c>
      <c r="I170" s="74" t="s">
        <v>424</v>
      </c>
      <c r="J170" s="89">
        <v>13</v>
      </c>
      <c r="K170" s="43">
        <v>57</v>
      </c>
      <c r="L170" s="43">
        <v>4</v>
      </c>
      <c r="M170" s="74" t="s">
        <v>349</v>
      </c>
      <c r="N170" s="14">
        <f>IF(K170="","",IF(O170="",IF(K170=0,"",IF(K170&lt;=[4]Разработчик!$D$7,[4]Разработчик!$C$8,IF(K170&lt;=[4]Разработчик!$G$7,[4]Разработчик!$F$8,IF(K170&lt;=[4]Разработчик!$J$7,[4]Разработчик!$I$8,IF(K170&lt;=[4]Разработчик!$M$7,[4]Разработчик!$L$8,IF(K170&lt;=[4]Разработчик!$P$7,[4]Разработчик!$O$8,IF(K170&lt;=[4]Разработчик!$S$7,[4]Разработчик!$R$8,IF(K170&lt;=425.9,3.5,IF(K170&gt;=[4]Разработчик!$V$7,[4]Разработчик!$U$8))))))))),"-"))</f>
        <v>1.5</v>
      </c>
      <c r="O170" s="15"/>
      <c r="P170" s="43">
        <v>2020</v>
      </c>
      <c r="Q170" s="43">
        <v>2023</v>
      </c>
      <c r="R170" s="87">
        <v>20</v>
      </c>
      <c r="S170" s="87" t="s">
        <v>54</v>
      </c>
      <c r="T170" s="17">
        <f t="shared" si="18"/>
        <v>2038</v>
      </c>
      <c r="U170" s="10">
        <v>5</v>
      </c>
      <c r="V170" s="10">
        <v>0</v>
      </c>
      <c r="W170" s="10">
        <v>4</v>
      </c>
      <c r="X170" s="10">
        <v>0</v>
      </c>
      <c r="Y170" s="10">
        <v>0</v>
      </c>
      <c r="Z170" s="10">
        <v>2</v>
      </c>
      <c r="AA170" s="91">
        <v>6</v>
      </c>
      <c r="AB170" s="202" t="s">
        <v>2520</v>
      </c>
      <c r="AC170" s="196">
        <f t="shared" si="20"/>
        <v>7</v>
      </c>
      <c r="AD170" s="196">
        <f t="shared" si="21"/>
        <v>24</v>
      </c>
      <c r="AE170" s="196">
        <f t="shared" si="22"/>
        <v>31</v>
      </c>
    </row>
    <row r="171" spans="1:31" s="7" customFormat="1" x14ac:dyDescent="0.25">
      <c r="A171" s="326"/>
      <c r="B171" s="239">
        <f t="shared" si="23"/>
        <v>24</v>
      </c>
      <c r="C171" s="322"/>
      <c r="D171" s="43" t="s">
        <v>450</v>
      </c>
      <c r="E171" s="87" t="s">
        <v>154</v>
      </c>
      <c r="F171" s="43" t="s">
        <v>44</v>
      </c>
      <c r="G171" s="74" t="s">
        <v>296</v>
      </c>
      <c r="H171" s="74" t="s">
        <v>451</v>
      </c>
      <c r="I171" s="74" t="s">
        <v>424</v>
      </c>
      <c r="J171" s="89">
        <v>5</v>
      </c>
      <c r="K171" s="43">
        <v>57</v>
      </c>
      <c r="L171" s="43">
        <v>4</v>
      </c>
      <c r="M171" s="74" t="s">
        <v>349</v>
      </c>
      <c r="N171" s="14">
        <f>IF(K171="","",IF(O171="",IF(K171=0,"",IF(K171&lt;=[4]Разработчик!$D$7,[4]Разработчик!$C$8,IF(K171&lt;=[4]Разработчик!$G$7,[4]Разработчик!$F$8,IF(K171&lt;=[4]Разработчик!$J$7,[4]Разработчик!$I$8,IF(K171&lt;=[4]Разработчик!$M$7,[4]Разработчик!$L$8,IF(K171&lt;=[4]Разработчик!$P$7,[4]Разработчик!$O$8,IF(K171&lt;=[4]Разработчик!$S$7,[4]Разработчик!$R$8,IF(K171&lt;=425.9,3.5,IF(K171&gt;=[4]Разработчик!$V$7,[4]Разработчик!$U$8))))))))),"-"))</f>
        <v>1.5</v>
      </c>
      <c r="O171" s="15"/>
      <c r="P171" s="43">
        <v>2020</v>
      </c>
      <c r="Q171" s="43">
        <v>2023</v>
      </c>
      <c r="R171" s="87">
        <v>20</v>
      </c>
      <c r="S171" s="87" t="s">
        <v>54</v>
      </c>
      <c r="T171" s="17">
        <f t="shared" si="18"/>
        <v>2038</v>
      </c>
      <c r="U171" s="10">
        <v>3</v>
      </c>
      <c r="V171" s="10">
        <v>0</v>
      </c>
      <c r="W171" s="10">
        <v>2</v>
      </c>
      <c r="X171" s="10">
        <v>0</v>
      </c>
      <c r="Y171" s="10">
        <v>0</v>
      </c>
      <c r="Z171" s="10">
        <v>2</v>
      </c>
      <c r="AA171" s="91">
        <v>6</v>
      </c>
      <c r="AB171" s="202" t="s">
        <v>2520</v>
      </c>
      <c r="AC171" s="196">
        <f t="shared" si="20"/>
        <v>5</v>
      </c>
      <c r="AD171" s="196">
        <f t="shared" si="21"/>
        <v>16</v>
      </c>
      <c r="AE171" s="196">
        <f t="shared" si="22"/>
        <v>21</v>
      </c>
    </row>
    <row r="172" spans="1:31" s="7" customFormat="1" x14ac:dyDescent="0.25">
      <c r="A172" s="326"/>
      <c r="B172" s="239">
        <f t="shared" si="23"/>
        <v>24</v>
      </c>
      <c r="C172" s="322"/>
      <c r="D172" s="43" t="s">
        <v>452</v>
      </c>
      <c r="E172" s="87" t="s">
        <v>154</v>
      </c>
      <c r="F172" s="43" t="s">
        <v>44</v>
      </c>
      <c r="G172" s="74" t="s">
        <v>315</v>
      </c>
      <c r="H172" s="74" t="s">
        <v>453</v>
      </c>
      <c r="I172" s="74" t="s">
        <v>424</v>
      </c>
      <c r="J172" s="89">
        <v>5</v>
      </c>
      <c r="K172" s="43">
        <v>57</v>
      </c>
      <c r="L172" s="43">
        <v>4</v>
      </c>
      <c r="M172" s="74" t="s">
        <v>349</v>
      </c>
      <c r="N172" s="14">
        <f>IF(K172="","",IF(O172="",IF(K172=0,"",IF(K172&lt;=[4]Разработчик!$D$7,[4]Разработчик!$C$8,IF(K172&lt;=[4]Разработчик!$G$7,[4]Разработчик!$F$8,IF(K172&lt;=[4]Разработчик!$J$7,[4]Разработчик!$I$8,IF(K172&lt;=[4]Разработчик!$M$7,[4]Разработчик!$L$8,IF(K172&lt;=[4]Разработчик!$P$7,[4]Разработчик!$O$8,IF(K172&lt;=[4]Разработчик!$S$7,[4]Разработчик!$R$8,IF(K172&lt;=425.9,3.5,IF(K172&gt;=[4]Разработчик!$V$7,[4]Разработчик!$U$8))))))))),"-"))</f>
        <v>1.5</v>
      </c>
      <c r="O172" s="15"/>
      <c r="P172" s="43">
        <v>2020</v>
      </c>
      <c r="Q172" s="43">
        <v>2023</v>
      </c>
      <c r="R172" s="87">
        <v>20</v>
      </c>
      <c r="S172" s="87" t="s">
        <v>54</v>
      </c>
      <c r="T172" s="17">
        <f t="shared" si="18"/>
        <v>2038</v>
      </c>
      <c r="U172" s="10">
        <v>3</v>
      </c>
      <c r="V172" s="10">
        <v>0</v>
      </c>
      <c r="W172" s="10">
        <v>2</v>
      </c>
      <c r="X172" s="10">
        <v>0</v>
      </c>
      <c r="Y172" s="10">
        <v>0</v>
      </c>
      <c r="Z172" s="10">
        <v>2</v>
      </c>
      <c r="AA172" s="91">
        <v>6</v>
      </c>
      <c r="AB172" s="202" t="s">
        <v>2520</v>
      </c>
      <c r="AC172" s="196">
        <f t="shared" si="20"/>
        <v>5</v>
      </c>
      <c r="AD172" s="196">
        <f t="shared" si="21"/>
        <v>16</v>
      </c>
      <c r="AE172" s="196">
        <f t="shared" si="22"/>
        <v>21</v>
      </c>
    </row>
    <row r="173" spans="1:31" s="7" customFormat="1" x14ac:dyDescent="0.25">
      <c r="A173" s="326"/>
      <c r="B173" s="239">
        <f t="shared" si="23"/>
        <v>24</v>
      </c>
      <c r="C173" s="322"/>
      <c r="D173" s="43" t="s">
        <v>454</v>
      </c>
      <c r="E173" s="87" t="s">
        <v>154</v>
      </c>
      <c r="F173" s="43" t="s">
        <v>44</v>
      </c>
      <c r="G173" s="74" t="s">
        <v>256</v>
      </c>
      <c r="H173" s="74" t="s">
        <v>455</v>
      </c>
      <c r="I173" s="74" t="s">
        <v>424</v>
      </c>
      <c r="J173" s="89">
        <v>5</v>
      </c>
      <c r="K173" s="43">
        <v>57</v>
      </c>
      <c r="L173" s="43">
        <v>4</v>
      </c>
      <c r="M173" s="74" t="s">
        <v>349</v>
      </c>
      <c r="N173" s="14">
        <f>IF(K173="","",IF(O173="",IF(K173=0,"",IF(K173&lt;=[4]Разработчик!$D$7,[4]Разработчик!$C$8,IF(K173&lt;=[4]Разработчик!$G$7,[4]Разработчик!$F$8,IF(K173&lt;=[4]Разработчик!$J$7,[4]Разработчик!$I$8,IF(K173&lt;=[4]Разработчик!$M$7,[4]Разработчик!$L$8,IF(K173&lt;=[4]Разработчик!$P$7,[4]Разработчик!$O$8,IF(K173&lt;=[4]Разработчик!$S$7,[4]Разработчик!$R$8,IF(K173&lt;=425.9,3.5,IF(K173&gt;=[4]Разработчик!$V$7,[4]Разработчик!$U$8))))))))),"-"))</f>
        <v>1.5</v>
      </c>
      <c r="O173" s="15"/>
      <c r="P173" s="43">
        <v>2020</v>
      </c>
      <c r="Q173" s="43">
        <v>2023</v>
      </c>
      <c r="R173" s="87">
        <v>20</v>
      </c>
      <c r="S173" s="87" t="s">
        <v>54</v>
      </c>
      <c r="T173" s="17">
        <f t="shared" si="18"/>
        <v>2038</v>
      </c>
      <c r="U173" s="10">
        <v>3</v>
      </c>
      <c r="V173" s="10">
        <v>0</v>
      </c>
      <c r="W173" s="10">
        <v>2</v>
      </c>
      <c r="X173" s="10">
        <v>0</v>
      </c>
      <c r="Y173" s="10">
        <v>0</v>
      </c>
      <c r="Z173" s="10">
        <v>2</v>
      </c>
      <c r="AA173" s="91">
        <v>6</v>
      </c>
      <c r="AB173" s="202" t="s">
        <v>2520</v>
      </c>
      <c r="AC173" s="196">
        <f t="shared" si="20"/>
        <v>5</v>
      </c>
      <c r="AD173" s="196">
        <f t="shared" si="21"/>
        <v>16</v>
      </c>
      <c r="AE173" s="196">
        <f t="shared" si="22"/>
        <v>21</v>
      </c>
    </row>
    <row r="174" spans="1:31" s="7" customFormat="1" x14ac:dyDescent="0.25">
      <c r="A174" s="326"/>
      <c r="B174" s="239">
        <f t="shared" si="23"/>
        <v>24</v>
      </c>
      <c r="C174" s="322"/>
      <c r="D174" s="43" t="s">
        <v>456</v>
      </c>
      <c r="E174" s="87" t="s">
        <v>154</v>
      </c>
      <c r="F174" s="43" t="s">
        <v>44</v>
      </c>
      <c r="G174" s="74" t="s">
        <v>457</v>
      </c>
      <c r="H174" s="74" t="s">
        <v>299</v>
      </c>
      <c r="I174" s="74" t="s">
        <v>424</v>
      </c>
      <c r="J174" s="89">
        <v>5</v>
      </c>
      <c r="K174" s="43">
        <v>57</v>
      </c>
      <c r="L174" s="43">
        <v>4</v>
      </c>
      <c r="M174" s="74" t="s">
        <v>349</v>
      </c>
      <c r="N174" s="14">
        <f>IF(K174="","",IF(O174="",IF(K174=0,"",IF(K174&lt;=[4]Разработчик!$D$7,[4]Разработчик!$C$8,IF(K174&lt;=[4]Разработчик!$G$7,[4]Разработчик!$F$8,IF(K174&lt;=[4]Разработчик!$J$7,[4]Разработчик!$I$8,IF(K174&lt;=[4]Разработчик!$M$7,[4]Разработчик!$L$8,IF(K174&lt;=[4]Разработчик!$P$7,[4]Разработчик!$O$8,IF(K174&lt;=[4]Разработчик!$S$7,[4]Разработчик!$R$8,IF(K174&lt;=425.9,3.5,IF(K174&gt;=[4]Разработчик!$V$7,[4]Разработчик!$U$8))))))))),"-"))</f>
        <v>1.5</v>
      </c>
      <c r="O174" s="15"/>
      <c r="P174" s="43">
        <v>2020</v>
      </c>
      <c r="Q174" s="43">
        <v>2023</v>
      </c>
      <c r="R174" s="87">
        <v>20</v>
      </c>
      <c r="S174" s="87" t="s">
        <v>54</v>
      </c>
      <c r="T174" s="17">
        <f t="shared" si="18"/>
        <v>2038</v>
      </c>
      <c r="U174" s="10">
        <v>3</v>
      </c>
      <c r="V174" s="10">
        <v>0</v>
      </c>
      <c r="W174" s="10">
        <v>2</v>
      </c>
      <c r="X174" s="10">
        <v>0</v>
      </c>
      <c r="Y174" s="10">
        <v>0</v>
      </c>
      <c r="Z174" s="10">
        <v>2</v>
      </c>
      <c r="AA174" s="91">
        <v>6</v>
      </c>
      <c r="AB174" s="202" t="s">
        <v>2520</v>
      </c>
      <c r="AC174" s="196">
        <f t="shared" si="20"/>
        <v>5</v>
      </c>
      <c r="AD174" s="196">
        <f t="shared" si="21"/>
        <v>16</v>
      </c>
      <c r="AE174" s="196">
        <f t="shared" si="22"/>
        <v>21</v>
      </c>
    </row>
    <row r="175" spans="1:31" s="7" customFormat="1" x14ac:dyDescent="0.25">
      <c r="A175" s="326"/>
      <c r="B175" s="239">
        <f t="shared" si="23"/>
        <v>24</v>
      </c>
      <c r="C175" s="322"/>
      <c r="D175" s="43" t="s">
        <v>458</v>
      </c>
      <c r="E175" s="87" t="s">
        <v>154</v>
      </c>
      <c r="F175" s="43" t="s">
        <v>44</v>
      </c>
      <c r="G175" s="74" t="s">
        <v>174</v>
      </c>
      <c r="H175" s="74" t="s">
        <v>459</v>
      </c>
      <c r="I175" s="74" t="s">
        <v>424</v>
      </c>
      <c r="J175" s="89">
        <v>5</v>
      </c>
      <c r="K175" s="43">
        <v>57</v>
      </c>
      <c r="L175" s="43">
        <v>4</v>
      </c>
      <c r="M175" s="74" t="s">
        <v>349</v>
      </c>
      <c r="N175" s="14">
        <f>IF(K175="","",IF(O175="",IF(K175=0,"",IF(K175&lt;=[4]Разработчик!$D$7,[4]Разработчик!$C$8,IF(K175&lt;=[4]Разработчик!$G$7,[4]Разработчик!$F$8,IF(K175&lt;=[4]Разработчик!$J$7,[4]Разработчик!$I$8,IF(K175&lt;=[4]Разработчик!$M$7,[4]Разработчик!$L$8,IF(K175&lt;=[4]Разработчик!$P$7,[4]Разработчик!$O$8,IF(K175&lt;=[4]Разработчик!$S$7,[4]Разработчик!$R$8,IF(K175&lt;=425.9,3.5,IF(K175&gt;=[4]Разработчик!$V$7,[4]Разработчик!$U$8))))))))),"-"))</f>
        <v>1.5</v>
      </c>
      <c r="O175" s="15"/>
      <c r="P175" s="43">
        <v>2020</v>
      </c>
      <c r="Q175" s="43">
        <v>2023</v>
      </c>
      <c r="R175" s="87">
        <v>20</v>
      </c>
      <c r="S175" s="87" t="s">
        <v>54</v>
      </c>
      <c r="T175" s="17">
        <f t="shared" si="18"/>
        <v>2038</v>
      </c>
      <c r="U175" s="10">
        <v>3</v>
      </c>
      <c r="V175" s="10">
        <v>0</v>
      </c>
      <c r="W175" s="10">
        <v>2</v>
      </c>
      <c r="X175" s="10">
        <v>0</v>
      </c>
      <c r="Y175" s="10">
        <v>0</v>
      </c>
      <c r="Z175" s="10">
        <v>2</v>
      </c>
      <c r="AA175" s="91">
        <v>6</v>
      </c>
      <c r="AB175" s="202" t="s">
        <v>2520</v>
      </c>
      <c r="AC175" s="196">
        <f t="shared" si="20"/>
        <v>5</v>
      </c>
      <c r="AD175" s="196">
        <f t="shared" si="21"/>
        <v>16</v>
      </c>
      <c r="AE175" s="196">
        <f t="shared" si="22"/>
        <v>21</v>
      </c>
    </row>
    <row r="176" spans="1:31" s="7" customFormat="1" x14ac:dyDescent="0.25">
      <c r="A176" s="326"/>
      <c r="B176" s="239">
        <f t="shared" si="23"/>
        <v>24</v>
      </c>
      <c r="C176" s="322"/>
      <c r="D176" s="43" t="s">
        <v>460</v>
      </c>
      <c r="E176" s="87" t="s">
        <v>154</v>
      </c>
      <c r="F176" s="43" t="s">
        <v>44</v>
      </c>
      <c r="G176" s="74" t="s">
        <v>305</v>
      </c>
      <c r="H176" s="74" t="s">
        <v>203</v>
      </c>
      <c r="I176" s="74" t="s">
        <v>424</v>
      </c>
      <c r="J176" s="89">
        <v>61</v>
      </c>
      <c r="K176" s="43">
        <v>57</v>
      </c>
      <c r="L176" s="43">
        <v>4</v>
      </c>
      <c r="M176" s="74" t="s">
        <v>349</v>
      </c>
      <c r="N176" s="14">
        <f>IF(K176="","",IF(O176="",IF(K176=0,"",IF(K176&lt;=[4]Разработчик!$D$7,[4]Разработчик!$C$8,IF(K176&lt;=[4]Разработчик!$G$7,[4]Разработчик!$F$8,IF(K176&lt;=[4]Разработчик!$J$7,[4]Разработчик!$I$8,IF(K176&lt;=[4]Разработчик!$M$7,[4]Разработчик!$L$8,IF(K176&lt;=[4]Разработчик!$P$7,[4]Разработчик!$O$8,IF(K176&lt;=[4]Разработчик!$S$7,[4]Разработчик!$R$8,IF(K176&lt;=425.9,3.5,IF(K176&gt;=[4]Разработчик!$V$7,[4]Разработчик!$U$8))))))))),"-"))</f>
        <v>1.5</v>
      </c>
      <c r="O176" s="15"/>
      <c r="P176" s="43">
        <v>2020</v>
      </c>
      <c r="Q176" s="43">
        <v>2023</v>
      </c>
      <c r="R176" s="87">
        <v>20</v>
      </c>
      <c r="S176" s="87" t="s">
        <v>54</v>
      </c>
      <c r="T176" s="17">
        <f t="shared" si="18"/>
        <v>2038</v>
      </c>
      <c r="U176" s="10">
        <v>15</v>
      </c>
      <c r="V176" s="10">
        <v>0</v>
      </c>
      <c r="W176" s="10">
        <v>3</v>
      </c>
      <c r="X176" s="10">
        <v>0</v>
      </c>
      <c r="Y176" s="10">
        <v>0</v>
      </c>
      <c r="Z176" s="10">
        <v>5</v>
      </c>
      <c r="AA176" s="91">
        <v>6</v>
      </c>
      <c r="AB176" s="202" t="s">
        <v>2520</v>
      </c>
      <c r="AC176" s="196">
        <f t="shared" si="20"/>
        <v>20</v>
      </c>
      <c r="AD176" s="196">
        <f t="shared" si="21"/>
        <v>51</v>
      </c>
      <c r="AE176" s="196">
        <f t="shared" si="22"/>
        <v>71</v>
      </c>
    </row>
    <row r="177" spans="1:31" s="7" customFormat="1" x14ac:dyDescent="0.25">
      <c r="A177" s="326"/>
      <c r="B177" s="239">
        <f t="shared" si="23"/>
        <v>24</v>
      </c>
      <c r="C177" s="322"/>
      <c r="D177" s="43" t="s">
        <v>461</v>
      </c>
      <c r="E177" s="87" t="s">
        <v>154</v>
      </c>
      <c r="F177" s="43" t="s">
        <v>44</v>
      </c>
      <c r="G177" s="74" t="s">
        <v>462</v>
      </c>
      <c r="H177" s="74" t="s">
        <v>463</v>
      </c>
      <c r="I177" s="74" t="s">
        <v>424</v>
      </c>
      <c r="J177" s="89">
        <v>12</v>
      </c>
      <c r="K177" s="43">
        <v>57</v>
      </c>
      <c r="L177" s="43">
        <v>4</v>
      </c>
      <c r="M177" s="74" t="s">
        <v>349</v>
      </c>
      <c r="N177" s="14">
        <f>IF(K177="","",IF(O177="",IF(K177=0,"",IF(K177&lt;=[4]Разработчик!$D$7,[4]Разработчик!$C$8,IF(K177&lt;=[4]Разработчик!$G$7,[4]Разработчик!$F$8,IF(K177&lt;=[4]Разработчик!$J$7,[4]Разработчик!$I$8,IF(K177&lt;=[4]Разработчик!$M$7,[4]Разработчик!$L$8,IF(K177&lt;=[4]Разработчик!$P$7,[4]Разработчик!$O$8,IF(K177&lt;=[4]Разработчик!$S$7,[4]Разработчик!$R$8,IF(K177&lt;=425.9,3.5,IF(K177&gt;=[4]Разработчик!$V$7,[4]Разработчик!$U$8))))))))),"-"))</f>
        <v>1.5</v>
      </c>
      <c r="O177" s="15"/>
      <c r="P177" s="43">
        <v>2020</v>
      </c>
      <c r="Q177" s="43">
        <v>2023</v>
      </c>
      <c r="R177" s="87">
        <v>20</v>
      </c>
      <c r="S177" s="87" t="s">
        <v>54</v>
      </c>
      <c r="T177" s="17">
        <f t="shared" si="18"/>
        <v>2038</v>
      </c>
      <c r="U177" s="10">
        <v>3</v>
      </c>
      <c r="V177" s="10">
        <v>0</v>
      </c>
      <c r="W177" s="10">
        <v>3</v>
      </c>
      <c r="X177" s="10">
        <v>0</v>
      </c>
      <c r="Y177" s="10">
        <v>0</v>
      </c>
      <c r="Z177" s="10">
        <v>1</v>
      </c>
      <c r="AA177" s="91">
        <v>6</v>
      </c>
      <c r="AB177" s="202" t="s">
        <v>2520</v>
      </c>
      <c r="AC177" s="196">
        <f t="shared" si="20"/>
        <v>4</v>
      </c>
      <c r="AD177" s="196">
        <f t="shared" si="21"/>
        <v>15</v>
      </c>
      <c r="AE177" s="196">
        <f t="shared" si="22"/>
        <v>19</v>
      </c>
    </row>
    <row r="178" spans="1:31" s="7" customFormat="1" x14ac:dyDescent="0.25">
      <c r="A178" s="326"/>
      <c r="B178" s="239">
        <f t="shared" si="23"/>
        <v>24</v>
      </c>
      <c r="C178" s="322"/>
      <c r="D178" s="43" t="s">
        <v>464</v>
      </c>
      <c r="E178" s="87" t="s">
        <v>154</v>
      </c>
      <c r="F178" s="43" t="s">
        <v>44</v>
      </c>
      <c r="G178" s="74" t="s">
        <v>166</v>
      </c>
      <c r="H178" s="74" t="s">
        <v>465</v>
      </c>
      <c r="I178" s="74" t="s">
        <v>424</v>
      </c>
      <c r="J178" s="89">
        <v>16.7</v>
      </c>
      <c r="K178" s="43">
        <v>57</v>
      </c>
      <c r="L178" s="43">
        <v>4</v>
      </c>
      <c r="M178" s="74" t="s">
        <v>349</v>
      </c>
      <c r="N178" s="14">
        <f>IF(K178="","",IF(O178="",IF(K178=0,"",IF(K178&lt;=[4]Разработчик!$D$7,[4]Разработчик!$C$8,IF(K178&lt;=[4]Разработчик!$G$7,[4]Разработчик!$F$8,IF(K178&lt;=[4]Разработчик!$J$7,[4]Разработчик!$I$8,IF(K178&lt;=[4]Разработчик!$M$7,[4]Разработчик!$L$8,IF(K178&lt;=[4]Разработчик!$P$7,[4]Разработчик!$O$8,IF(K178&lt;=[4]Разработчик!$S$7,[4]Разработчик!$R$8,IF(K178&lt;=425.9,3.5,IF(K178&gt;=[4]Разработчик!$V$7,[4]Разработчик!$U$8))))))))),"-"))</f>
        <v>1.5</v>
      </c>
      <c r="O178" s="15"/>
      <c r="P178" s="43">
        <v>2020</v>
      </c>
      <c r="Q178" s="43">
        <v>2023</v>
      </c>
      <c r="R178" s="87">
        <v>20</v>
      </c>
      <c r="S178" s="87" t="s">
        <v>54</v>
      </c>
      <c r="T178" s="17">
        <f t="shared" si="18"/>
        <v>2038</v>
      </c>
      <c r="U178" s="10">
        <v>3</v>
      </c>
      <c r="V178" s="10">
        <v>0</v>
      </c>
      <c r="W178" s="10">
        <v>2</v>
      </c>
      <c r="X178" s="10">
        <v>0</v>
      </c>
      <c r="Y178" s="10">
        <v>0</v>
      </c>
      <c r="Z178" s="10">
        <v>2</v>
      </c>
      <c r="AA178" s="91">
        <v>6</v>
      </c>
      <c r="AB178" s="202" t="s">
        <v>2520</v>
      </c>
      <c r="AC178" s="196">
        <f t="shared" si="20"/>
        <v>5</v>
      </c>
      <c r="AD178" s="196">
        <f t="shared" si="21"/>
        <v>16</v>
      </c>
      <c r="AE178" s="196">
        <f t="shared" si="22"/>
        <v>21</v>
      </c>
    </row>
    <row r="179" spans="1:31" s="7" customFormat="1" x14ac:dyDescent="0.25">
      <c r="A179" s="326"/>
      <c r="B179" s="239">
        <f t="shared" si="23"/>
        <v>24</v>
      </c>
      <c r="C179" s="322"/>
      <c r="D179" s="43" t="s">
        <v>466</v>
      </c>
      <c r="E179" s="87" t="s">
        <v>154</v>
      </c>
      <c r="F179" s="43" t="s">
        <v>44</v>
      </c>
      <c r="G179" s="74" t="s">
        <v>467</v>
      </c>
      <c r="H179" s="74" t="s">
        <v>468</v>
      </c>
      <c r="I179" s="74" t="s">
        <v>424</v>
      </c>
      <c r="J179" s="89">
        <v>17.7</v>
      </c>
      <c r="K179" s="43">
        <v>57</v>
      </c>
      <c r="L179" s="43">
        <v>4</v>
      </c>
      <c r="M179" s="74" t="s">
        <v>349</v>
      </c>
      <c r="N179" s="14">
        <f>IF(K179="","",IF(O179="",IF(K179=0,"",IF(K179&lt;=[4]Разработчик!$D$7,[4]Разработчик!$C$8,IF(K179&lt;=[4]Разработчик!$G$7,[4]Разработчик!$F$8,IF(K179&lt;=[4]Разработчик!$J$7,[4]Разработчик!$I$8,IF(K179&lt;=[4]Разработчик!$M$7,[4]Разработчик!$L$8,IF(K179&lt;=[4]Разработчик!$P$7,[4]Разработчик!$O$8,IF(K179&lt;=[4]Разработчик!$S$7,[4]Разработчик!$R$8,IF(K179&lt;=425.9,3.5,IF(K179&gt;=[4]Разработчик!$V$7,[4]Разработчик!$U$8))))))))),"-"))</f>
        <v>1.5</v>
      </c>
      <c r="O179" s="15"/>
      <c r="P179" s="43">
        <v>2020</v>
      </c>
      <c r="Q179" s="43">
        <v>2023</v>
      </c>
      <c r="R179" s="87">
        <v>20</v>
      </c>
      <c r="S179" s="87" t="s">
        <v>54</v>
      </c>
      <c r="T179" s="17">
        <f t="shared" si="18"/>
        <v>2038</v>
      </c>
      <c r="U179" s="10">
        <v>3</v>
      </c>
      <c r="V179" s="10">
        <v>0</v>
      </c>
      <c r="W179" s="10">
        <v>2</v>
      </c>
      <c r="X179" s="10">
        <v>0</v>
      </c>
      <c r="Y179" s="10">
        <v>0</v>
      </c>
      <c r="Z179" s="10">
        <v>2</v>
      </c>
      <c r="AA179" s="91">
        <v>6</v>
      </c>
      <c r="AB179" s="202" t="s">
        <v>2520</v>
      </c>
      <c r="AC179" s="196">
        <f t="shared" si="20"/>
        <v>5</v>
      </c>
      <c r="AD179" s="196">
        <f t="shared" si="21"/>
        <v>16</v>
      </c>
      <c r="AE179" s="196">
        <f t="shared" si="22"/>
        <v>21</v>
      </c>
    </row>
    <row r="180" spans="1:31" s="7" customFormat="1" x14ac:dyDescent="0.25">
      <c r="A180" s="326"/>
      <c r="B180" s="239">
        <f t="shared" si="23"/>
        <v>24</v>
      </c>
      <c r="C180" s="322"/>
      <c r="D180" s="43" t="s">
        <v>469</v>
      </c>
      <c r="E180" s="87" t="s">
        <v>154</v>
      </c>
      <c r="F180" s="43" t="s">
        <v>44</v>
      </c>
      <c r="G180" s="74" t="s">
        <v>275</v>
      </c>
      <c r="H180" s="74" t="s">
        <v>298</v>
      </c>
      <c r="I180" s="74" t="s">
        <v>424</v>
      </c>
      <c r="J180" s="89">
        <v>18.7</v>
      </c>
      <c r="K180" s="43">
        <v>57</v>
      </c>
      <c r="L180" s="43">
        <v>4</v>
      </c>
      <c r="M180" s="74" t="s">
        <v>349</v>
      </c>
      <c r="N180" s="14">
        <f>IF(K180="","",IF(O180="",IF(K180=0,"",IF(K180&lt;=[4]Разработчик!$D$7,[4]Разработчик!$C$8,IF(K180&lt;=[4]Разработчик!$G$7,[4]Разработчик!$F$8,IF(K180&lt;=[4]Разработчик!$J$7,[4]Разработчик!$I$8,IF(K180&lt;=[4]Разработчик!$M$7,[4]Разработчик!$L$8,IF(K180&lt;=[4]Разработчик!$P$7,[4]Разработчик!$O$8,IF(K180&lt;=[4]Разработчик!$S$7,[4]Разработчик!$R$8,IF(K180&lt;=425.9,3.5,IF(K180&gt;=[4]Разработчик!$V$7,[4]Разработчик!$U$8))))))))),"-"))</f>
        <v>1.5</v>
      </c>
      <c r="O180" s="15"/>
      <c r="P180" s="43">
        <v>2020</v>
      </c>
      <c r="Q180" s="43">
        <v>2023</v>
      </c>
      <c r="R180" s="87">
        <v>20</v>
      </c>
      <c r="S180" s="87" t="s">
        <v>54</v>
      </c>
      <c r="T180" s="17">
        <f t="shared" si="18"/>
        <v>2038</v>
      </c>
      <c r="U180" s="10">
        <v>3</v>
      </c>
      <c r="V180" s="10">
        <v>0</v>
      </c>
      <c r="W180" s="10">
        <v>2</v>
      </c>
      <c r="X180" s="10">
        <v>0</v>
      </c>
      <c r="Y180" s="10">
        <v>0</v>
      </c>
      <c r="Z180" s="10">
        <v>2</v>
      </c>
      <c r="AA180" s="91">
        <v>6</v>
      </c>
      <c r="AB180" s="202" t="s">
        <v>2520</v>
      </c>
      <c r="AC180" s="196">
        <f t="shared" si="20"/>
        <v>5</v>
      </c>
      <c r="AD180" s="196">
        <f t="shared" si="21"/>
        <v>16</v>
      </c>
      <c r="AE180" s="196">
        <f t="shared" si="22"/>
        <v>21</v>
      </c>
    </row>
    <row r="181" spans="1:31" s="7" customFormat="1" x14ac:dyDescent="0.25">
      <c r="A181" s="326"/>
      <c r="B181" s="239">
        <f t="shared" si="23"/>
        <v>24</v>
      </c>
      <c r="C181" s="322"/>
      <c r="D181" s="43" t="s">
        <v>470</v>
      </c>
      <c r="E181" s="87" t="s">
        <v>154</v>
      </c>
      <c r="F181" s="43" t="s">
        <v>44</v>
      </c>
      <c r="G181" s="74" t="s">
        <v>168</v>
      </c>
      <c r="H181" s="74" t="s">
        <v>241</v>
      </c>
      <c r="I181" s="74" t="s">
        <v>424</v>
      </c>
      <c r="J181" s="89">
        <v>5</v>
      </c>
      <c r="K181" s="43">
        <v>57</v>
      </c>
      <c r="L181" s="43">
        <v>4</v>
      </c>
      <c r="M181" s="74" t="s">
        <v>349</v>
      </c>
      <c r="N181" s="14">
        <f>IF(K181="","",IF(O181="",IF(K181=0,"",IF(K181&lt;=[4]Разработчик!$D$7,[4]Разработчик!$C$8,IF(K181&lt;=[4]Разработчик!$G$7,[4]Разработчик!$F$8,IF(K181&lt;=[4]Разработчик!$J$7,[4]Разработчик!$I$8,IF(K181&lt;=[4]Разработчик!$M$7,[4]Разработчик!$L$8,IF(K181&lt;=[4]Разработчик!$P$7,[4]Разработчик!$O$8,IF(K181&lt;=[4]Разработчик!$S$7,[4]Разработчик!$R$8,IF(K181&lt;=425.9,3.5,IF(K181&gt;=[4]Разработчик!$V$7,[4]Разработчик!$U$8))))))))),"-"))</f>
        <v>1.5</v>
      </c>
      <c r="O181" s="15"/>
      <c r="P181" s="43">
        <v>2020</v>
      </c>
      <c r="Q181" s="43">
        <v>2023</v>
      </c>
      <c r="R181" s="87">
        <v>20</v>
      </c>
      <c r="S181" s="87" t="s">
        <v>54</v>
      </c>
      <c r="T181" s="17">
        <f t="shared" si="18"/>
        <v>2038</v>
      </c>
      <c r="U181" s="10">
        <v>3</v>
      </c>
      <c r="V181" s="10">
        <v>0</v>
      </c>
      <c r="W181" s="10">
        <v>2</v>
      </c>
      <c r="X181" s="10">
        <v>0</v>
      </c>
      <c r="Y181" s="10">
        <v>0</v>
      </c>
      <c r="Z181" s="10">
        <v>2</v>
      </c>
      <c r="AA181" s="91">
        <v>6</v>
      </c>
      <c r="AB181" s="202" t="s">
        <v>2520</v>
      </c>
      <c r="AC181" s="196">
        <f t="shared" si="20"/>
        <v>5</v>
      </c>
      <c r="AD181" s="196">
        <f t="shared" si="21"/>
        <v>16</v>
      </c>
      <c r="AE181" s="196">
        <f t="shared" si="22"/>
        <v>21</v>
      </c>
    </row>
    <row r="182" spans="1:31" s="7" customFormat="1" x14ac:dyDescent="0.25">
      <c r="A182" s="326"/>
      <c r="B182" s="239">
        <f t="shared" si="23"/>
        <v>24</v>
      </c>
      <c r="C182" s="322"/>
      <c r="D182" s="322" t="s">
        <v>471</v>
      </c>
      <c r="E182" s="87" t="s">
        <v>154</v>
      </c>
      <c r="F182" s="43" t="s">
        <v>44</v>
      </c>
      <c r="G182" s="74" t="s">
        <v>164</v>
      </c>
      <c r="H182" s="74" t="s">
        <v>157</v>
      </c>
      <c r="I182" s="74" t="s">
        <v>424</v>
      </c>
      <c r="J182" s="89">
        <v>5.2</v>
      </c>
      <c r="K182" s="43">
        <v>32</v>
      </c>
      <c r="L182" s="43">
        <v>3.5</v>
      </c>
      <c r="M182" s="74" t="s">
        <v>349</v>
      </c>
      <c r="N182" s="14">
        <f>IF(K182="","",IF(O182="",IF(K182=0,"",IF(K182&lt;=[4]Разработчик!$D$7,[4]Разработчик!$C$8,IF(K182&lt;=[4]Разработчик!$G$7,[4]Разработчик!$F$8,IF(K182&lt;=[4]Разработчик!$J$7,[4]Разработчик!$I$8,IF(K182&lt;=[4]Разработчик!$M$7,[4]Разработчик!$L$8,IF(K182&lt;=[4]Разработчик!$P$7,[4]Разработчик!$O$8,IF(K182&lt;=[4]Разработчик!$S$7,[4]Разработчик!$R$8,IF(K182&lt;=425.9,3.5,IF(K182&gt;=[4]Разработчик!$V$7,[4]Разработчик!$U$8))))))))),"-"))</f>
        <v>1.5</v>
      </c>
      <c r="O182" s="15"/>
      <c r="P182" s="43">
        <v>2020</v>
      </c>
      <c r="Q182" s="43">
        <v>2023</v>
      </c>
      <c r="R182" s="87">
        <v>20</v>
      </c>
      <c r="S182" s="87" t="s">
        <v>54</v>
      </c>
      <c r="T182" s="17">
        <f t="shared" si="18"/>
        <v>2038</v>
      </c>
      <c r="U182" s="315">
        <v>3</v>
      </c>
      <c r="V182" s="315">
        <v>0</v>
      </c>
      <c r="W182" s="315">
        <v>2</v>
      </c>
      <c r="X182" s="315">
        <v>0</v>
      </c>
      <c r="Y182" s="315">
        <v>0</v>
      </c>
      <c r="Z182" s="315">
        <v>2</v>
      </c>
      <c r="AA182" s="329">
        <v>6</v>
      </c>
      <c r="AB182" s="202" t="s">
        <v>2520</v>
      </c>
      <c r="AC182" s="196">
        <f t="shared" si="20"/>
        <v>5</v>
      </c>
      <c r="AD182" s="196">
        <f t="shared" si="21"/>
        <v>16</v>
      </c>
      <c r="AE182" s="196">
        <f t="shared" si="22"/>
        <v>21</v>
      </c>
    </row>
    <row r="183" spans="1:31" s="7" customFormat="1" x14ac:dyDescent="0.25">
      <c r="A183" s="326"/>
      <c r="B183" s="239">
        <f t="shared" si="23"/>
        <v>24</v>
      </c>
      <c r="C183" s="322"/>
      <c r="D183" s="322"/>
      <c r="E183" s="87" t="s">
        <v>154</v>
      </c>
      <c r="F183" s="43" t="s">
        <v>44</v>
      </c>
      <c r="G183" s="74" t="s">
        <v>167</v>
      </c>
      <c r="H183" s="74" t="s">
        <v>472</v>
      </c>
      <c r="I183" s="74" t="s">
        <v>424</v>
      </c>
      <c r="J183" s="89">
        <v>2</v>
      </c>
      <c r="K183" s="43">
        <v>57</v>
      </c>
      <c r="L183" s="43">
        <v>4</v>
      </c>
      <c r="M183" s="74" t="s">
        <v>349</v>
      </c>
      <c r="N183" s="14">
        <f>IF(K183="","",IF(O183="",IF(K183=0,"",IF(K183&lt;=[4]Разработчик!$D$7,[4]Разработчик!$C$8,IF(K183&lt;=[4]Разработчик!$G$7,[4]Разработчик!$F$8,IF(K183&lt;=[4]Разработчик!$J$7,[4]Разработчик!$I$8,IF(K183&lt;=[4]Разработчик!$M$7,[4]Разработчик!$L$8,IF(K183&lt;=[4]Разработчик!$P$7,[4]Разработчик!$O$8,IF(K183&lt;=[4]Разработчик!$S$7,[4]Разработчик!$R$8,IF(K183&lt;=425.9,3.5,IF(K183&gt;=[4]Разработчик!$V$7,[4]Разработчик!$U$8))))))))),"-"))</f>
        <v>1.5</v>
      </c>
      <c r="O183" s="15"/>
      <c r="P183" s="43">
        <v>2020</v>
      </c>
      <c r="Q183" s="43">
        <v>2023</v>
      </c>
      <c r="R183" s="87">
        <v>20</v>
      </c>
      <c r="S183" s="87" t="s">
        <v>54</v>
      </c>
      <c r="T183" s="17">
        <f t="shared" si="18"/>
        <v>2038</v>
      </c>
      <c r="U183" s="315"/>
      <c r="V183" s="315"/>
      <c r="W183" s="315"/>
      <c r="X183" s="315"/>
      <c r="Y183" s="315"/>
      <c r="Z183" s="315"/>
      <c r="AA183" s="329"/>
      <c r="AB183" s="202" t="s">
        <v>2520</v>
      </c>
      <c r="AC183" s="196">
        <f t="shared" si="20"/>
        <v>0</v>
      </c>
      <c r="AD183" s="196">
        <f t="shared" si="21"/>
        <v>0</v>
      </c>
      <c r="AE183" s="196">
        <f t="shared" si="22"/>
        <v>0</v>
      </c>
    </row>
    <row r="184" spans="1:31" s="7" customFormat="1" x14ac:dyDescent="0.25">
      <c r="A184" s="326"/>
      <c r="B184" s="239">
        <f>B183</f>
        <v>24</v>
      </c>
      <c r="C184" s="322"/>
      <c r="D184" s="239"/>
      <c r="E184" s="87" t="s">
        <v>154</v>
      </c>
      <c r="F184" s="43" t="s">
        <v>44</v>
      </c>
      <c r="G184" s="74" t="s">
        <v>473</v>
      </c>
      <c r="H184" s="74" t="s">
        <v>474</v>
      </c>
      <c r="I184" s="74" t="s">
        <v>424</v>
      </c>
      <c r="J184" s="89">
        <v>8</v>
      </c>
      <c r="K184" s="43">
        <v>32</v>
      </c>
      <c r="L184" s="43">
        <v>3.5</v>
      </c>
      <c r="M184" s="74" t="s">
        <v>349</v>
      </c>
      <c r="N184" s="14">
        <f>IF(K184="","",IF(O184="",IF(K184=0,"",IF(K184&lt;=[4]Разработчик!$D$7,[4]Разработчик!$C$8,IF(K184&lt;=[4]Разработчик!$G$7,[4]Разработчик!$F$8,IF(K184&lt;=[4]Разработчик!$J$7,[4]Разработчик!$I$8,IF(K184&lt;=[4]Разработчик!$M$7,[4]Разработчик!$L$8,IF(K184&lt;=[4]Разработчик!$P$7,[4]Разработчик!$O$8,IF(K184&lt;=[4]Разработчик!$S$7,[4]Разработчик!$R$8,IF(K184&lt;=425.9,3.5,IF(K184&gt;=[4]Разработчик!$V$7,[4]Разработчик!$U$8))))))))),"-"))</f>
        <v>1.5</v>
      </c>
      <c r="O184" s="15"/>
      <c r="P184" s="43">
        <v>2020</v>
      </c>
      <c r="Q184" s="43">
        <v>2023</v>
      </c>
      <c r="R184" s="87">
        <v>20</v>
      </c>
      <c r="S184" s="87" t="s">
        <v>54</v>
      </c>
      <c r="T184" s="17">
        <f t="shared" si="18"/>
        <v>2038</v>
      </c>
      <c r="U184" s="10">
        <v>3</v>
      </c>
      <c r="V184" s="10">
        <v>0</v>
      </c>
      <c r="W184" s="10">
        <v>2</v>
      </c>
      <c r="X184" s="10">
        <v>0</v>
      </c>
      <c r="Y184" s="10">
        <v>0</v>
      </c>
      <c r="Z184" s="10">
        <v>2</v>
      </c>
      <c r="AA184" s="91">
        <v>6</v>
      </c>
      <c r="AB184" s="202" t="s">
        <v>2520</v>
      </c>
      <c r="AC184" s="196">
        <f t="shared" si="20"/>
        <v>5</v>
      </c>
      <c r="AD184" s="196">
        <f t="shared" si="21"/>
        <v>16</v>
      </c>
      <c r="AE184" s="196">
        <f t="shared" si="22"/>
        <v>21</v>
      </c>
    </row>
    <row r="185" spans="1:31" s="7" customFormat="1" x14ac:dyDescent="0.25">
      <c r="A185" s="326"/>
      <c r="B185" s="239">
        <f>B184</f>
        <v>24</v>
      </c>
      <c r="C185" s="322"/>
      <c r="D185" s="43" t="s">
        <v>475</v>
      </c>
      <c r="E185" s="87" t="s">
        <v>154</v>
      </c>
      <c r="F185" s="43" t="s">
        <v>44</v>
      </c>
      <c r="G185" s="74" t="s">
        <v>476</v>
      </c>
      <c r="H185" s="74" t="s">
        <v>201</v>
      </c>
      <c r="I185" s="74" t="s">
        <v>424</v>
      </c>
      <c r="J185" s="89">
        <v>2.5</v>
      </c>
      <c r="K185" s="43">
        <v>32</v>
      </c>
      <c r="L185" s="43">
        <v>3.5</v>
      </c>
      <c r="M185" s="74" t="s">
        <v>349</v>
      </c>
      <c r="N185" s="14">
        <f>IF(K185="","",IF(O185="",IF(K185=0,"",IF(K185&lt;=[4]Разработчик!$D$7,[4]Разработчик!$C$8,IF(K185&lt;=[4]Разработчик!$G$7,[4]Разработчик!$F$8,IF(K185&lt;=[4]Разработчик!$J$7,[4]Разработчик!$I$8,IF(K185&lt;=[4]Разработчик!$M$7,[4]Разработчик!$L$8,IF(K185&lt;=[4]Разработчик!$P$7,[4]Разработчик!$O$8,IF(K185&lt;=[4]Разработчик!$S$7,[4]Разработчик!$R$8,IF(K185&lt;=425.9,3.5,IF(K185&gt;=[4]Разработчик!$V$7,[4]Разработчик!$U$8))))))))),"-"))</f>
        <v>1.5</v>
      </c>
      <c r="O185" s="15"/>
      <c r="P185" s="43">
        <v>2020</v>
      </c>
      <c r="Q185" s="43">
        <v>2023</v>
      </c>
      <c r="R185" s="87">
        <v>20</v>
      </c>
      <c r="S185" s="87" t="s">
        <v>54</v>
      </c>
      <c r="T185" s="17">
        <f t="shared" si="18"/>
        <v>2038</v>
      </c>
      <c r="U185" s="10">
        <v>3</v>
      </c>
      <c r="V185" s="10">
        <v>0</v>
      </c>
      <c r="W185" s="10">
        <v>2</v>
      </c>
      <c r="X185" s="10">
        <v>0</v>
      </c>
      <c r="Y185" s="10">
        <v>0</v>
      </c>
      <c r="Z185" s="10">
        <v>2</v>
      </c>
      <c r="AA185" s="91">
        <v>6</v>
      </c>
      <c r="AB185" s="202" t="s">
        <v>2520</v>
      </c>
      <c r="AC185" s="196">
        <f t="shared" si="20"/>
        <v>5</v>
      </c>
      <c r="AD185" s="196">
        <f t="shared" si="21"/>
        <v>16</v>
      </c>
      <c r="AE185" s="196">
        <f t="shared" si="22"/>
        <v>21</v>
      </c>
    </row>
    <row r="186" spans="1:31" s="7" customFormat="1" x14ac:dyDescent="0.25">
      <c r="A186" s="326"/>
      <c r="B186" s="239">
        <f t="shared" si="23"/>
        <v>24</v>
      </c>
      <c r="C186" s="322"/>
      <c r="D186" s="43" t="s">
        <v>477</v>
      </c>
      <c r="E186" s="87" t="s">
        <v>154</v>
      </c>
      <c r="F186" s="43" t="s">
        <v>44</v>
      </c>
      <c r="G186" s="74" t="s">
        <v>478</v>
      </c>
      <c r="H186" s="74" t="s">
        <v>479</v>
      </c>
      <c r="I186" s="74" t="s">
        <v>424</v>
      </c>
      <c r="J186" s="89">
        <v>11</v>
      </c>
      <c r="K186" s="43">
        <v>45</v>
      </c>
      <c r="L186" s="43">
        <v>4</v>
      </c>
      <c r="M186" s="74" t="s">
        <v>349</v>
      </c>
      <c r="N186" s="14">
        <f>IF(K186="","",IF(O186="",IF(K186=0,"",IF(K186&lt;=[4]Разработчик!$D$7,[4]Разработчик!$C$8,IF(K186&lt;=[4]Разработчик!$G$7,[4]Разработчик!$F$8,IF(K186&lt;=[4]Разработчик!$J$7,[4]Разработчик!$I$8,IF(K186&lt;=[4]Разработчик!$M$7,[4]Разработчик!$L$8,IF(K186&lt;=[4]Разработчик!$P$7,[4]Разработчик!$O$8,IF(K186&lt;=[4]Разработчик!$S$7,[4]Разработчик!$R$8,IF(K186&lt;=425.9,3.5,IF(K186&gt;=[4]Разработчик!$V$7,[4]Разработчик!$U$8))))))))),"-"))</f>
        <v>1.5</v>
      </c>
      <c r="O186" s="15"/>
      <c r="P186" s="43">
        <v>2020</v>
      </c>
      <c r="Q186" s="43">
        <v>2023</v>
      </c>
      <c r="R186" s="87">
        <v>20</v>
      </c>
      <c r="S186" s="87" t="s">
        <v>54</v>
      </c>
      <c r="T186" s="17">
        <f t="shared" si="18"/>
        <v>2038</v>
      </c>
      <c r="U186" s="10">
        <v>6</v>
      </c>
      <c r="V186" s="10">
        <v>0</v>
      </c>
      <c r="W186" s="10">
        <v>0</v>
      </c>
      <c r="X186" s="10">
        <v>0</v>
      </c>
      <c r="Y186" s="10">
        <v>0</v>
      </c>
      <c r="Z186" s="10">
        <v>0</v>
      </c>
      <c r="AA186" s="91">
        <v>6</v>
      </c>
      <c r="AB186" s="202" t="s">
        <v>2520</v>
      </c>
      <c r="AC186" s="196">
        <f t="shared" si="20"/>
        <v>6</v>
      </c>
      <c r="AD186" s="196">
        <f t="shared" si="21"/>
        <v>12</v>
      </c>
      <c r="AE186" s="196">
        <f t="shared" si="22"/>
        <v>18</v>
      </c>
    </row>
    <row r="187" spans="1:31" s="7" customFormat="1" x14ac:dyDescent="0.25">
      <c r="A187" s="326"/>
      <c r="B187" s="239">
        <f>B186</f>
        <v>24</v>
      </c>
      <c r="C187" s="322"/>
      <c r="D187" s="239"/>
      <c r="E187" s="87" t="s">
        <v>154</v>
      </c>
      <c r="F187" s="43" t="s">
        <v>44</v>
      </c>
      <c r="G187" s="74" t="s">
        <v>480</v>
      </c>
      <c r="H187" s="74" t="s">
        <v>481</v>
      </c>
      <c r="I187" s="74" t="s">
        <v>424</v>
      </c>
      <c r="J187" s="89">
        <v>4</v>
      </c>
      <c r="K187" s="43">
        <v>32</v>
      </c>
      <c r="L187" s="43">
        <v>3.5</v>
      </c>
      <c r="M187" s="74" t="s">
        <v>349</v>
      </c>
      <c r="N187" s="14">
        <f>IF(K187="","",IF(O187="",IF(K187=0,"",IF(K187&lt;=[4]Разработчик!$D$7,[4]Разработчик!$C$8,IF(K187&lt;=[4]Разработчик!$G$7,[4]Разработчик!$F$8,IF(K187&lt;=[4]Разработчик!$J$7,[4]Разработчик!$I$8,IF(K187&lt;=[4]Разработчик!$M$7,[4]Разработчик!$L$8,IF(K187&lt;=[4]Разработчик!$P$7,[4]Разработчик!$O$8,IF(K187&lt;=[4]Разработчик!$S$7,[4]Разработчик!$R$8,IF(K187&lt;=425.9,3.5,IF(K187&gt;=[4]Разработчик!$V$7,[4]Разработчик!$U$8))))))))),"-"))</f>
        <v>1.5</v>
      </c>
      <c r="O187" s="15"/>
      <c r="P187" s="43">
        <v>2020</v>
      </c>
      <c r="Q187" s="43">
        <v>2023</v>
      </c>
      <c r="R187" s="87">
        <v>20</v>
      </c>
      <c r="S187" s="87" t="s">
        <v>54</v>
      </c>
      <c r="T187" s="17">
        <f t="shared" ref="T187:T311" si="24">IF(M187="","",M187+R187)</f>
        <v>2038</v>
      </c>
      <c r="U187" s="238"/>
      <c r="V187" s="238"/>
      <c r="W187" s="238"/>
      <c r="X187" s="238"/>
      <c r="Y187" s="238"/>
      <c r="Z187" s="238"/>
      <c r="AA187" s="247"/>
      <c r="AB187" s="244"/>
      <c r="AC187" s="196">
        <f t="shared" si="20"/>
        <v>0</v>
      </c>
      <c r="AD187" s="196">
        <f t="shared" si="21"/>
        <v>0</v>
      </c>
      <c r="AE187" s="196">
        <f t="shared" si="22"/>
        <v>0</v>
      </c>
    </row>
    <row r="188" spans="1:31" s="7" customFormat="1" ht="48.75" customHeight="1" x14ac:dyDescent="0.25">
      <c r="A188" s="246" t="s">
        <v>482</v>
      </c>
      <c r="B188" s="246">
        <v>25</v>
      </c>
      <c r="C188" s="239" t="s">
        <v>483</v>
      </c>
      <c r="D188" s="43" t="s">
        <v>484</v>
      </c>
      <c r="E188" s="87" t="s">
        <v>154</v>
      </c>
      <c r="F188" s="43" t="s">
        <v>96</v>
      </c>
      <c r="G188" s="87">
        <v>1</v>
      </c>
      <c r="H188" s="87">
        <v>0.8</v>
      </c>
      <c r="I188" s="87" t="s">
        <v>424</v>
      </c>
      <c r="J188" s="84">
        <v>203.1</v>
      </c>
      <c r="K188" s="94">
        <v>32</v>
      </c>
      <c r="L188" s="84">
        <v>3.5</v>
      </c>
      <c r="M188" s="74" t="s">
        <v>330</v>
      </c>
      <c r="N188" s="14">
        <f>IF(K188="","",IF(O188="",IF(K188=0,"",IF(K188&lt;=[4]Разработчик!$D$7,[4]Разработчик!$C$8,IF(K188&lt;=[4]Разработчик!$G$7,[4]Разработчик!$F$8,IF(K188&lt;=[4]Разработчик!$J$7,[4]Разработчик!$I$8,IF(K188&lt;=[4]Разработчик!$M$7,[4]Разработчик!$L$8,IF(K188&lt;=[4]Разработчик!$P$7,[4]Разработчик!$O$8,IF(K188&lt;=[4]Разработчик!$S$7,[4]Разработчик!$R$8,IF(K188&lt;=425.9,3.5,IF(K188&gt;=[4]Разработчик!$V$7,[4]Разработчик!$U$8))))))))),"-"))</f>
        <v>1.5</v>
      </c>
      <c r="O188" s="15"/>
      <c r="P188" s="43">
        <v>2017</v>
      </c>
      <c r="Q188" s="43">
        <v>2023</v>
      </c>
      <c r="R188" s="87">
        <v>20</v>
      </c>
      <c r="S188" s="87" t="s">
        <v>336</v>
      </c>
      <c r="T188" s="17">
        <f t="shared" si="24"/>
        <v>2035</v>
      </c>
      <c r="U188" s="10">
        <v>80</v>
      </c>
      <c r="V188" s="10">
        <v>0</v>
      </c>
      <c r="W188" s="10">
        <v>2</v>
      </c>
      <c r="X188" s="10">
        <v>0</v>
      </c>
      <c r="Y188" s="10">
        <v>0</v>
      </c>
      <c r="Z188" s="10">
        <v>3</v>
      </c>
      <c r="AA188" s="91">
        <v>11</v>
      </c>
      <c r="AB188" s="244" t="s">
        <v>2520</v>
      </c>
      <c r="AC188" s="196">
        <f t="shared" si="20"/>
        <v>83</v>
      </c>
      <c r="AD188" s="196">
        <f t="shared" si="21"/>
        <v>173</v>
      </c>
      <c r="AE188" s="196">
        <f t="shared" si="22"/>
        <v>256</v>
      </c>
    </row>
    <row r="189" spans="1:31" s="7" customFormat="1" x14ac:dyDescent="0.25">
      <c r="A189" s="326" t="s">
        <v>485</v>
      </c>
      <c r="B189" s="246">
        <v>27</v>
      </c>
      <c r="C189" s="322" t="s">
        <v>486</v>
      </c>
      <c r="D189" s="322" t="s">
        <v>487</v>
      </c>
      <c r="E189" s="326" t="s">
        <v>67</v>
      </c>
      <c r="F189" s="43" t="s">
        <v>64</v>
      </c>
      <c r="G189" s="323" t="s">
        <v>174</v>
      </c>
      <c r="H189" s="323" t="s">
        <v>488</v>
      </c>
      <c r="I189" s="323" t="s">
        <v>358</v>
      </c>
      <c r="J189" s="89">
        <v>16.5</v>
      </c>
      <c r="K189" s="85">
        <v>108</v>
      </c>
      <c r="L189" s="86">
        <v>4</v>
      </c>
      <c r="M189" s="74" t="s">
        <v>330</v>
      </c>
      <c r="N189" s="14">
        <f>IF(K189="","",IF(O189="",IF(K189=0,"",IF(K189&lt;=[4]Разработчик!$D$7,[4]Разработчик!$C$8,IF(K189&lt;=[4]Разработчик!$G$7,[4]Разработчик!$F$8,IF(K189&lt;=[4]Разработчик!$J$7,[4]Разработчик!$I$8,IF(K189&lt;=[4]Разработчик!$M$7,[4]Разработчик!$L$8,IF(K189&lt;=[4]Разработчик!$P$7,[4]Разработчик!$O$8,IF(K189&lt;=[4]Разработчик!$S$7,[4]Разработчик!$R$8,IF(K189&lt;=425.9,3.5,IF(K189&gt;=[4]Разработчик!$V$7,[4]Разработчик!$U$8))))))))),"-"))</f>
        <v>2</v>
      </c>
      <c r="O189" s="15"/>
      <c r="P189" s="43">
        <v>2019</v>
      </c>
      <c r="Q189" s="43">
        <v>2023</v>
      </c>
      <c r="R189" s="87">
        <v>20</v>
      </c>
      <c r="S189" s="87" t="s">
        <v>340</v>
      </c>
      <c r="T189" s="17">
        <f t="shared" si="24"/>
        <v>2035</v>
      </c>
      <c r="U189" s="10">
        <v>5</v>
      </c>
      <c r="V189" s="10">
        <v>0</v>
      </c>
      <c r="W189" s="10">
        <v>2</v>
      </c>
      <c r="X189" s="10">
        <v>0</v>
      </c>
      <c r="Y189" s="10">
        <v>0</v>
      </c>
      <c r="Z189" s="10">
        <v>1</v>
      </c>
      <c r="AA189" s="11" t="s">
        <v>2541</v>
      </c>
      <c r="AB189" s="202" t="s">
        <v>2521</v>
      </c>
      <c r="AC189" s="196">
        <f t="shared" si="20"/>
        <v>6</v>
      </c>
      <c r="AD189" s="196">
        <f t="shared" si="21"/>
        <v>17</v>
      </c>
      <c r="AE189" s="196">
        <f t="shared" si="22"/>
        <v>23</v>
      </c>
    </row>
    <row r="190" spans="1:31" s="7" customFormat="1" x14ac:dyDescent="0.25">
      <c r="A190" s="326"/>
      <c r="B190" s="239">
        <f t="shared" ref="B190:B253" si="25">B189</f>
        <v>27</v>
      </c>
      <c r="C190" s="322"/>
      <c r="D190" s="322"/>
      <c r="E190" s="326"/>
      <c r="F190" s="43" t="s">
        <v>64</v>
      </c>
      <c r="G190" s="323"/>
      <c r="H190" s="323"/>
      <c r="I190" s="323"/>
      <c r="J190" s="89">
        <v>0.1</v>
      </c>
      <c r="K190" s="85">
        <v>57</v>
      </c>
      <c r="L190" s="86">
        <v>4</v>
      </c>
      <c r="M190" s="74" t="s">
        <v>330</v>
      </c>
      <c r="N190" s="14">
        <f>IF(K190="","",IF(O190="",IF(K190=0,"",IF(K190&lt;=[4]Разработчик!$D$7,[4]Разработчик!$C$8,IF(K190&lt;=[4]Разработчик!$G$7,[4]Разработчик!$F$8,IF(K190&lt;=[4]Разработчик!$J$7,[4]Разработчик!$I$8,IF(K190&lt;=[4]Разработчик!$M$7,[4]Разработчик!$L$8,IF(K190&lt;=[4]Разработчик!$P$7,[4]Разработчик!$O$8,IF(K190&lt;=[4]Разработчик!$S$7,[4]Разработчик!$R$8,IF(K190&lt;=425.9,3.5,IF(K190&gt;=[4]Разработчик!$V$7,[4]Разработчик!$U$8))))))))),"-"))</f>
        <v>1.5</v>
      </c>
      <c r="O190" s="15"/>
      <c r="P190" s="43">
        <v>2019</v>
      </c>
      <c r="Q190" s="43">
        <v>2023</v>
      </c>
      <c r="R190" s="87">
        <v>20</v>
      </c>
      <c r="S190" s="87" t="s">
        <v>340</v>
      </c>
      <c r="T190" s="17">
        <f t="shared" si="24"/>
        <v>2035</v>
      </c>
      <c r="U190" s="10"/>
      <c r="V190" s="10"/>
      <c r="W190" s="10"/>
      <c r="X190" s="10"/>
      <c r="Y190" s="10"/>
      <c r="Z190" s="10"/>
      <c r="AA190" s="11"/>
      <c r="AB190" s="202"/>
      <c r="AC190" s="196">
        <f t="shared" si="20"/>
        <v>0</v>
      </c>
      <c r="AD190" s="196">
        <f t="shared" si="21"/>
        <v>0</v>
      </c>
      <c r="AE190" s="196">
        <f t="shared" si="22"/>
        <v>0</v>
      </c>
    </row>
    <row r="191" spans="1:31" s="7" customFormat="1" x14ac:dyDescent="0.25">
      <c r="A191" s="326"/>
      <c r="B191" s="239">
        <f t="shared" si="25"/>
        <v>27</v>
      </c>
      <c r="C191" s="322"/>
      <c r="D191" s="322" t="s">
        <v>489</v>
      </c>
      <c r="E191" s="322" t="s">
        <v>67</v>
      </c>
      <c r="F191" s="43" t="s">
        <v>64</v>
      </c>
      <c r="G191" s="323" t="s">
        <v>174</v>
      </c>
      <c r="H191" s="323" t="s">
        <v>488</v>
      </c>
      <c r="I191" s="323" t="s">
        <v>358</v>
      </c>
      <c r="J191" s="89">
        <v>0.9</v>
      </c>
      <c r="K191" s="85">
        <v>108</v>
      </c>
      <c r="L191" s="86">
        <v>4</v>
      </c>
      <c r="M191" s="74" t="s">
        <v>330</v>
      </c>
      <c r="N191" s="14">
        <f>IF(K191="","",IF(O191="",IF(K191=0,"",IF(K191&lt;=[4]Разработчик!$D$7,[4]Разработчик!$C$8,IF(K191&lt;=[4]Разработчик!$G$7,[4]Разработчик!$F$8,IF(K191&lt;=[4]Разработчик!$J$7,[4]Разработчик!$I$8,IF(K191&lt;=[4]Разработчик!$M$7,[4]Разработчик!$L$8,IF(K191&lt;=[4]Разработчик!$P$7,[4]Разработчик!$O$8,IF(K191&lt;=[4]Разработчик!$S$7,[4]Разработчик!$R$8,IF(K191&lt;=425.9,3.5,IF(K191&gt;=[4]Разработчик!$V$7,[4]Разработчик!$U$8))))))))),"-"))</f>
        <v>2</v>
      </c>
      <c r="O191" s="15"/>
      <c r="P191" s="43">
        <v>2019</v>
      </c>
      <c r="Q191" s="43">
        <v>2023</v>
      </c>
      <c r="R191" s="87">
        <v>20</v>
      </c>
      <c r="S191" s="87" t="s">
        <v>340</v>
      </c>
      <c r="T191" s="17">
        <f t="shared" si="24"/>
        <v>2035</v>
      </c>
      <c r="U191" s="10">
        <v>12</v>
      </c>
      <c r="V191" s="10">
        <v>0</v>
      </c>
      <c r="W191" s="10">
        <v>4</v>
      </c>
      <c r="X191" s="10">
        <v>2</v>
      </c>
      <c r="Y191" s="10">
        <v>0</v>
      </c>
      <c r="Z191" s="10">
        <v>8</v>
      </c>
      <c r="AA191" s="11" t="s">
        <v>237</v>
      </c>
      <c r="AB191" s="202" t="s">
        <v>2521</v>
      </c>
      <c r="AC191" s="196">
        <f t="shared" si="20"/>
        <v>22</v>
      </c>
      <c r="AD191" s="196">
        <f t="shared" si="21"/>
        <v>60</v>
      </c>
      <c r="AE191" s="196">
        <f t="shared" si="22"/>
        <v>82</v>
      </c>
    </row>
    <row r="192" spans="1:31" s="7" customFormat="1" x14ac:dyDescent="0.25">
      <c r="A192" s="326"/>
      <c r="B192" s="239">
        <f t="shared" si="25"/>
        <v>27</v>
      </c>
      <c r="C192" s="322"/>
      <c r="D192" s="322"/>
      <c r="E192" s="322"/>
      <c r="F192" s="43" t="s">
        <v>64</v>
      </c>
      <c r="G192" s="323"/>
      <c r="H192" s="323"/>
      <c r="I192" s="323"/>
      <c r="J192" s="89">
        <v>178.1</v>
      </c>
      <c r="K192" s="85">
        <v>57</v>
      </c>
      <c r="L192" s="86">
        <v>4</v>
      </c>
      <c r="M192" s="74" t="s">
        <v>330</v>
      </c>
      <c r="N192" s="14">
        <f>IF(K192="","",IF(O192="",IF(K192=0,"",IF(K192&lt;=[4]Разработчик!$D$7,[4]Разработчик!$C$8,IF(K192&lt;=[4]Разработчик!$G$7,[4]Разработчик!$F$8,IF(K192&lt;=[4]Разработчик!$J$7,[4]Разработчик!$I$8,IF(K192&lt;=[4]Разработчик!$M$7,[4]Разработчик!$L$8,IF(K192&lt;=[4]Разработчик!$P$7,[4]Разработчик!$O$8,IF(K192&lt;=[4]Разработчик!$S$7,[4]Разработчик!$R$8,IF(K192&lt;=425.9,3.5,IF(K192&gt;=[4]Разработчик!$V$7,[4]Разработчик!$U$8))))))))),"-"))</f>
        <v>1.5</v>
      </c>
      <c r="O192" s="15"/>
      <c r="P192" s="43">
        <v>2019</v>
      </c>
      <c r="Q192" s="43">
        <v>2023</v>
      </c>
      <c r="R192" s="87">
        <v>20</v>
      </c>
      <c r="S192" s="87" t="s">
        <v>340</v>
      </c>
      <c r="T192" s="17">
        <f t="shared" si="24"/>
        <v>2035</v>
      </c>
      <c r="U192" s="10"/>
      <c r="V192" s="10"/>
      <c r="W192" s="10"/>
      <c r="X192" s="10"/>
      <c r="Y192" s="10"/>
      <c r="Z192" s="10"/>
      <c r="AA192" s="11"/>
      <c r="AB192" s="202"/>
      <c r="AC192" s="196">
        <f t="shared" si="20"/>
        <v>0</v>
      </c>
      <c r="AD192" s="196">
        <f t="shared" si="21"/>
        <v>0</v>
      </c>
      <c r="AE192" s="196">
        <f t="shared" si="22"/>
        <v>0</v>
      </c>
    </row>
    <row r="193" spans="1:31" s="7" customFormat="1" x14ac:dyDescent="0.25">
      <c r="A193" s="326"/>
      <c r="B193" s="239">
        <f t="shared" si="25"/>
        <v>27</v>
      </c>
      <c r="C193" s="322"/>
      <c r="D193" s="322"/>
      <c r="E193" s="322"/>
      <c r="F193" s="43" t="s">
        <v>64</v>
      </c>
      <c r="G193" s="323"/>
      <c r="H193" s="323" t="s">
        <v>488</v>
      </c>
      <c r="I193" s="323" t="s">
        <v>358</v>
      </c>
      <c r="J193" s="89">
        <v>0.6</v>
      </c>
      <c r="K193" s="85">
        <v>32</v>
      </c>
      <c r="L193" s="86">
        <v>3.5</v>
      </c>
      <c r="M193" s="74" t="s">
        <v>330</v>
      </c>
      <c r="N193" s="14">
        <f>IF(K193="","",IF(O193="",IF(K193=0,"",IF(K193&lt;=[4]Разработчик!$D$7,[4]Разработчик!$C$8,IF(K193&lt;=[4]Разработчик!$G$7,[4]Разработчик!$F$8,IF(K193&lt;=[4]Разработчик!$J$7,[4]Разработчик!$I$8,IF(K193&lt;=[4]Разработчик!$M$7,[4]Разработчик!$L$8,IF(K193&lt;=[4]Разработчик!$P$7,[4]Разработчик!$O$8,IF(K193&lt;=[4]Разработчик!$S$7,[4]Разработчик!$R$8,IF(K193&lt;=425.9,3.5,IF(K193&gt;=[4]Разработчик!$V$7,[4]Разработчик!$U$8))))))))),"-"))</f>
        <v>1.5</v>
      </c>
      <c r="O193" s="15"/>
      <c r="P193" s="43">
        <v>2019</v>
      </c>
      <c r="Q193" s="43">
        <v>2023</v>
      </c>
      <c r="R193" s="87">
        <v>20</v>
      </c>
      <c r="S193" s="87" t="s">
        <v>340</v>
      </c>
      <c r="T193" s="17">
        <f t="shared" si="24"/>
        <v>2035</v>
      </c>
      <c r="U193" s="10"/>
      <c r="V193" s="10"/>
      <c r="W193" s="10"/>
      <c r="X193" s="10"/>
      <c r="Y193" s="10"/>
      <c r="Z193" s="10"/>
      <c r="AA193" s="11"/>
      <c r="AB193" s="202"/>
      <c r="AC193" s="196">
        <f t="shared" si="20"/>
        <v>0</v>
      </c>
      <c r="AD193" s="196">
        <f t="shared" si="21"/>
        <v>0</v>
      </c>
      <c r="AE193" s="196">
        <f t="shared" si="22"/>
        <v>0</v>
      </c>
    </row>
    <row r="194" spans="1:31" s="7" customFormat="1" x14ac:dyDescent="0.25">
      <c r="A194" s="326"/>
      <c r="B194" s="239">
        <f t="shared" si="25"/>
        <v>27</v>
      </c>
      <c r="C194" s="322"/>
      <c r="D194" s="322" t="s">
        <v>490</v>
      </c>
      <c r="E194" s="326" t="s">
        <v>67</v>
      </c>
      <c r="F194" s="43" t="s">
        <v>64</v>
      </c>
      <c r="G194" s="323" t="s">
        <v>174</v>
      </c>
      <c r="H194" s="323"/>
      <c r="I194" s="323"/>
      <c r="J194" s="89">
        <v>16.5</v>
      </c>
      <c r="K194" s="85">
        <v>108</v>
      </c>
      <c r="L194" s="86">
        <v>4</v>
      </c>
      <c r="M194" s="74" t="s">
        <v>330</v>
      </c>
      <c r="N194" s="14">
        <f>IF(K194="","",IF(O194="",IF(K194=0,"",IF(K194&lt;=[4]Разработчик!$D$7,[4]Разработчик!$C$8,IF(K194&lt;=[4]Разработчик!$G$7,[4]Разработчик!$F$8,IF(K194&lt;=[4]Разработчик!$J$7,[4]Разработчик!$I$8,IF(K194&lt;=[4]Разработчик!$M$7,[4]Разработчик!$L$8,IF(K194&lt;=[4]Разработчик!$P$7,[4]Разработчик!$O$8,IF(K194&lt;=[4]Разработчик!$S$7,[4]Разработчик!$R$8,IF(K194&lt;=425.9,3.5,IF(K194&gt;=[4]Разработчик!$V$7,[4]Разработчик!$U$8))))))))),"-"))</f>
        <v>2</v>
      </c>
      <c r="O194" s="15"/>
      <c r="P194" s="43">
        <v>2019</v>
      </c>
      <c r="Q194" s="43">
        <v>2023</v>
      </c>
      <c r="R194" s="87">
        <v>20</v>
      </c>
      <c r="S194" s="87" t="s">
        <v>340</v>
      </c>
      <c r="T194" s="17">
        <f t="shared" si="24"/>
        <v>2035</v>
      </c>
      <c r="U194" s="10">
        <v>5</v>
      </c>
      <c r="V194" s="10">
        <v>0</v>
      </c>
      <c r="W194" s="10">
        <v>2</v>
      </c>
      <c r="X194" s="10">
        <v>0</v>
      </c>
      <c r="Y194" s="10">
        <v>0</v>
      </c>
      <c r="Z194" s="10">
        <v>2</v>
      </c>
      <c r="AA194" s="11" t="s">
        <v>2541</v>
      </c>
      <c r="AB194" s="202" t="s">
        <v>2521</v>
      </c>
      <c r="AC194" s="196">
        <f t="shared" si="20"/>
        <v>7</v>
      </c>
      <c r="AD194" s="196">
        <f t="shared" si="21"/>
        <v>20</v>
      </c>
      <c r="AE194" s="196">
        <f t="shared" si="22"/>
        <v>27</v>
      </c>
    </row>
    <row r="195" spans="1:31" s="7" customFormat="1" x14ac:dyDescent="0.25">
      <c r="A195" s="326"/>
      <c r="B195" s="239">
        <f t="shared" si="25"/>
        <v>27</v>
      </c>
      <c r="C195" s="322"/>
      <c r="D195" s="322"/>
      <c r="E195" s="326"/>
      <c r="F195" s="43" t="s">
        <v>64</v>
      </c>
      <c r="G195" s="323"/>
      <c r="H195" s="323" t="s">
        <v>488</v>
      </c>
      <c r="I195" s="323" t="s">
        <v>358</v>
      </c>
      <c r="J195" s="89">
        <v>0.1</v>
      </c>
      <c r="K195" s="85">
        <v>57</v>
      </c>
      <c r="L195" s="86">
        <v>4</v>
      </c>
      <c r="M195" s="74" t="s">
        <v>330</v>
      </c>
      <c r="N195" s="14">
        <f>IF(K195="","",IF(O195="",IF(K195=0,"",IF(K195&lt;=[4]Разработчик!$D$7,[4]Разработчик!$C$8,IF(K195&lt;=[4]Разработчик!$G$7,[4]Разработчик!$F$8,IF(K195&lt;=[4]Разработчик!$J$7,[4]Разработчик!$I$8,IF(K195&lt;=[4]Разработчик!$M$7,[4]Разработчик!$L$8,IF(K195&lt;=[4]Разработчик!$P$7,[4]Разработчик!$O$8,IF(K195&lt;=[4]Разработчик!$S$7,[4]Разработчик!$R$8,IF(K195&lt;=425.9,3.5,IF(K195&gt;=[4]Разработчик!$V$7,[4]Разработчик!$U$8))))))))),"-"))</f>
        <v>1.5</v>
      </c>
      <c r="O195" s="15"/>
      <c r="P195" s="43">
        <v>2019</v>
      </c>
      <c r="Q195" s="43">
        <v>2023</v>
      </c>
      <c r="R195" s="87">
        <v>20</v>
      </c>
      <c r="S195" s="87" t="s">
        <v>340</v>
      </c>
      <c r="T195" s="17">
        <f t="shared" si="24"/>
        <v>2035</v>
      </c>
      <c r="U195" s="10"/>
      <c r="V195" s="10"/>
      <c r="W195" s="10"/>
      <c r="X195" s="10"/>
      <c r="Y195" s="10"/>
      <c r="Z195" s="10"/>
      <c r="AA195" s="11"/>
      <c r="AB195" s="202"/>
      <c r="AC195" s="196">
        <f t="shared" si="20"/>
        <v>0</v>
      </c>
      <c r="AD195" s="196">
        <f t="shared" si="21"/>
        <v>0</v>
      </c>
      <c r="AE195" s="196">
        <f t="shared" si="22"/>
        <v>0</v>
      </c>
    </row>
    <row r="196" spans="1:31" s="7" customFormat="1" x14ac:dyDescent="0.25">
      <c r="A196" s="326"/>
      <c r="B196" s="239">
        <f t="shared" si="25"/>
        <v>27</v>
      </c>
      <c r="C196" s="322"/>
      <c r="D196" s="322" t="s">
        <v>491</v>
      </c>
      <c r="E196" s="326" t="s">
        <v>67</v>
      </c>
      <c r="F196" s="43" t="s">
        <v>64</v>
      </c>
      <c r="G196" s="323" t="s">
        <v>174</v>
      </c>
      <c r="H196" s="323"/>
      <c r="I196" s="323"/>
      <c r="J196" s="89">
        <v>0.9</v>
      </c>
      <c r="K196" s="85">
        <v>108</v>
      </c>
      <c r="L196" s="86">
        <v>4</v>
      </c>
      <c r="M196" s="74" t="s">
        <v>330</v>
      </c>
      <c r="N196" s="14">
        <f>IF(K196="","",IF(O196="",IF(K196=0,"",IF(K196&lt;=[4]Разработчик!$D$7,[4]Разработчик!$C$8,IF(K196&lt;=[4]Разработчик!$G$7,[4]Разработчик!$F$8,IF(K196&lt;=[4]Разработчик!$J$7,[4]Разработчик!$I$8,IF(K196&lt;=[4]Разработчик!$M$7,[4]Разработчик!$L$8,IF(K196&lt;=[4]Разработчик!$P$7,[4]Разработчик!$O$8,IF(K196&lt;=[4]Разработчик!$S$7,[4]Разработчик!$R$8,IF(K196&lt;=425.9,3.5,IF(K196&gt;=[4]Разработчик!$V$7,[4]Разработчик!$U$8))))))))),"-"))</f>
        <v>2</v>
      </c>
      <c r="O196" s="15"/>
      <c r="P196" s="43">
        <v>2019</v>
      </c>
      <c r="Q196" s="43">
        <v>2023</v>
      </c>
      <c r="R196" s="87">
        <v>20</v>
      </c>
      <c r="S196" s="87" t="s">
        <v>340</v>
      </c>
      <c r="T196" s="17">
        <f t="shared" si="24"/>
        <v>2035</v>
      </c>
      <c r="U196" s="10">
        <v>2</v>
      </c>
      <c r="V196" s="10">
        <v>0</v>
      </c>
      <c r="W196" s="10">
        <v>3</v>
      </c>
      <c r="X196" s="10">
        <v>2</v>
      </c>
      <c r="Y196" s="10">
        <v>0</v>
      </c>
      <c r="Z196" s="10">
        <v>2</v>
      </c>
      <c r="AA196" s="11" t="s">
        <v>237</v>
      </c>
      <c r="AB196" s="202" t="s">
        <v>2521</v>
      </c>
      <c r="AC196" s="196">
        <f t="shared" si="20"/>
        <v>6</v>
      </c>
      <c r="AD196" s="196">
        <f t="shared" si="21"/>
        <v>20</v>
      </c>
      <c r="AE196" s="196">
        <f t="shared" si="22"/>
        <v>26</v>
      </c>
    </row>
    <row r="197" spans="1:31" s="7" customFormat="1" x14ac:dyDescent="0.25">
      <c r="A197" s="326"/>
      <c r="B197" s="239">
        <f t="shared" si="25"/>
        <v>27</v>
      </c>
      <c r="C197" s="322"/>
      <c r="D197" s="322"/>
      <c r="E197" s="326"/>
      <c r="F197" s="43" t="s">
        <v>64</v>
      </c>
      <c r="G197" s="323"/>
      <c r="H197" s="323" t="s">
        <v>488</v>
      </c>
      <c r="I197" s="323" t="s">
        <v>358</v>
      </c>
      <c r="J197" s="89">
        <v>3.1</v>
      </c>
      <c r="K197" s="85">
        <v>57</v>
      </c>
      <c r="L197" s="86">
        <v>4</v>
      </c>
      <c r="M197" s="74" t="s">
        <v>330</v>
      </c>
      <c r="N197" s="14">
        <f>IF(K197="","",IF(O197="",IF(K197=0,"",IF(K197&lt;=[4]Разработчик!$D$7,[4]Разработчик!$C$8,IF(K197&lt;=[4]Разработчик!$G$7,[4]Разработчик!$F$8,IF(K197&lt;=[4]Разработчик!$J$7,[4]Разработчик!$I$8,IF(K197&lt;=[4]Разработчик!$M$7,[4]Разработчик!$L$8,IF(K197&lt;=[4]Разработчик!$P$7,[4]Разработчик!$O$8,IF(K197&lt;=[4]Разработчик!$S$7,[4]Разработчик!$R$8,IF(K197&lt;=425.9,3.5,IF(K197&gt;=[4]Разработчик!$V$7,[4]Разработчик!$U$8))))))))),"-"))</f>
        <v>1.5</v>
      </c>
      <c r="O197" s="15"/>
      <c r="P197" s="43">
        <v>2019</v>
      </c>
      <c r="Q197" s="43">
        <v>2023</v>
      </c>
      <c r="R197" s="87">
        <v>20</v>
      </c>
      <c r="S197" s="87" t="s">
        <v>340</v>
      </c>
      <c r="T197" s="17">
        <f t="shared" si="24"/>
        <v>2035</v>
      </c>
      <c r="U197" s="10"/>
      <c r="V197" s="10"/>
      <c r="W197" s="10"/>
      <c r="X197" s="10"/>
      <c r="Y197" s="10"/>
      <c r="Z197" s="10"/>
      <c r="AA197" s="11"/>
      <c r="AB197" s="202"/>
      <c r="AC197" s="196">
        <f t="shared" si="20"/>
        <v>0</v>
      </c>
      <c r="AD197" s="196">
        <f t="shared" si="21"/>
        <v>0</v>
      </c>
      <c r="AE197" s="196">
        <f t="shared" si="22"/>
        <v>0</v>
      </c>
    </row>
    <row r="198" spans="1:31" s="7" customFormat="1" x14ac:dyDescent="0.25">
      <c r="A198" s="326"/>
      <c r="B198" s="239">
        <f t="shared" si="25"/>
        <v>27</v>
      </c>
      <c r="C198" s="322"/>
      <c r="D198" s="322" t="s">
        <v>492</v>
      </c>
      <c r="E198" s="326" t="s">
        <v>67</v>
      </c>
      <c r="F198" s="43" t="s">
        <v>64</v>
      </c>
      <c r="G198" s="323" t="s">
        <v>174</v>
      </c>
      <c r="H198" s="323"/>
      <c r="I198" s="323"/>
      <c r="J198" s="89">
        <v>16.5</v>
      </c>
      <c r="K198" s="85">
        <v>108</v>
      </c>
      <c r="L198" s="86">
        <v>4</v>
      </c>
      <c r="M198" s="74" t="s">
        <v>330</v>
      </c>
      <c r="N198" s="14">
        <f>IF(K198="","",IF(O198="",IF(K198=0,"",IF(K198&lt;=[4]Разработчик!$D$7,[4]Разработчик!$C$8,IF(K198&lt;=[4]Разработчик!$G$7,[4]Разработчик!$F$8,IF(K198&lt;=[4]Разработчик!$J$7,[4]Разработчик!$I$8,IF(K198&lt;=[4]Разработчик!$M$7,[4]Разработчик!$L$8,IF(K198&lt;=[4]Разработчик!$P$7,[4]Разработчик!$O$8,IF(K198&lt;=[4]Разработчик!$S$7,[4]Разработчик!$R$8,IF(K198&lt;=425.9,3.5,IF(K198&gt;=[4]Разработчик!$V$7,[4]Разработчик!$U$8))))))))),"-"))</f>
        <v>2</v>
      </c>
      <c r="O198" s="15"/>
      <c r="P198" s="43">
        <v>2019</v>
      </c>
      <c r="Q198" s="43">
        <v>2023</v>
      </c>
      <c r="R198" s="87">
        <v>20</v>
      </c>
      <c r="S198" s="87" t="s">
        <v>340</v>
      </c>
      <c r="T198" s="17">
        <f t="shared" si="24"/>
        <v>2035</v>
      </c>
      <c r="U198" s="10">
        <v>5</v>
      </c>
      <c r="V198" s="10">
        <v>0</v>
      </c>
      <c r="W198" s="10">
        <v>2</v>
      </c>
      <c r="X198" s="10">
        <v>0</v>
      </c>
      <c r="Y198" s="10">
        <v>0</v>
      </c>
      <c r="Z198" s="10">
        <v>2</v>
      </c>
      <c r="AA198" s="11" t="s">
        <v>2541</v>
      </c>
      <c r="AB198" s="202" t="s">
        <v>2521</v>
      </c>
      <c r="AC198" s="196">
        <f t="shared" ref="AC198:AC261" si="26">SUM(U198+V198+X198+Y198+Z198)</f>
        <v>7</v>
      </c>
      <c r="AD198" s="196">
        <f t="shared" ref="AD198:AD261" si="27">SUM(U198*2)+(V198*3)+(W198*2)+(X198*2)+(Y198)+(Z198*3)</f>
        <v>20</v>
      </c>
      <c r="AE198" s="196">
        <f t="shared" ref="AE198:AE261" si="28">SUM(AC198+AD198)</f>
        <v>27</v>
      </c>
    </row>
    <row r="199" spans="1:31" s="7" customFormat="1" x14ac:dyDescent="0.25">
      <c r="A199" s="326"/>
      <c r="B199" s="239">
        <f t="shared" si="25"/>
        <v>27</v>
      </c>
      <c r="C199" s="322"/>
      <c r="D199" s="322"/>
      <c r="E199" s="326"/>
      <c r="F199" s="43" t="s">
        <v>64</v>
      </c>
      <c r="G199" s="323"/>
      <c r="H199" s="323" t="s">
        <v>488</v>
      </c>
      <c r="I199" s="323" t="s">
        <v>358</v>
      </c>
      <c r="J199" s="89">
        <v>0.1</v>
      </c>
      <c r="K199" s="85">
        <v>57</v>
      </c>
      <c r="L199" s="86">
        <v>4</v>
      </c>
      <c r="M199" s="74" t="s">
        <v>330</v>
      </c>
      <c r="N199" s="14">
        <f>IF(K199="","",IF(O199="",IF(K199=0,"",IF(K199&lt;=[4]Разработчик!$D$7,[4]Разработчик!$C$8,IF(K199&lt;=[4]Разработчик!$G$7,[4]Разработчик!$F$8,IF(K199&lt;=[4]Разработчик!$J$7,[4]Разработчик!$I$8,IF(K199&lt;=[4]Разработчик!$M$7,[4]Разработчик!$L$8,IF(K199&lt;=[4]Разработчик!$P$7,[4]Разработчик!$O$8,IF(K199&lt;=[4]Разработчик!$S$7,[4]Разработчик!$R$8,IF(K199&lt;=425.9,3.5,IF(K199&gt;=[4]Разработчик!$V$7,[4]Разработчик!$U$8))))))))),"-"))</f>
        <v>1.5</v>
      </c>
      <c r="O199" s="15"/>
      <c r="P199" s="43">
        <v>2019</v>
      </c>
      <c r="Q199" s="43">
        <v>2023</v>
      </c>
      <c r="R199" s="87">
        <v>20</v>
      </c>
      <c r="S199" s="87" t="s">
        <v>340</v>
      </c>
      <c r="T199" s="17">
        <f t="shared" si="24"/>
        <v>2035</v>
      </c>
      <c r="U199" s="10"/>
      <c r="V199" s="10"/>
      <c r="W199" s="10"/>
      <c r="X199" s="10"/>
      <c r="Y199" s="10"/>
      <c r="Z199" s="10"/>
      <c r="AA199" s="11"/>
      <c r="AB199" s="202"/>
      <c r="AC199" s="196">
        <f t="shared" si="26"/>
        <v>0</v>
      </c>
      <c r="AD199" s="196">
        <f t="shared" si="27"/>
        <v>0</v>
      </c>
      <c r="AE199" s="196">
        <f t="shared" si="28"/>
        <v>0</v>
      </c>
    </row>
    <row r="200" spans="1:31" s="7" customFormat="1" x14ac:dyDescent="0.25">
      <c r="A200" s="326"/>
      <c r="B200" s="239">
        <f t="shared" si="25"/>
        <v>27</v>
      </c>
      <c r="C200" s="322"/>
      <c r="D200" s="322" t="s">
        <v>493</v>
      </c>
      <c r="E200" s="326" t="s">
        <v>67</v>
      </c>
      <c r="F200" s="43" t="s">
        <v>64</v>
      </c>
      <c r="G200" s="323" t="s">
        <v>174</v>
      </c>
      <c r="H200" s="323"/>
      <c r="I200" s="323"/>
      <c r="J200" s="89">
        <v>0.9</v>
      </c>
      <c r="K200" s="85">
        <v>108</v>
      </c>
      <c r="L200" s="86">
        <v>4</v>
      </c>
      <c r="M200" s="74" t="s">
        <v>330</v>
      </c>
      <c r="N200" s="14">
        <f>IF(K200="","",IF(O200="",IF(K200=0,"",IF(K200&lt;=[4]Разработчик!$D$7,[4]Разработчик!$C$8,IF(K200&lt;=[4]Разработчик!$G$7,[4]Разработчик!$F$8,IF(K200&lt;=[4]Разработчик!$J$7,[4]Разработчик!$I$8,IF(K200&lt;=[4]Разработчик!$M$7,[4]Разработчик!$L$8,IF(K200&lt;=[4]Разработчик!$P$7,[4]Разработчик!$O$8,IF(K200&lt;=[4]Разработчик!$S$7,[4]Разработчик!$R$8,IF(K200&lt;=425.9,3.5,IF(K200&gt;=[4]Разработчик!$V$7,[4]Разработчик!$U$8))))))))),"-"))</f>
        <v>2</v>
      </c>
      <c r="O200" s="15"/>
      <c r="P200" s="43">
        <v>2019</v>
      </c>
      <c r="Q200" s="43">
        <v>2023</v>
      </c>
      <c r="R200" s="87">
        <v>20</v>
      </c>
      <c r="S200" s="87" t="s">
        <v>340</v>
      </c>
      <c r="T200" s="17">
        <f t="shared" si="24"/>
        <v>2035</v>
      </c>
      <c r="U200" s="10">
        <v>2</v>
      </c>
      <c r="V200" s="10">
        <v>0</v>
      </c>
      <c r="W200" s="10">
        <v>3</v>
      </c>
      <c r="X200" s="10">
        <v>2</v>
      </c>
      <c r="Y200" s="10">
        <v>0</v>
      </c>
      <c r="Z200" s="10">
        <v>2</v>
      </c>
      <c r="AA200" s="11" t="s">
        <v>237</v>
      </c>
      <c r="AB200" s="202" t="s">
        <v>2521</v>
      </c>
      <c r="AC200" s="196">
        <f t="shared" si="26"/>
        <v>6</v>
      </c>
      <c r="AD200" s="196">
        <f t="shared" si="27"/>
        <v>20</v>
      </c>
      <c r="AE200" s="196">
        <f t="shared" si="28"/>
        <v>26</v>
      </c>
    </row>
    <row r="201" spans="1:31" s="7" customFormat="1" x14ac:dyDescent="0.25">
      <c r="A201" s="326"/>
      <c r="B201" s="239">
        <f t="shared" si="25"/>
        <v>27</v>
      </c>
      <c r="C201" s="322"/>
      <c r="D201" s="322"/>
      <c r="E201" s="326"/>
      <c r="F201" s="43" t="s">
        <v>64</v>
      </c>
      <c r="G201" s="323"/>
      <c r="H201" s="323" t="s">
        <v>488</v>
      </c>
      <c r="I201" s="323" t="s">
        <v>358</v>
      </c>
      <c r="J201" s="89">
        <v>3.1</v>
      </c>
      <c r="K201" s="85">
        <v>57</v>
      </c>
      <c r="L201" s="86">
        <v>4</v>
      </c>
      <c r="M201" s="74" t="s">
        <v>330</v>
      </c>
      <c r="N201" s="14">
        <f>IF(K201="","",IF(O201="",IF(K201=0,"",IF(K201&lt;=[4]Разработчик!$D$7,[4]Разработчик!$C$8,IF(K201&lt;=[4]Разработчик!$G$7,[4]Разработчик!$F$8,IF(K201&lt;=[4]Разработчик!$J$7,[4]Разработчик!$I$8,IF(K201&lt;=[4]Разработчик!$M$7,[4]Разработчик!$L$8,IF(K201&lt;=[4]Разработчик!$P$7,[4]Разработчик!$O$8,IF(K201&lt;=[4]Разработчик!$S$7,[4]Разработчик!$R$8,IF(K201&lt;=425.9,3.5,IF(K201&gt;=[4]Разработчик!$V$7,[4]Разработчик!$U$8))))))))),"-"))</f>
        <v>1.5</v>
      </c>
      <c r="O201" s="15"/>
      <c r="P201" s="43">
        <v>2019</v>
      </c>
      <c r="Q201" s="43">
        <v>2023</v>
      </c>
      <c r="R201" s="87">
        <v>20</v>
      </c>
      <c r="S201" s="87" t="s">
        <v>340</v>
      </c>
      <c r="T201" s="17">
        <f t="shared" si="24"/>
        <v>2035</v>
      </c>
      <c r="U201" s="10"/>
      <c r="V201" s="10"/>
      <c r="W201" s="10"/>
      <c r="X201" s="10"/>
      <c r="Y201" s="10"/>
      <c r="Z201" s="10"/>
      <c r="AA201" s="11"/>
      <c r="AB201" s="202"/>
      <c r="AC201" s="196">
        <f t="shared" si="26"/>
        <v>0</v>
      </c>
      <c r="AD201" s="196">
        <f t="shared" si="27"/>
        <v>0</v>
      </c>
      <c r="AE201" s="196">
        <f t="shared" si="28"/>
        <v>0</v>
      </c>
    </row>
    <row r="202" spans="1:31" s="7" customFormat="1" x14ac:dyDescent="0.25">
      <c r="A202" s="326"/>
      <c r="B202" s="239">
        <f t="shared" si="25"/>
        <v>27</v>
      </c>
      <c r="C202" s="322"/>
      <c r="D202" s="322" t="s">
        <v>494</v>
      </c>
      <c r="E202" s="326" t="s">
        <v>67</v>
      </c>
      <c r="F202" s="43" t="s">
        <v>64</v>
      </c>
      <c r="G202" s="323" t="s">
        <v>174</v>
      </c>
      <c r="H202" s="323"/>
      <c r="I202" s="323"/>
      <c r="J202" s="89">
        <v>16.5</v>
      </c>
      <c r="K202" s="85">
        <v>108</v>
      </c>
      <c r="L202" s="86">
        <v>4</v>
      </c>
      <c r="M202" s="74" t="s">
        <v>330</v>
      </c>
      <c r="N202" s="14">
        <f>IF(K202="","",IF(O202="",IF(K202=0,"",IF(K202&lt;=[4]Разработчик!$D$7,[4]Разработчик!$C$8,IF(K202&lt;=[4]Разработчик!$G$7,[4]Разработчик!$F$8,IF(K202&lt;=[4]Разработчик!$J$7,[4]Разработчик!$I$8,IF(K202&lt;=[4]Разработчик!$M$7,[4]Разработчик!$L$8,IF(K202&lt;=[4]Разработчик!$P$7,[4]Разработчик!$O$8,IF(K202&lt;=[4]Разработчик!$S$7,[4]Разработчик!$R$8,IF(K202&lt;=425.9,3.5,IF(K202&gt;=[4]Разработчик!$V$7,[4]Разработчик!$U$8))))))))),"-"))</f>
        <v>2</v>
      </c>
      <c r="O202" s="15"/>
      <c r="P202" s="43">
        <v>2019</v>
      </c>
      <c r="Q202" s="43">
        <v>2023</v>
      </c>
      <c r="R202" s="87">
        <v>20</v>
      </c>
      <c r="S202" s="87" t="s">
        <v>340</v>
      </c>
      <c r="T202" s="17">
        <f t="shared" si="24"/>
        <v>2035</v>
      </c>
      <c r="U202" s="10">
        <v>5</v>
      </c>
      <c r="V202" s="10">
        <v>0</v>
      </c>
      <c r="W202" s="10">
        <v>2</v>
      </c>
      <c r="X202" s="10">
        <v>0</v>
      </c>
      <c r="Y202" s="10">
        <v>0</v>
      </c>
      <c r="Z202" s="10">
        <v>2</v>
      </c>
      <c r="AA202" s="11" t="s">
        <v>2541</v>
      </c>
      <c r="AB202" s="202" t="s">
        <v>2521</v>
      </c>
      <c r="AC202" s="196">
        <f t="shared" si="26"/>
        <v>7</v>
      </c>
      <c r="AD202" s="196">
        <f t="shared" si="27"/>
        <v>20</v>
      </c>
      <c r="AE202" s="196">
        <f t="shared" si="28"/>
        <v>27</v>
      </c>
    </row>
    <row r="203" spans="1:31" s="7" customFormat="1" x14ac:dyDescent="0.25">
      <c r="A203" s="326"/>
      <c r="B203" s="239">
        <f t="shared" si="25"/>
        <v>27</v>
      </c>
      <c r="C203" s="322"/>
      <c r="D203" s="322"/>
      <c r="E203" s="326"/>
      <c r="F203" s="43" t="s">
        <v>64</v>
      </c>
      <c r="G203" s="323"/>
      <c r="H203" s="323" t="s">
        <v>488</v>
      </c>
      <c r="I203" s="323" t="s">
        <v>358</v>
      </c>
      <c r="J203" s="89">
        <v>0.1</v>
      </c>
      <c r="K203" s="85">
        <v>57</v>
      </c>
      <c r="L203" s="86">
        <v>4</v>
      </c>
      <c r="M203" s="74" t="s">
        <v>330</v>
      </c>
      <c r="N203" s="14">
        <f>IF(K203="","",IF(O203="",IF(K203=0,"",IF(K203&lt;=[4]Разработчик!$D$7,[4]Разработчик!$C$8,IF(K203&lt;=[4]Разработчик!$G$7,[4]Разработчик!$F$8,IF(K203&lt;=[4]Разработчик!$J$7,[4]Разработчик!$I$8,IF(K203&lt;=[4]Разработчик!$M$7,[4]Разработчик!$L$8,IF(K203&lt;=[4]Разработчик!$P$7,[4]Разработчик!$O$8,IF(K203&lt;=[4]Разработчик!$S$7,[4]Разработчик!$R$8,IF(K203&lt;=425.9,3.5,IF(K203&gt;=[4]Разработчик!$V$7,[4]Разработчик!$U$8))))))))),"-"))</f>
        <v>1.5</v>
      </c>
      <c r="O203" s="15"/>
      <c r="P203" s="43">
        <v>2019</v>
      </c>
      <c r="Q203" s="43">
        <v>2023</v>
      </c>
      <c r="R203" s="87">
        <v>20</v>
      </c>
      <c r="S203" s="87" t="s">
        <v>340</v>
      </c>
      <c r="T203" s="17">
        <f t="shared" si="24"/>
        <v>2035</v>
      </c>
      <c r="U203" s="10"/>
      <c r="V203" s="10"/>
      <c r="W203" s="10"/>
      <c r="X203" s="10"/>
      <c r="Y203" s="10"/>
      <c r="Z203" s="10"/>
      <c r="AA203" s="11"/>
      <c r="AB203" s="202"/>
      <c r="AC203" s="196">
        <f t="shared" si="26"/>
        <v>0</v>
      </c>
      <c r="AD203" s="196">
        <f t="shared" si="27"/>
        <v>0</v>
      </c>
      <c r="AE203" s="196">
        <f t="shared" si="28"/>
        <v>0</v>
      </c>
    </row>
    <row r="204" spans="1:31" s="7" customFormat="1" x14ac:dyDescent="0.25">
      <c r="A204" s="326"/>
      <c r="B204" s="239">
        <f t="shared" si="25"/>
        <v>27</v>
      </c>
      <c r="C204" s="322"/>
      <c r="D204" s="322" t="s">
        <v>495</v>
      </c>
      <c r="E204" s="326" t="s">
        <v>67</v>
      </c>
      <c r="F204" s="43" t="s">
        <v>64</v>
      </c>
      <c r="G204" s="323" t="s">
        <v>174</v>
      </c>
      <c r="H204" s="323"/>
      <c r="I204" s="323"/>
      <c r="J204" s="89">
        <v>0.9</v>
      </c>
      <c r="K204" s="85">
        <v>108</v>
      </c>
      <c r="L204" s="86">
        <v>4</v>
      </c>
      <c r="M204" s="74" t="s">
        <v>330</v>
      </c>
      <c r="N204" s="14">
        <f>IF(K204="","",IF(O204="",IF(K204=0,"",IF(K204&lt;=[4]Разработчик!$D$7,[4]Разработчик!$C$8,IF(K204&lt;=[4]Разработчик!$G$7,[4]Разработчик!$F$8,IF(K204&lt;=[4]Разработчик!$J$7,[4]Разработчик!$I$8,IF(K204&lt;=[4]Разработчик!$M$7,[4]Разработчик!$L$8,IF(K204&lt;=[4]Разработчик!$P$7,[4]Разработчик!$O$8,IF(K204&lt;=[4]Разработчик!$S$7,[4]Разработчик!$R$8,IF(K204&lt;=425.9,3.5,IF(K204&gt;=[4]Разработчик!$V$7,[4]Разработчик!$U$8))))))))),"-"))</f>
        <v>2</v>
      </c>
      <c r="O204" s="15"/>
      <c r="P204" s="43">
        <v>2019</v>
      </c>
      <c r="Q204" s="43">
        <v>2023</v>
      </c>
      <c r="R204" s="87">
        <v>20</v>
      </c>
      <c r="S204" s="87" t="s">
        <v>340</v>
      </c>
      <c r="T204" s="17">
        <f t="shared" si="24"/>
        <v>2035</v>
      </c>
      <c r="U204" s="10">
        <v>2</v>
      </c>
      <c r="V204" s="10">
        <v>0</v>
      </c>
      <c r="W204" s="10">
        <v>3</v>
      </c>
      <c r="X204" s="10">
        <v>2</v>
      </c>
      <c r="Y204" s="10">
        <v>0</v>
      </c>
      <c r="Z204" s="10">
        <v>2</v>
      </c>
      <c r="AA204" s="11" t="s">
        <v>237</v>
      </c>
      <c r="AB204" s="202" t="s">
        <v>2521</v>
      </c>
      <c r="AC204" s="196">
        <f t="shared" si="26"/>
        <v>6</v>
      </c>
      <c r="AD204" s="196">
        <f t="shared" si="27"/>
        <v>20</v>
      </c>
      <c r="AE204" s="196">
        <f t="shared" si="28"/>
        <v>26</v>
      </c>
    </row>
    <row r="205" spans="1:31" s="7" customFormat="1" x14ac:dyDescent="0.25">
      <c r="A205" s="326"/>
      <c r="B205" s="239">
        <f t="shared" si="25"/>
        <v>27</v>
      </c>
      <c r="C205" s="322"/>
      <c r="D205" s="322"/>
      <c r="E205" s="326"/>
      <c r="F205" s="43" t="s">
        <v>64</v>
      </c>
      <c r="G205" s="323"/>
      <c r="H205" s="323" t="s">
        <v>488</v>
      </c>
      <c r="I205" s="323" t="s">
        <v>358</v>
      </c>
      <c r="J205" s="89">
        <v>3.1</v>
      </c>
      <c r="K205" s="85">
        <v>57</v>
      </c>
      <c r="L205" s="86">
        <v>4</v>
      </c>
      <c r="M205" s="74" t="s">
        <v>330</v>
      </c>
      <c r="N205" s="14">
        <f>IF(K205="","",IF(O205="",IF(K205=0,"",IF(K205&lt;=[4]Разработчик!$D$7,[4]Разработчик!$C$8,IF(K205&lt;=[4]Разработчик!$G$7,[4]Разработчик!$F$8,IF(K205&lt;=[4]Разработчик!$J$7,[4]Разработчик!$I$8,IF(K205&lt;=[4]Разработчик!$M$7,[4]Разработчик!$L$8,IF(K205&lt;=[4]Разработчик!$P$7,[4]Разработчик!$O$8,IF(K205&lt;=[4]Разработчик!$S$7,[4]Разработчик!$R$8,IF(K205&lt;=425.9,3.5,IF(K205&gt;=[4]Разработчик!$V$7,[4]Разработчик!$U$8))))))))),"-"))</f>
        <v>1.5</v>
      </c>
      <c r="O205" s="15"/>
      <c r="P205" s="43">
        <v>2019</v>
      </c>
      <c r="Q205" s="43">
        <v>2023</v>
      </c>
      <c r="R205" s="87">
        <v>20</v>
      </c>
      <c r="S205" s="87" t="s">
        <v>340</v>
      </c>
      <c r="T205" s="17">
        <f t="shared" si="24"/>
        <v>2035</v>
      </c>
      <c r="U205" s="10"/>
      <c r="V205" s="10"/>
      <c r="W205" s="10"/>
      <c r="X205" s="10"/>
      <c r="Y205" s="10"/>
      <c r="Z205" s="10"/>
      <c r="AA205" s="11"/>
      <c r="AB205" s="202"/>
      <c r="AC205" s="196">
        <f t="shared" si="26"/>
        <v>0</v>
      </c>
      <c r="AD205" s="196">
        <f t="shared" si="27"/>
        <v>0</v>
      </c>
      <c r="AE205" s="196">
        <f t="shared" si="28"/>
        <v>0</v>
      </c>
    </row>
    <row r="206" spans="1:31" s="7" customFormat="1" x14ac:dyDescent="0.25">
      <c r="A206" s="326"/>
      <c r="B206" s="239">
        <f t="shared" si="25"/>
        <v>27</v>
      </c>
      <c r="C206" s="322"/>
      <c r="D206" s="322" t="s">
        <v>496</v>
      </c>
      <c r="E206" s="326" t="s">
        <v>67</v>
      </c>
      <c r="F206" s="43" t="s">
        <v>64</v>
      </c>
      <c r="G206" s="323" t="s">
        <v>174</v>
      </c>
      <c r="H206" s="323"/>
      <c r="I206" s="323"/>
      <c r="J206" s="89">
        <v>16.5</v>
      </c>
      <c r="K206" s="85">
        <v>108</v>
      </c>
      <c r="L206" s="86">
        <v>4</v>
      </c>
      <c r="M206" s="74" t="s">
        <v>330</v>
      </c>
      <c r="N206" s="14">
        <f>IF(K206="","",IF(O206="",IF(K206=0,"",IF(K206&lt;=[4]Разработчик!$D$7,[4]Разработчик!$C$8,IF(K206&lt;=[4]Разработчик!$G$7,[4]Разработчик!$F$8,IF(K206&lt;=[4]Разработчик!$J$7,[4]Разработчик!$I$8,IF(K206&lt;=[4]Разработчик!$M$7,[4]Разработчик!$L$8,IF(K206&lt;=[4]Разработчик!$P$7,[4]Разработчик!$O$8,IF(K206&lt;=[4]Разработчик!$S$7,[4]Разработчик!$R$8,IF(K206&lt;=425.9,3.5,IF(K206&gt;=[4]Разработчик!$V$7,[4]Разработчик!$U$8))))))))),"-"))</f>
        <v>2</v>
      </c>
      <c r="O206" s="15"/>
      <c r="P206" s="43">
        <v>2019</v>
      </c>
      <c r="Q206" s="43">
        <v>2023</v>
      </c>
      <c r="R206" s="87">
        <v>20</v>
      </c>
      <c r="S206" s="87" t="s">
        <v>340</v>
      </c>
      <c r="T206" s="17">
        <f t="shared" si="24"/>
        <v>2035</v>
      </c>
      <c r="U206" s="10">
        <v>5</v>
      </c>
      <c r="V206" s="10">
        <v>0</v>
      </c>
      <c r="W206" s="10">
        <v>2</v>
      </c>
      <c r="X206" s="10">
        <v>0</v>
      </c>
      <c r="Y206" s="10">
        <v>0</v>
      </c>
      <c r="Z206" s="10">
        <v>2</v>
      </c>
      <c r="AA206" s="11" t="s">
        <v>2541</v>
      </c>
      <c r="AB206" s="202" t="s">
        <v>2521</v>
      </c>
      <c r="AC206" s="196">
        <f t="shared" si="26"/>
        <v>7</v>
      </c>
      <c r="AD206" s="196">
        <f t="shared" si="27"/>
        <v>20</v>
      </c>
      <c r="AE206" s="196">
        <f t="shared" si="28"/>
        <v>27</v>
      </c>
    </row>
    <row r="207" spans="1:31" s="7" customFormat="1" x14ac:dyDescent="0.25">
      <c r="A207" s="326"/>
      <c r="B207" s="239">
        <f t="shared" si="25"/>
        <v>27</v>
      </c>
      <c r="C207" s="322"/>
      <c r="D207" s="322"/>
      <c r="E207" s="326"/>
      <c r="F207" s="43" t="s">
        <v>64</v>
      </c>
      <c r="G207" s="323"/>
      <c r="H207" s="323" t="s">
        <v>488</v>
      </c>
      <c r="I207" s="323" t="s">
        <v>358</v>
      </c>
      <c r="J207" s="89">
        <v>0.1</v>
      </c>
      <c r="K207" s="85">
        <v>57</v>
      </c>
      <c r="L207" s="86">
        <v>4</v>
      </c>
      <c r="M207" s="74" t="s">
        <v>330</v>
      </c>
      <c r="N207" s="14">
        <f>IF(K207="","",IF(O207="",IF(K207=0,"",IF(K207&lt;=[4]Разработчик!$D$7,[4]Разработчик!$C$8,IF(K207&lt;=[4]Разработчик!$G$7,[4]Разработчик!$F$8,IF(K207&lt;=[4]Разработчик!$J$7,[4]Разработчик!$I$8,IF(K207&lt;=[4]Разработчик!$M$7,[4]Разработчик!$L$8,IF(K207&lt;=[4]Разработчик!$P$7,[4]Разработчик!$O$8,IF(K207&lt;=[4]Разработчик!$S$7,[4]Разработчик!$R$8,IF(K207&lt;=425.9,3.5,IF(K207&gt;=[4]Разработчик!$V$7,[4]Разработчик!$U$8))))))))),"-"))</f>
        <v>1.5</v>
      </c>
      <c r="O207" s="15"/>
      <c r="P207" s="43">
        <v>2019</v>
      </c>
      <c r="Q207" s="43">
        <v>2023</v>
      </c>
      <c r="R207" s="87">
        <v>20</v>
      </c>
      <c r="S207" s="87" t="s">
        <v>340</v>
      </c>
      <c r="T207" s="17">
        <f t="shared" si="24"/>
        <v>2035</v>
      </c>
      <c r="U207" s="10"/>
      <c r="V207" s="10"/>
      <c r="W207" s="10"/>
      <c r="X207" s="10"/>
      <c r="Y207" s="10"/>
      <c r="Z207" s="10"/>
      <c r="AA207" s="11"/>
      <c r="AB207" s="202"/>
      <c r="AC207" s="196">
        <f t="shared" si="26"/>
        <v>0</v>
      </c>
      <c r="AD207" s="196">
        <f t="shared" si="27"/>
        <v>0</v>
      </c>
      <c r="AE207" s="196">
        <f t="shared" si="28"/>
        <v>0</v>
      </c>
    </row>
    <row r="208" spans="1:31" s="7" customFormat="1" x14ac:dyDescent="0.25">
      <c r="A208" s="326"/>
      <c r="B208" s="239">
        <f t="shared" si="25"/>
        <v>27</v>
      </c>
      <c r="C208" s="322"/>
      <c r="D208" s="322" t="s">
        <v>497</v>
      </c>
      <c r="E208" s="326" t="s">
        <v>67</v>
      </c>
      <c r="F208" s="43" t="s">
        <v>64</v>
      </c>
      <c r="G208" s="323" t="s">
        <v>174</v>
      </c>
      <c r="H208" s="323"/>
      <c r="I208" s="323"/>
      <c r="J208" s="89">
        <v>0.9</v>
      </c>
      <c r="K208" s="85">
        <v>108</v>
      </c>
      <c r="L208" s="86">
        <v>4</v>
      </c>
      <c r="M208" s="74" t="s">
        <v>330</v>
      </c>
      <c r="N208" s="14">
        <f>IF(K208="","",IF(O208="",IF(K208=0,"",IF(K208&lt;=[4]Разработчик!$D$7,[4]Разработчик!$C$8,IF(K208&lt;=[4]Разработчик!$G$7,[4]Разработчик!$F$8,IF(K208&lt;=[4]Разработчик!$J$7,[4]Разработчик!$I$8,IF(K208&lt;=[4]Разработчик!$M$7,[4]Разработчик!$L$8,IF(K208&lt;=[4]Разработчик!$P$7,[4]Разработчик!$O$8,IF(K208&lt;=[4]Разработчик!$S$7,[4]Разработчик!$R$8,IF(K208&lt;=425.9,3.5,IF(K208&gt;=[4]Разработчик!$V$7,[4]Разработчик!$U$8))))))))),"-"))</f>
        <v>2</v>
      </c>
      <c r="O208" s="15"/>
      <c r="P208" s="43">
        <v>2019</v>
      </c>
      <c r="Q208" s="43">
        <v>2023</v>
      </c>
      <c r="R208" s="87">
        <v>20</v>
      </c>
      <c r="S208" s="87" t="s">
        <v>340</v>
      </c>
      <c r="T208" s="17">
        <f t="shared" si="24"/>
        <v>2035</v>
      </c>
      <c r="U208" s="10">
        <v>2</v>
      </c>
      <c r="V208" s="10">
        <v>0</v>
      </c>
      <c r="W208" s="10">
        <v>3</v>
      </c>
      <c r="X208" s="10">
        <v>2</v>
      </c>
      <c r="Y208" s="10">
        <v>0</v>
      </c>
      <c r="Z208" s="10">
        <v>2</v>
      </c>
      <c r="AA208" s="11" t="s">
        <v>237</v>
      </c>
      <c r="AB208" s="202" t="s">
        <v>2521</v>
      </c>
      <c r="AC208" s="196">
        <f t="shared" si="26"/>
        <v>6</v>
      </c>
      <c r="AD208" s="196">
        <f t="shared" si="27"/>
        <v>20</v>
      </c>
      <c r="AE208" s="196">
        <f t="shared" si="28"/>
        <v>26</v>
      </c>
    </row>
    <row r="209" spans="1:31" s="7" customFormat="1" x14ac:dyDescent="0.25">
      <c r="A209" s="326"/>
      <c r="B209" s="239">
        <f t="shared" si="25"/>
        <v>27</v>
      </c>
      <c r="C209" s="322"/>
      <c r="D209" s="322"/>
      <c r="E209" s="326"/>
      <c r="F209" s="43" t="s">
        <v>64</v>
      </c>
      <c r="G209" s="323"/>
      <c r="H209" s="323" t="s">
        <v>488</v>
      </c>
      <c r="I209" s="323" t="s">
        <v>358</v>
      </c>
      <c r="J209" s="89">
        <v>3.1</v>
      </c>
      <c r="K209" s="85">
        <v>57</v>
      </c>
      <c r="L209" s="86">
        <v>4</v>
      </c>
      <c r="M209" s="74" t="s">
        <v>330</v>
      </c>
      <c r="N209" s="14">
        <f>IF(K209="","",IF(O209="",IF(K209=0,"",IF(K209&lt;=[4]Разработчик!$D$7,[4]Разработчик!$C$8,IF(K209&lt;=[4]Разработчик!$G$7,[4]Разработчик!$F$8,IF(K209&lt;=[4]Разработчик!$J$7,[4]Разработчик!$I$8,IF(K209&lt;=[4]Разработчик!$M$7,[4]Разработчик!$L$8,IF(K209&lt;=[4]Разработчик!$P$7,[4]Разработчик!$O$8,IF(K209&lt;=[4]Разработчик!$S$7,[4]Разработчик!$R$8,IF(K209&lt;=425.9,3.5,IF(K209&gt;=[4]Разработчик!$V$7,[4]Разработчик!$U$8))))))))),"-"))</f>
        <v>1.5</v>
      </c>
      <c r="O209" s="15"/>
      <c r="P209" s="43">
        <v>2019</v>
      </c>
      <c r="Q209" s="43">
        <v>2023</v>
      </c>
      <c r="R209" s="87">
        <v>20</v>
      </c>
      <c r="S209" s="87" t="s">
        <v>340</v>
      </c>
      <c r="T209" s="17">
        <f t="shared" si="24"/>
        <v>2035</v>
      </c>
      <c r="U209" s="10"/>
      <c r="V209" s="10"/>
      <c r="W209" s="10"/>
      <c r="X209" s="10"/>
      <c r="Y209" s="10"/>
      <c r="Z209" s="10"/>
      <c r="AA209" s="11"/>
      <c r="AB209" s="202"/>
      <c r="AC209" s="196">
        <f t="shared" si="26"/>
        <v>0</v>
      </c>
      <c r="AD209" s="196">
        <f t="shared" si="27"/>
        <v>0</v>
      </c>
      <c r="AE209" s="196">
        <f t="shared" si="28"/>
        <v>0</v>
      </c>
    </row>
    <row r="210" spans="1:31" s="7" customFormat="1" x14ac:dyDescent="0.25">
      <c r="A210" s="326"/>
      <c r="B210" s="239">
        <f t="shared" si="25"/>
        <v>27</v>
      </c>
      <c r="C210" s="322"/>
      <c r="D210" s="322" t="s">
        <v>498</v>
      </c>
      <c r="E210" s="326" t="s">
        <v>67</v>
      </c>
      <c r="F210" s="43" t="s">
        <v>64</v>
      </c>
      <c r="G210" s="323" t="s">
        <v>174</v>
      </c>
      <c r="H210" s="323"/>
      <c r="I210" s="323"/>
      <c r="J210" s="89">
        <v>16.5</v>
      </c>
      <c r="K210" s="85">
        <v>108</v>
      </c>
      <c r="L210" s="86">
        <v>4</v>
      </c>
      <c r="M210" s="74" t="s">
        <v>330</v>
      </c>
      <c r="N210" s="14">
        <f>IF(K210="","",IF(O210="",IF(K210=0,"",IF(K210&lt;=[4]Разработчик!$D$7,[4]Разработчик!$C$8,IF(K210&lt;=[4]Разработчик!$G$7,[4]Разработчик!$F$8,IF(K210&lt;=[4]Разработчик!$J$7,[4]Разработчик!$I$8,IF(K210&lt;=[4]Разработчик!$M$7,[4]Разработчик!$L$8,IF(K210&lt;=[4]Разработчик!$P$7,[4]Разработчик!$O$8,IF(K210&lt;=[4]Разработчик!$S$7,[4]Разработчик!$R$8,IF(K210&lt;=425.9,3.5,IF(K210&gt;=[4]Разработчик!$V$7,[4]Разработчик!$U$8))))))))),"-"))</f>
        <v>2</v>
      </c>
      <c r="O210" s="15"/>
      <c r="P210" s="43">
        <v>2019</v>
      </c>
      <c r="Q210" s="43">
        <v>2023</v>
      </c>
      <c r="R210" s="87">
        <v>20</v>
      </c>
      <c r="S210" s="87" t="s">
        <v>340</v>
      </c>
      <c r="T210" s="17">
        <f t="shared" si="24"/>
        <v>2035</v>
      </c>
      <c r="U210" s="10">
        <v>5</v>
      </c>
      <c r="V210" s="10">
        <v>0</v>
      </c>
      <c r="W210" s="10">
        <v>2</v>
      </c>
      <c r="X210" s="10">
        <v>0</v>
      </c>
      <c r="Y210" s="10">
        <v>0</v>
      </c>
      <c r="Z210" s="10">
        <v>2</v>
      </c>
      <c r="AA210" s="11" t="s">
        <v>2541</v>
      </c>
      <c r="AB210" s="202" t="s">
        <v>2521</v>
      </c>
      <c r="AC210" s="196">
        <f t="shared" si="26"/>
        <v>7</v>
      </c>
      <c r="AD210" s="196">
        <f t="shared" si="27"/>
        <v>20</v>
      </c>
      <c r="AE210" s="196">
        <f t="shared" si="28"/>
        <v>27</v>
      </c>
    </row>
    <row r="211" spans="1:31" s="7" customFormat="1" x14ac:dyDescent="0.25">
      <c r="A211" s="326"/>
      <c r="B211" s="239">
        <f t="shared" si="25"/>
        <v>27</v>
      </c>
      <c r="C211" s="322"/>
      <c r="D211" s="322"/>
      <c r="E211" s="326"/>
      <c r="F211" s="43" t="s">
        <v>64</v>
      </c>
      <c r="G211" s="323"/>
      <c r="H211" s="323" t="s">
        <v>488</v>
      </c>
      <c r="I211" s="323" t="s">
        <v>358</v>
      </c>
      <c r="J211" s="89">
        <v>0.1</v>
      </c>
      <c r="K211" s="85">
        <v>57</v>
      </c>
      <c r="L211" s="86">
        <v>4</v>
      </c>
      <c r="M211" s="74" t="s">
        <v>330</v>
      </c>
      <c r="N211" s="14">
        <f>IF(K211="","",IF(O211="",IF(K211=0,"",IF(K211&lt;=[4]Разработчик!$D$7,[4]Разработчик!$C$8,IF(K211&lt;=[4]Разработчик!$G$7,[4]Разработчик!$F$8,IF(K211&lt;=[4]Разработчик!$J$7,[4]Разработчик!$I$8,IF(K211&lt;=[4]Разработчик!$M$7,[4]Разработчик!$L$8,IF(K211&lt;=[4]Разработчик!$P$7,[4]Разработчик!$O$8,IF(K211&lt;=[4]Разработчик!$S$7,[4]Разработчик!$R$8,IF(K211&lt;=425.9,3.5,IF(K211&gt;=[4]Разработчик!$V$7,[4]Разработчик!$U$8))))))))),"-"))</f>
        <v>1.5</v>
      </c>
      <c r="O211" s="15"/>
      <c r="P211" s="43">
        <v>2019</v>
      </c>
      <c r="Q211" s="43">
        <v>2023</v>
      </c>
      <c r="R211" s="87">
        <v>20</v>
      </c>
      <c r="S211" s="87" t="s">
        <v>340</v>
      </c>
      <c r="T211" s="17">
        <f t="shared" si="24"/>
        <v>2035</v>
      </c>
      <c r="U211" s="10"/>
      <c r="V211" s="10"/>
      <c r="W211" s="10"/>
      <c r="X211" s="10"/>
      <c r="Y211" s="10"/>
      <c r="Z211" s="10"/>
      <c r="AA211" s="11"/>
      <c r="AB211" s="202"/>
      <c r="AC211" s="196">
        <f t="shared" si="26"/>
        <v>0</v>
      </c>
      <c r="AD211" s="196">
        <f t="shared" si="27"/>
        <v>0</v>
      </c>
      <c r="AE211" s="196">
        <f t="shared" si="28"/>
        <v>0</v>
      </c>
    </row>
    <row r="212" spans="1:31" s="7" customFormat="1" x14ac:dyDescent="0.25">
      <c r="A212" s="326"/>
      <c r="B212" s="239">
        <f t="shared" si="25"/>
        <v>27</v>
      </c>
      <c r="C212" s="322"/>
      <c r="D212" s="322" t="s">
        <v>499</v>
      </c>
      <c r="E212" s="322" t="s">
        <v>67</v>
      </c>
      <c r="F212" s="43" t="s">
        <v>64</v>
      </c>
      <c r="G212" s="323" t="s">
        <v>174</v>
      </c>
      <c r="H212" s="323"/>
      <c r="I212" s="323"/>
      <c r="J212" s="89">
        <v>0.9</v>
      </c>
      <c r="K212" s="85">
        <v>108</v>
      </c>
      <c r="L212" s="86">
        <v>4</v>
      </c>
      <c r="M212" s="74" t="s">
        <v>330</v>
      </c>
      <c r="N212" s="14">
        <f>IF(K212="","",IF(O212="",IF(K212=0,"",IF(K212&lt;=[4]Разработчик!$D$7,[4]Разработчик!$C$8,IF(K212&lt;=[4]Разработчик!$G$7,[4]Разработчик!$F$8,IF(K212&lt;=[4]Разработчик!$J$7,[4]Разработчик!$I$8,IF(K212&lt;=[4]Разработчик!$M$7,[4]Разработчик!$L$8,IF(K212&lt;=[4]Разработчик!$P$7,[4]Разработчик!$O$8,IF(K212&lt;=[4]Разработчик!$S$7,[4]Разработчик!$R$8,IF(K212&lt;=425.9,3.5,IF(K212&gt;=[4]Разработчик!$V$7,[4]Разработчик!$U$8))))))))),"-"))</f>
        <v>2</v>
      </c>
      <c r="O212" s="15"/>
      <c r="P212" s="43">
        <v>2019</v>
      </c>
      <c r="Q212" s="43">
        <v>2023</v>
      </c>
      <c r="R212" s="87">
        <v>20</v>
      </c>
      <c r="S212" s="87" t="s">
        <v>340</v>
      </c>
      <c r="T212" s="17">
        <f t="shared" si="24"/>
        <v>2035</v>
      </c>
      <c r="U212" s="10">
        <v>4</v>
      </c>
      <c r="V212" s="10">
        <v>0</v>
      </c>
      <c r="W212" s="10">
        <v>3</v>
      </c>
      <c r="X212" s="10">
        <v>2</v>
      </c>
      <c r="Y212" s="10">
        <v>0</v>
      </c>
      <c r="Z212" s="10">
        <v>2</v>
      </c>
      <c r="AA212" s="11" t="s">
        <v>237</v>
      </c>
      <c r="AB212" s="202" t="s">
        <v>2521</v>
      </c>
      <c r="AC212" s="196">
        <f t="shared" si="26"/>
        <v>8</v>
      </c>
      <c r="AD212" s="196">
        <f t="shared" si="27"/>
        <v>24</v>
      </c>
      <c r="AE212" s="196">
        <f t="shared" si="28"/>
        <v>32</v>
      </c>
    </row>
    <row r="213" spans="1:31" s="7" customFormat="1" x14ac:dyDescent="0.25">
      <c r="A213" s="326"/>
      <c r="B213" s="239">
        <f t="shared" si="25"/>
        <v>27</v>
      </c>
      <c r="C213" s="322"/>
      <c r="D213" s="322"/>
      <c r="E213" s="322"/>
      <c r="F213" s="43" t="s">
        <v>64</v>
      </c>
      <c r="G213" s="323"/>
      <c r="H213" s="323" t="s">
        <v>488</v>
      </c>
      <c r="I213" s="323" t="s">
        <v>358</v>
      </c>
      <c r="J213" s="89">
        <v>3.1</v>
      </c>
      <c r="K213" s="85">
        <v>57</v>
      </c>
      <c r="L213" s="86">
        <v>4</v>
      </c>
      <c r="M213" s="74" t="s">
        <v>330</v>
      </c>
      <c r="N213" s="14">
        <f>IF(K213="","",IF(O213="",IF(K213=0,"",IF(K213&lt;=[4]Разработчик!$D$7,[4]Разработчик!$C$8,IF(K213&lt;=[4]Разработчик!$G$7,[4]Разработчик!$F$8,IF(K213&lt;=[4]Разработчик!$J$7,[4]Разработчик!$I$8,IF(K213&lt;=[4]Разработчик!$M$7,[4]Разработчик!$L$8,IF(K213&lt;=[4]Разработчик!$P$7,[4]Разработчик!$O$8,IF(K213&lt;=[4]Разработчик!$S$7,[4]Разработчик!$R$8,IF(K213&lt;=425.9,3.5,IF(K213&gt;=[4]Разработчик!$V$7,[4]Разработчик!$U$8))))))))),"-"))</f>
        <v>1.5</v>
      </c>
      <c r="O213" s="15"/>
      <c r="P213" s="43">
        <v>2019</v>
      </c>
      <c r="Q213" s="43">
        <v>2023</v>
      </c>
      <c r="R213" s="87">
        <v>20</v>
      </c>
      <c r="S213" s="87" t="s">
        <v>340</v>
      </c>
      <c r="T213" s="17">
        <f t="shared" si="24"/>
        <v>2035</v>
      </c>
      <c r="U213" s="10"/>
      <c r="V213" s="10"/>
      <c r="W213" s="10"/>
      <c r="X213" s="10"/>
      <c r="Y213" s="10"/>
      <c r="Z213" s="10"/>
      <c r="AA213" s="11"/>
      <c r="AB213" s="202"/>
      <c r="AC213" s="196">
        <f t="shared" si="26"/>
        <v>0</v>
      </c>
      <c r="AD213" s="196">
        <f t="shared" si="27"/>
        <v>0</v>
      </c>
      <c r="AE213" s="196">
        <f t="shared" si="28"/>
        <v>0</v>
      </c>
    </row>
    <row r="214" spans="1:31" s="7" customFormat="1" x14ac:dyDescent="0.25">
      <c r="A214" s="326"/>
      <c r="B214" s="239">
        <f t="shared" si="25"/>
        <v>27</v>
      </c>
      <c r="C214" s="322"/>
      <c r="D214" s="322" t="s">
        <v>500</v>
      </c>
      <c r="E214" s="326" t="s">
        <v>67</v>
      </c>
      <c r="F214" s="43" t="s">
        <v>64</v>
      </c>
      <c r="G214" s="323" t="s">
        <v>174</v>
      </c>
      <c r="H214" s="323"/>
      <c r="I214" s="323"/>
      <c r="J214" s="89">
        <v>1.7</v>
      </c>
      <c r="K214" s="85">
        <v>57</v>
      </c>
      <c r="L214" s="86">
        <v>4</v>
      </c>
      <c r="M214" s="74" t="s">
        <v>330</v>
      </c>
      <c r="N214" s="14">
        <f>IF(K214="","",IF(O214="",IF(K214=0,"",IF(K214&lt;=[4]Разработчик!$D$7,[4]Разработчик!$C$8,IF(K214&lt;=[4]Разработчик!$G$7,[4]Разработчик!$F$8,IF(K214&lt;=[4]Разработчик!$J$7,[4]Разработчик!$I$8,IF(K214&lt;=[4]Разработчик!$M$7,[4]Разработчик!$L$8,IF(K214&lt;=[4]Разработчик!$P$7,[4]Разработчик!$O$8,IF(K214&lt;=[4]Разработчик!$S$7,[4]Разработчик!$R$8,IF(K214&lt;=425.9,3.5,IF(K214&gt;=[4]Разработчик!$V$7,[4]Разработчик!$U$8))))))))),"-"))</f>
        <v>1.5</v>
      </c>
      <c r="O214" s="15"/>
      <c r="P214" s="43">
        <v>2019</v>
      </c>
      <c r="Q214" s="43">
        <v>2023</v>
      </c>
      <c r="R214" s="87">
        <v>20</v>
      </c>
      <c r="S214" s="87" t="s">
        <v>340</v>
      </c>
      <c r="T214" s="17">
        <f t="shared" si="24"/>
        <v>2035</v>
      </c>
      <c r="U214" s="10">
        <v>0</v>
      </c>
      <c r="V214" s="10">
        <v>0</v>
      </c>
      <c r="W214" s="10">
        <v>8</v>
      </c>
      <c r="X214" s="10">
        <v>1</v>
      </c>
      <c r="Y214" s="10">
        <v>0</v>
      </c>
      <c r="Z214" s="10">
        <v>7</v>
      </c>
      <c r="AA214" s="11" t="s">
        <v>237</v>
      </c>
      <c r="AB214" s="202" t="s">
        <v>2521</v>
      </c>
      <c r="AC214" s="196">
        <f t="shared" si="26"/>
        <v>8</v>
      </c>
      <c r="AD214" s="196">
        <f t="shared" si="27"/>
        <v>39</v>
      </c>
      <c r="AE214" s="196">
        <f t="shared" si="28"/>
        <v>47</v>
      </c>
    </row>
    <row r="215" spans="1:31" s="7" customFormat="1" x14ac:dyDescent="0.25">
      <c r="A215" s="326"/>
      <c r="B215" s="239">
        <f t="shared" si="25"/>
        <v>27</v>
      </c>
      <c r="C215" s="322"/>
      <c r="D215" s="322"/>
      <c r="E215" s="326"/>
      <c r="F215" s="43" t="s">
        <v>64</v>
      </c>
      <c r="G215" s="323"/>
      <c r="H215" s="323" t="s">
        <v>488</v>
      </c>
      <c r="I215" s="323" t="s">
        <v>358</v>
      </c>
      <c r="J215" s="89">
        <v>2</v>
      </c>
      <c r="K215" s="85">
        <v>32</v>
      </c>
      <c r="L215" s="86">
        <v>3.5</v>
      </c>
      <c r="M215" s="74" t="s">
        <v>330</v>
      </c>
      <c r="N215" s="14">
        <f>IF(K215="","",IF(O215="",IF(K215=0,"",IF(K215&lt;=[4]Разработчик!$D$7,[4]Разработчик!$C$8,IF(K215&lt;=[4]Разработчик!$G$7,[4]Разработчик!$F$8,IF(K215&lt;=[4]Разработчик!$J$7,[4]Разработчик!$I$8,IF(K215&lt;=[4]Разработчик!$M$7,[4]Разработчик!$L$8,IF(K215&lt;=[4]Разработчик!$P$7,[4]Разработчик!$O$8,IF(K215&lt;=[4]Разработчик!$S$7,[4]Разработчик!$R$8,IF(K215&lt;=425.9,3.5,IF(K215&gt;=[4]Разработчик!$V$7,[4]Разработчик!$U$8))))))))),"-"))</f>
        <v>1.5</v>
      </c>
      <c r="O215" s="15"/>
      <c r="P215" s="43">
        <v>2019</v>
      </c>
      <c r="Q215" s="43">
        <v>2023</v>
      </c>
      <c r="R215" s="87">
        <v>20</v>
      </c>
      <c r="S215" s="87" t="s">
        <v>340</v>
      </c>
      <c r="T215" s="17">
        <f t="shared" si="24"/>
        <v>2035</v>
      </c>
      <c r="U215" s="10"/>
      <c r="V215" s="10"/>
      <c r="W215" s="10"/>
      <c r="X215" s="10"/>
      <c r="Y215" s="10"/>
      <c r="Z215" s="10"/>
      <c r="AA215" s="11"/>
      <c r="AB215" s="202"/>
      <c r="AC215" s="196">
        <f t="shared" si="26"/>
        <v>0</v>
      </c>
      <c r="AD215" s="196">
        <f t="shared" si="27"/>
        <v>0</v>
      </c>
      <c r="AE215" s="196">
        <f t="shared" si="28"/>
        <v>0</v>
      </c>
    </row>
    <row r="216" spans="1:31" s="7" customFormat="1" x14ac:dyDescent="0.25">
      <c r="A216" s="326"/>
      <c r="B216" s="239">
        <f t="shared" si="25"/>
        <v>27</v>
      </c>
      <c r="C216" s="322"/>
      <c r="D216" s="322" t="s">
        <v>501</v>
      </c>
      <c r="E216" s="326" t="s">
        <v>67</v>
      </c>
      <c r="F216" s="43" t="s">
        <v>64</v>
      </c>
      <c r="G216" s="323" t="s">
        <v>174</v>
      </c>
      <c r="H216" s="323"/>
      <c r="I216" s="323"/>
      <c r="J216" s="89">
        <v>1.2</v>
      </c>
      <c r="K216" s="85">
        <v>108</v>
      </c>
      <c r="L216" s="86">
        <v>4</v>
      </c>
      <c r="M216" s="74" t="s">
        <v>330</v>
      </c>
      <c r="N216" s="14">
        <f>IF(K216="","",IF(O216="",IF(K216=0,"",IF(K216&lt;=[4]Разработчик!$D$7,[4]Разработчик!$C$8,IF(K216&lt;=[4]Разработчик!$G$7,[4]Разработчик!$F$8,IF(K216&lt;=[4]Разработчик!$J$7,[4]Разработчик!$I$8,IF(K216&lt;=[4]Разработчик!$M$7,[4]Разработчик!$L$8,IF(K216&lt;=[4]Разработчик!$P$7,[4]Разработчик!$O$8,IF(K216&lt;=[4]Разработчик!$S$7,[4]Разработчик!$R$8,IF(K216&lt;=425.9,3.5,IF(K216&gt;=[4]Разработчик!$V$7,[4]Разработчик!$U$8))))))))),"-"))</f>
        <v>2</v>
      </c>
      <c r="O216" s="15"/>
      <c r="P216" s="43">
        <v>2019</v>
      </c>
      <c r="Q216" s="43">
        <v>2023</v>
      </c>
      <c r="R216" s="87">
        <v>20</v>
      </c>
      <c r="S216" s="87" t="s">
        <v>340</v>
      </c>
      <c r="T216" s="17">
        <f t="shared" si="24"/>
        <v>2035</v>
      </c>
      <c r="U216" s="10">
        <v>1</v>
      </c>
      <c r="V216" s="10">
        <v>0</v>
      </c>
      <c r="W216" s="10">
        <v>1</v>
      </c>
      <c r="X216" s="10">
        <v>0</v>
      </c>
      <c r="Y216" s="10">
        <v>0</v>
      </c>
      <c r="Z216" s="10">
        <v>1</v>
      </c>
      <c r="AA216" s="11" t="s">
        <v>2541</v>
      </c>
      <c r="AB216" s="202" t="s">
        <v>2521</v>
      </c>
      <c r="AC216" s="196">
        <f t="shared" si="26"/>
        <v>2</v>
      </c>
      <c r="AD216" s="196">
        <f t="shared" si="27"/>
        <v>7</v>
      </c>
      <c r="AE216" s="196">
        <f t="shared" si="28"/>
        <v>9</v>
      </c>
    </row>
    <row r="217" spans="1:31" s="7" customFormat="1" x14ac:dyDescent="0.25">
      <c r="A217" s="326"/>
      <c r="B217" s="239">
        <f t="shared" si="25"/>
        <v>27</v>
      </c>
      <c r="C217" s="322"/>
      <c r="D217" s="322"/>
      <c r="E217" s="326"/>
      <c r="F217" s="43" t="s">
        <v>64</v>
      </c>
      <c r="G217" s="323"/>
      <c r="H217" s="323" t="s">
        <v>488</v>
      </c>
      <c r="I217" s="323" t="s">
        <v>358</v>
      </c>
      <c r="J217" s="89">
        <v>1.3</v>
      </c>
      <c r="K217" s="85">
        <v>32</v>
      </c>
      <c r="L217" s="86">
        <v>3.5</v>
      </c>
      <c r="M217" s="74" t="s">
        <v>330</v>
      </c>
      <c r="N217" s="14">
        <f>IF(K217="","",IF(O217="",IF(K217=0,"",IF(K217&lt;=[4]Разработчик!$D$7,[4]Разработчик!$C$8,IF(K217&lt;=[4]Разработчик!$G$7,[4]Разработчик!$F$8,IF(K217&lt;=[4]Разработчик!$J$7,[4]Разработчик!$I$8,IF(K217&lt;=[4]Разработчик!$M$7,[4]Разработчик!$L$8,IF(K217&lt;=[4]Разработчик!$P$7,[4]Разработчик!$O$8,IF(K217&lt;=[4]Разработчик!$S$7,[4]Разработчик!$R$8,IF(K217&lt;=425.9,3.5,IF(K217&gt;=[4]Разработчик!$V$7,[4]Разработчик!$U$8))))))))),"-"))</f>
        <v>1.5</v>
      </c>
      <c r="O217" s="15"/>
      <c r="P217" s="43">
        <v>2019</v>
      </c>
      <c r="Q217" s="43">
        <v>2023</v>
      </c>
      <c r="R217" s="87">
        <v>20</v>
      </c>
      <c r="S217" s="87" t="s">
        <v>340</v>
      </c>
      <c r="T217" s="17">
        <f t="shared" si="24"/>
        <v>2035</v>
      </c>
      <c r="U217" s="10"/>
      <c r="V217" s="10"/>
      <c r="W217" s="10"/>
      <c r="X217" s="10"/>
      <c r="Y217" s="10"/>
      <c r="Z217" s="10"/>
      <c r="AA217" s="11"/>
      <c r="AB217" s="202"/>
      <c r="AC217" s="196">
        <f t="shared" si="26"/>
        <v>0</v>
      </c>
      <c r="AD217" s="196">
        <f t="shared" si="27"/>
        <v>0</v>
      </c>
      <c r="AE217" s="196">
        <f t="shared" si="28"/>
        <v>0</v>
      </c>
    </row>
    <row r="218" spans="1:31" s="7" customFormat="1" x14ac:dyDescent="0.25">
      <c r="A218" s="326"/>
      <c r="B218" s="239">
        <f t="shared" si="25"/>
        <v>27</v>
      </c>
      <c r="C218" s="322"/>
      <c r="D218" s="322" t="s">
        <v>502</v>
      </c>
      <c r="E218" s="326" t="s">
        <v>67</v>
      </c>
      <c r="F218" s="43" t="s">
        <v>64</v>
      </c>
      <c r="G218" s="323" t="s">
        <v>174</v>
      </c>
      <c r="H218" s="323"/>
      <c r="I218" s="323"/>
      <c r="J218" s="89">
        <v>1.2</v>
      </c>
      <c r="K218" s="85">
        <v>108</v>
      </c>
      <c r="L218" s="86">
        <v>4</v>
      </c>
      <c r="M218" s="74" t="s">
        <v>330</v>
      </c>
      <c r="N218" s="14">
        <f>IF(K218="","",IF(O218="",IF(K218=0,"",IF(K218&lt;=[4]Разработчик!$D$7,[4]Разработчик!$C$8,IF(K218&lt;=[4]Разработчик!$G$7,[4]Разработчик!$F$8,IF(K218&lt;=[4]Разработчик!$J$7,[4]Разработчик!$I$8,IF(K218&lt;=[4]Разработчик!$M$7,[4]Разработчик!$L$8,IF(K218&lt;=[4]Разработчик!$P$7,[4]Разработчик!$O$8,IF(K218&lt;=[4]Разработчик!$S$7,[4]Разработчик!$R$8,IF(K218&lt;=425.9,3.5,IF(K218&gt;=[4]Разработчик!$V$7,[4]Разработчик!$U$8))))))))),"-"))</f>
        <v>2</v>
      </c>
      <c r="O218" s="15"/>
      <c r="P218" s="43">
        <v>2019</v>
      </c>
      <c r="Q218" s="43">
        <v>2023</v>
      </c>
      <c r="R218" s="87">
        <v>20</v>
      </c>
      <c r="S218" s="87" t="s">
        <v>340</v>
      </c>
      <c r="T218" s="17">
        <f t="shared" si="24"/>
        <v>2035</v>
      </c>
      <c r="U218" s="10">
        <v>1</v>
      </c>
      <c r="V218" s="10">
        <v>0</v>
      </c>
      <c r="W218" s="10">
        <v>1</v>
      </c>
      <c r="X218" s="10">
        <v>0</v>
      </c>
      <c r="Y218" s="10">
        <v>0</v>
      </c>
      <c r="Z218" s="10">
        <v>1</v>
      </c>
      <c r="AA218" s="11" t="s">
        <v>2541</v>
      </c>
      <c r="AB218" s="202" t="s">
        <v>2521</v>
      </c>
      <c r="AC218" s="196">
        <f t="shared" si="26"/>
        <v>2</v>
      </c>
      <c r="AD218" s="196">
        <f t="shared" si="27"/>
        <v>7</v>
      </c>
      <c r="AE218" s="196">
        <f t="shared" si="28"/>
        <v>9</v>
      </c>
    </row>
    <row r="219" spans="1:31" s="7" customFormat="1" x14ac:dyDescent="0.25">
      <c r="A219" s="326"/>
      <c r="B219" s="239">
        <f t="shared" si="25"/>
        <v>27</v>
      </c>
      <c r="C219" s="322"/>
      <c r="D219" s="322"/>
      <c r="E219" s="326"/>
      <c r="F219" s="43" t="s">
        <v>64</v>
      </c>
      <c r="G219" s="323"/>
      <c r="H219" s="323" t="s">
        <v>488</v>
      </c>
      <c r="I219" s="323" t="s">
        <v>358</v>
      </c>
      <c r="J219" s="89">
        <v>1.3</v>
      </c>
      <c r="K219" s="85">
        <v>32</v>
      </c>
      <c r="L219" s="86">
        <v>3.5</v>
      </c>
      <c r="M219" s="74" t="s">
        <v>330</v>
      </c>
      <c r="N219" s="14">
        <f>IF(K219="","",IF(O219="",IF(K219=0,"",IF(K219&lt;=[4]Разработчик!$D$7,[4]Разработчик!$C$8,IF(K219&lt;=[4]Разработчик!$G$7,[4]Разработчик!$F$8,IF(K219&lt;=[4]Разработчик!$J$7,[4]Разработчик!$I$8,IF(K219&lt;=[4]Разработчик!$M$7,[4]Разработчик!$L$8,IF(K219&lt;=[4]Разработчик!$P$7,[4]Разработчик!$O$8,IF(K219&lt;=[4]Разработчик!$S$7,[4]Разработчик!$R$8,IF(K219&lt;=425.9,3.5,IF(K219&gt;=[4]Разработчик!$V$7,[4]Разработчик!$U$8))))))))),"-"))</f>
        <v>1.5</v>
      </c>
      <c r="O219" s="15"/>
      <c r="P219" s="43">
        <v>2019</v>
      </c>
      <c r="Q219" s="43">
        <v>2023</v>
      </c>
      <c r="R219" s="87">
        <v>20</v>
      </c>
      <c r="S219" s="87" t="s">
        <v>340</v>
      </c>
      <c r="T219" s="17">
        <f t="shared" si="24"/>
        <v>2035</v>
      </c>
      <c r="U219" s="10"/>
      <c r="V219" s="10"/>
      <c r="W219" s="10"/>
      <c r="X219" s="10"/>
      <c r="Y219" s="10"/>
      <c r="Z219" s="10"/>
      <c r="AA219" s="11"/>
      <c r="AB219" s="202"/>
      <c r="AC219" s="196">
        <f t="shared" si="26"/>
        <v>0</v>
      </c>
      <c r="AD219" s="196">
        <f t="shared" si="27"/>
        <v>0</v>
      </c>
      <c r="AE219" s="196">
        <f t="shared" si="28"/>
        <v>0</v>
      </c>
    </row>
    <row r="220" spans="1:31" s="7" customFormat="1" x14ac:dyDescent="0.25">
      <c r="A220" s="326"/>
      <c r="B220" s="239">
        <f t="shared" si="25"/>
        <v>27</v>
      </c>
      <c r="C220" s="322"/>
      <c r="D220" s="322" t="s">
        <v>503</v>
      </c>
      <c r="E220" s="326" t="s">
        <v>67</v>
      </c>
      <c r="F220" s="43" t="s">
        <v>64</v>
      </c>
      <c r="G220" s="323" t="s">
        <v>174</v>
      </c>
      <c r="H220" s="323"/>
      <c r="I220" s="323"/>
      <c r="J220" s="89">
        <v>1.2</v>
      </c>
      <c r="K220" s="85">
        <v>108</v>
      </c>
      <c r="L220" s="86">
        <v>4</v>
      </c>
      <c r="M220" s="74" t="s">
        <v>330</v>
      </c>
      <c r="N220" s="14">
        <f>IF(K220="","",IF(O220="",IF(K220=0,"",IF(K220&lt;=[4]Разработчик!$D$7,[4]Разработчик!$C$8,IF(K220&lt;=[4]Разработчик!$G$7,[4]Разработчик!$F$8,IF(K220&lt;=[4]Разработчик!$J$7,[4]Разработчик!$I$8,IF(K220&lt;=[4]Разработчик!$M$7,[4]Разработчик!$L$8,IF(K220&lt;=[4]Разработчик!$P$7,[4]Разработчик!$O$8,IF(K220&lt;=[4]Разработчик!$S$7,[4]Разработчик!$R$8,IF(K220&lt;=425.9,3.5,IF(K220&gt;=[4]Разработчик!$V$7,[4]Разработчик!$U$8))))))))),"-"))</f>
        <v>2</v>
      </c>
      <c r="O220" s="15"/>
      <c r="P220" s="43">
        <v>2019</v>
      </c>
      <c r="Q220" s="43">
        <v>2023</v>
      </c>
      <c r="R220" s="87">
        <v>20</v>
      </c>
      <c r="S220" s="87" t="s">
        <v>340</v>
      </c>
      <c r="T220" s="17">
        <f t="shared" si="24"/>
        <v>2035</v>
      </c>
      <c r="U220" s="10">
        <v>1</v>
      </c>
      <c r="V220" s="10">
        <v>0</v>
      </c>
      <c r="W220" s="10">
        <v>1</v>
      </c>
      <c r="X220" s="10">
        <v>0</v>
      </c>
      <c r="Y220" s="10">
        <v>0</v>
      </c>
      <c r="Z220" s="10">
        <v>1</v>
      </c>
      <c r="AA220" s="11" t="s">
        <v>2541</v>
      </c>
      <c r="AB220" s="202" t="s">
        <v>2521</v>
      </c>
      <c r="AC220" s="196">
        <f t="shared" si="26"/>
        <v>2</v>
      </c>
      <c r="AD220" s="196">
        <f t="shared" si="27"/>
        <v>7</v>
      </c>
      <c r="AE220" s="196">
        <f t="shared" si="28"/>
        <v>9</v>
      </c>
    </row>
    <row r="221" spans="1:31" s="7" customFormat="1" x14ac:dyDescent="0.25">
      <c r="A221" s="326"/>
      <c r="B221" s="239">
        <f t="shared" si="25"/>
        <v>27</v>
      </c>
      <c r="C221" s="322"/>
      <c r="D221" s="322"/>
      <c r="E221" s="326"/>
      <c r="F221" s="43" t="s">
        <v>64</v>
      </c>
      <c r="G221" s="323"/>
      <c r="H221" s="323" t="s">
        <v>488</v>
      </c>
      <c r="I221" s="323" t="s">
        <v>358</v>
      </c>
      <c r="J221" s="89">
        <v>1.3</v>
      </c>
      <c r="K221" s="85">
        <v>32</v>
      </c>
      <c r="L221" s="86">
        <v>3.5</v>
      </c>
      <c r="M221" s="74" t="s">
        <v>330</v>
      </c>
      <c r="N221" s="14">
        <f>IF(K221="","",IF(O221="",IF(K221=0,"",IF(K221&lt;=[4]Разработчик!$D$7,[4]Разработчик!$C$8,IF(K221&lt;=[4]Разработчик!$G$7,[4]Разработчик!$F$8,IF(K221&lt;=[4]Разработчик!$J$7,[4]Разработчик!$I$8,IF(K221&lt;=[4]Разработчик!$M$7,[4]Разработчик!$L$8,IF(K221&lt;=[4]Разработчик!$P$7,[4]Разработчик!$O$8,IF(K221&lt;=[4]Разработчик!$S$7,[4]Разработчик!$R$8,IF(K221&lt;=425.9,3.5,IF(K221&gt;=[4]Разработчик!$V$7,[4]Разработчик!$U$8))))))))),"-"))</f>
        <v>1.5</v>
      </c>
      <c r="O221" s="15"/>
      <c r="P221" s="43">
        <v>2019</v>
      </c>
      <c r="Q221" s="43">
        <v>2023</v>
      </c>
      <c r="R221" s="87">
        <v>20</v>
      </c>
      <c r="S221" s="87" t="s">
        <v>340</v>
      </c>
      <c r="T221" s="17">
        <f t="shared" si="24"/>
        <v>2035</v>
      </c>
      <c r="U221" s="10"/>
      <c r="V221" s="10"/>
      <c r="W221" s="10"/>
      <c r="X221" s="10"/>
      <c r="Y221" s="10"/>
      <c r="Z221" s="10"/>
      <c r="AA221" s="11"/>
      <c r="AB221" s="202"/>
      <c r="AC221" s="196">
        <f t="shared" si="26"/>
        <v>0</v>
      </c>
      <c r="AD221" s="196">
        <f t="shared" si="27"/>
        <v>0</v>
      </c>
      <c r="AE221" s="196">
        <f t="shared" si="28"/>
        <v>0</v>
      </c>
    </row>
    <row r="222" spans="1:31" s="7" customFormat="1" x14ac:dyDescent="0.25">
      <c r="A222" s="326"/>
      <c r="B222" s="239">
        <f t="shared" si="25"/>
        <v>27</v>
      </c>
      <c r="C222" s="322"/>
      <c r="D222" s="322" t="s">
        <v>504</v>
      </c>
      <c r="E222" s="326" t="s">
        <v>67</v>
      </c>
      <c r="F222" s="43" t="s">
        <v>64</v>
      </c>
      <c r="G222" s="323" t="s">
        <v>174</v>
      </c>
      <c r="H222" s="323"/>
      <c r="I222" s="323"/>
      <c r="J222" s="89">
        <v>1.2</v>
      </c>
      <c r="K222" s="85">
        <v>108</v>
      </c>
      <c r="L222" s="86">
        <v>4</v>
      </c>
      <c r="M222" s="74" t="s">
        <v>330</v>
      </c>
      <c r="N222" s="14">
        <f>IF(K222="","",IF(O222="",IF(K222=0,"",IF(K222&lt;=[4]Разработчик!$D$7,[4]Разработчик!$C$8,IF(K222&lt;=[4]Разработчик!$G$7,[4]Разработчик!$F$8,IF(K222&lt;=[4]Разработчик!$J$7,[4]Разработчик!$I$8,IF(K222&lt;=[4]Разработчик!$M$7,[4]Разработчик!$L$8,IF(K222&lt;=[4]Разработчик!$P$7,[4]Разработчик!$O$8,IF(K222&lt;=[4]Разработчик!$S$7,[4]Разработчик!$R$8,IF(K222&lt;=425.9,3.5,IF(K222&gt;=[4]Разработчик!$V$7,[4]Разработчик!$U$8))))))))),"-"))</f>
        <v>2</v>
      </c>
      <c r="O222" s="15"/>
      <c r="P222" s="43">
        <v>2019</v>
      </c>
      <c r="Q222" s="43">
        <v>2023</v>
      </c>
      <c r="R222" s="87">
        <v>20</v>
      </c>
      <c r="S222" s="87" t="s">
        <v>340</v>
      </c>
      <c r="T222" s="17">
        <f t="shared" si="24"/>
        <v>2035</v>
      </c>
      <c r="U222" s="10">
        <v>1</v>
      </c>
      <c r="V222" s="10">
        <v>0</v>
      </c>
      <c r="W222" s="10">
        <v>1</v>
      </c>
      <c r="X222" s="10">
        <v>0</v>
      </c>
      <c r="Y222" s="10">
        <v>0</v>
      </c>
      <c r="Z222" s="10">
        <v>1</v>
      </c>
      <c r="AA222" s="11" t="s">
        <v>2541</v>
      </c>
      <c r="AB222" s="202" t="s">
        <v>2521</v>
      </c>
      <c r="AC222" s="196">
        <f t="shared" si="26"/>
        <v>2</v>
      </c>
      <c r="AD222" s="196">
        <f t="shared" si="27"/>
        <v>7</v>
      </c>
      <c r="AE222" s="196">
        <f t="shared" si="28"/>
        <v>9</v>
      </c>
    </row>
    <row r="223" spans="1:31" s="7" customFormat="1" x14ac:dyDescent="0.25">
      <c r="A223" s="326"/>
      <c r="B223" s="239">
        <f t="shared" si="25"/>
        <v>27</v>
      </c>
      <c r="C223" s="322"/>
      <c r="D223" s="322"/>
      <c r="E223" s="326"/>
      <c r="F223" s="43" t="s">
        <v>64</v>
      </c>
      <c r="G223" s="323"/>
      <c r="H223" s="323" t="s">
        <v>488</v>
      </c>
      <c r="I223" s="323" t="s">
        <v>358</v>
      </c>
      <c r="J223" s="89">
        <v>1.3</v>
      </c>
      <c r="K223" s="85">
        <v>32</v>
      </c>
      <c r="L223" s="86">
        <v>3.5</v>
      </c>
      <c r="M223" s="74" t="s">
        <v>330</v>
      </c>
      <c r="N223" s="14">
        <f>IF(K223="","",IF(O223="",IF(K223=0,"",IF(K223&lt;=[4]Разработчик!$D$7,[4]Разработчик!$C$8,IF(K223&lt;=[4]Разработчик!$G$7,[4]Разработчик!$F$8,IF(K223&lt;=[4]Разработчик!$J$7,[4]Разработчик!$I$8,IF(K223&lt;=[4]Разработчик!$M$7,[4]Разработчик!$L$8,IF(K223&lt;=[4]Разработчик!$P$7,[4]Разработчик!$O$8,IF(K223&lt;=[4]Разработчик!$S$7,[4]Разработчик!$R$8,IF(K223&lt;=425.9,3.5,IF(K223&gt;=[4]Разработчик!$V$7,[4]Разработчик!$U$8))))))))),"-"))</f>
        <v>1.5</v>
      </c>
      <c r="O223" s="15"/>
      <c r="P223" s="43">
        <v>2019</v>
      </c>
      <c r="Q223" s="43">
        <v>2023</v>
      </c>
      <c r="R223" s="87">
        <v>20</v>
      </c>
      <c r="S223" s="87" t="s">
        <v>340</v>
      </c>
      <c r="T223" s="17">
        <f t="shared" si="24"/>
        <v>2035</v>
      </c>
      <c r="U223" s="10"/>
      <c r="V223" s="10"/>
      <c r="W223" s="10"/>
      <c r="X223" s="10"/>
      <c r="Y223" s="10"/>
      <c r="Z223" s="10"/>
      <c r="AA223" s="11"/>
      <c r="AB223" s="202"/>
      <c r="AC223" s="196">
        <f t="shared" si="26"/>
        <v>0</v>
      </c>
      <c r="AD223" s="196">
        <f t="shared" si="27"/>
        <v>0</v>
      </c>
      <c r="AE223" s="196">
        <f t="shared" si="28"/>
        <v>0</v>
      </c>
    </row>
    <row r="224" spans="1:31" s="7" customFormat="1" x14ac:dyDescent="0.25">
      <c r="A224" s="326"/>
      <c r="B224" s="239">
        <f t="shared" si="25"/>
        <v>27</v>
      </c>
      <c r="C224" s="322"/>
      <c r="D224" s="322" t="s">
        <v>505</v>
      </c>
      <c r="E224" s="326" t="s">
        <v>67</v>
      </c>
      <c r="F224" s="43" t="s">
        <v>64</v>
      </c>
      <c r="G224" s="323" t="s">
        <v>174</v>
      </c>
      <c r="H224" s="323"/>
      <c r="I224" s="323"/>
      <c r="J224" s="89">
        <v>1.2</v>
      </c>
      <c r="K224" s="85">
        <v>108</v>
      </c>
      <c r="L224" s="86">
        <v>4</v>
      </c>
      <c r="M224" s="74" t="s">
        <v>330</v>
      </c>
      <c r="N224" s="14">
        <f>IF(K224="","",IF(O224="",IF(K224=0,"",IF(K224&lt;=[4]Разработчик!$D$7,[4]Разработчик!$C$8,IF(K224&lt;=[4]Разработчик!$G$7,[4]Разработчик!$F$8,IF(K224&lt;=[4]Разработчик!$J$7,[4]Разработчик!$I$8,IF(K224&lt;=[4]Разработчик!$M$7,[4]Разработчик!$L$8,IF(K224&lt;=[4]Разработчик!$P$7,[4]Разработчик!$O$8,IF(K224&lt;=[4]Разработчик!$S$7,[4]Разработчик!$R$8,IF(K224&lt;=425.9,3.5,IF(K224&gt;=[4]Разработчик!$V$7,[4]Разработчик!$U$8))))))))),"-"))</f>
        <v>2</v>
      </c>
      <c r="O224" s="15"/>
      <c r="P224" s="43">
        <v>2019</v>
      </c>
      <c r="Q224" s="43">
        <v>2023</v>
      </c>
      <c r="R224" s="87">
        <v>20</v>
      </c>
      <c r="S224" s="87" t="s">
        <v>340</v>
      </c>
      <c r="T224" s="17">
        <f t="shared" si="24"/>
        <v>2035</v>
      </c>
      <c r="U224" s="10">
        <v>1</v>
      </c>
      <c r="V224" s="10">
        <v>0</v>
      </c>
      <c r="W224" s="10">
        <v>1</v>
      </c>
      <c r="X224" s="10">
        <v>0</v>
      </c>
      <c r="Y224" s="10">
        <v>0</v>
      </c>
      <c r="Z224" s="10">
        <v>1</v>
      </c>
      <c r="AA224" s="11" t="s">
        <v>2541</v>
      </c>
      <c r="AB224" s="202" t="s">
        <v>2521</v>
      </c>
      <c r="AC224" s="196">
        <f t="shared" si="26"/>
        <v>2</v>
      </c>
      <c r="AD224" s="196">
        <f t="shared" si="27"/>
        <v>7</v>
      </c>
      <c r="AE224" s="196">
        <f t="shared" si="28"/>
        <v>9</v>
      </c>
    </row>
    <row r="225" spans="1:31" s="7" customFormat="1" x14ac:dyDescent="0.25">
      <c r="A225" s="326"/>
      <c r="B225" s="239">
        <f t="shared" si="25"/>
        <v>27</v>
      </c>
      <c r="C225" s="322"/>
      <c r="D225" s="322"/>
      <c r="E225" s="326"/>
      <c r="F225" s="43" t="s">
        <v>64</v>
      </c>
      <c r="G225" s="323"/>
      <c r="H225" s="323" t="s">
        <v>488</v>
      </c>
      <c r="I225" s="323" t="s">
        <v>358</v>
      </c>
      <c r="J225" s="89">
        <v>1.3</v>
      </c>
      <c r="K225" s="85">
        <v>32</v>
      </c>
      <c r="L225" s="86">
        <v>3.5</v>
      </c>
      <c r="M225" s="74" t="s">
        <v>330</v>
      </c>
      <c r="N225" s="14">
        <f>IF(K225="","",IF(O225="",IF(K225=0,"",IF(K225&lt;=[4]Разработчик!$D$7,[4]Разработчик!$C$8,IF(K225&lt;=[4]Разработчик!$G$7,[4]Разработчик!$F$8,IF(K225&lt;=[4]Разработчик!$J$7,[4]Разработчик!$I$8,IF(K225&lt;=[4]Разработчик!$M$7,[4]Разработчик!$L$8,IF(K225&lt;=[4]Разработчик!$P$7,[4]Разработчик!$O$8,IF(K225&lt;=[4]Разработчик!$S$7,[4]Разработчик!$R$8,IF(K225&lt;=425.9,3.5,IF(K225&gt;=[4]Разработчик!$V$7,[4]Разработчик!$U$8))))))))),"-"))</f>
        <v>1.5</v>
      </c>
      <c r="O225" s="15"/>
      <c r="P225" s="43">
        <v>2019</v>
      </c>
      <c r="Q225" s="43">
        <v>2023</v>
      </c>
      <c r="R225" s="87">
        <v>20</v>
      </c>
      <c r="S225" s="87" t="s">
        <v>340</v>
      </c>
      <c r="T225" s="17">
        <f t="shared" si="24"/>
        <v>2035</v>
      </c>
      <c r="U225" s="10"/>
      <c r="V225" s="10"/>
      <c r="W225" s="10"/>
      <c r="X225" s="10"/>
      <c r="Y225" s="10"/>
      <c r="Z225" s="10"/>
      <c r="AA225" s="11"/>
      <c r="AB225" s="202"/>
      <c r="AC225" s="196">
        <f t="shared" si="26"/>
        <v>0</v>
      </c>
      <c r="AD225" s="196">
        <f t="shared" si="27"/>
        <v>0</v>
      </c>
      <c r="AE225" s="196">
        <f t="shared" si="28"/>
        <v>0</v>
      </c>
    </row>
    <row r="226" spans="1:31" s="7" customFormat="1" x14ac:dyDescent="0.25">
      <c r="A226" s="326"/>
      <c r="B226" s="239">
        <f t="shared" si="25"/>
        <v>27</v>
      </c>
      <c r="C226" s="322"/>
      <c r="D226" s="322" t="s">
        <v>506</v>
      </c>
      <c r="E226" s="326" t="s">
        <v>67</v>
      </c>
      <c r="F226" s="43" t="s">
        <v>64</v>
      </c>
      <c r="G226" s="323" t="s">
        <v>174</v>
      </c>
      <c r="H226" s="323"/>
      <c r="I226" s="323"/>
      <c r="J226" s="89">
        <v>1.2</v>
      </c>
      <c r="K226" s="85">
        <v>108</v>
      </c>
      <c r="L226" s="86">
        <v>4</v>
      </c>
      <c r="M226" s="74" t="s">
        <v>330</v>
      </c>
      <c r="N226" s="14">
        <f>IF(K226="","",IF(O226="",IF(K226=0,"",IF(K226&lt;=[4]Разработчик!$D$7,[4]Разработчик!$C$8,IF(K226&lt;=[4]Разработчик!$G$7,[4]Разработчик!$F$8,IF(K226&lt;=[4]Разработчик!$J$7,[4]Разработчик!$I$8,IF(K226&lt;=[4]Разработчик!$M$7,[4]Разработчик!$L$8,IF(K226&lt;=[4]Разработчик!$P$7,[4]Разработчик!$O$8,IF(K226&lt;=[4]Разработчик!$S$7,[4]Разработчик!$R$8,IF(K226&lt;=425.9,3.5,IF(K226&gt;=[4]Разработчик!$V$7,[4]Разработчик!$U$8))))))))),"-"))</f>
        <v>2</v>
      </c>
      <c r="O226" s="15"/>
      <c r="P226" s="43">
        <v>2019</v>
      </c>
      <c r="Q226" s="43">
        <v>2023</v>
      </c>
      <c r="R226" s="87">
        <v>20</v>
      </c>
      <c r="S226" s="87" t="s">
        <v>340</v>
      </c>
      <c r="T226" s="17">
        <f t="shared" si="24"/>
        <v>2035</v>
      </c>
      <c r="U226" s="10">
        <v>1</v>
      </c>
      <c r="V226" s="10">
        <v>0</v>
      </c>
      <c r="W226" s="10">
        <v>1</v>
      </c>
      <c r="X226" s="10">
        <v>0</v>
      </c>
      <c r="Y226" s="10">
        <v>0</v>
      </c>
      <c r="Z226" s="10">
        <v>1</v>
      </c>
      <c r="AA226" s="11" t="s">
        <v>2541</v>
      </c>
      <c r="AB226" s="202" t="s">
        <v>2521</v>
      </c>
      <c r="AC226" s="196">
        <f t="shared" si="26"/>
        <v>2</v>
      </c>
      <c r="AD226" s="196">
        <f t="shared" si="27"/>
        <v>7</v>
      </c>
      <c r="AE226" s="196">
        <f t="shared" si="28"/>
        <v>9</v>
      </c>
    </row>
    <row r="227" spans="1:31" s="7" customFormat="1" x14ac:dyDescent="0.25">
      <c r="A227" s="326"/>
      <c r="B227" s="239">
        <f t="shared" si="25"/>
        <v>27</v>
      </c>
      <c r="C227" s="322"/>
      <c r="D227" s="322"/>
      <c r="E227" s="326"/>
      <c r="F227" s="43" t="s">
        <v>64</v>
      </c>
      <c r="G227" s="323"/>
      <c r="H227" s="323" t="s">
        <v>488</v>
      </c>
      <c r="I227" s="323" t="s">
        <v>358</v>
      </c>
      <c r="J227" s="89">
        <v>1.3</v>
      </c>
      <c r="K227" s="85">
        <v>32</v>
      </c>
      <c r="L227" s="86">
        <v>3.5</v>
      </c>
      <c r="M227" s="74" t="s">
        <v>330</v>
      </c>
      <c r="N227" s="14">
        <f>IF(K227="","",IF(O227="",IF(K227=0,"",IF(K227&lt;=[4]Разработчик!$D$7,[4]Разработчик!$C$8,IF(K227&lt;=[4]Разработчик!$G$7,[4]Разработчик!$F$8,IF(K227&lt;=[4]Разработчик!$J$7,[4]Разработчик!$I$8,IF(K227&lt;=[4]Разработчик!$M$7,[4]Разработчик!$L$8,IF(K227&lt;=[4]Разработчик!$P$7,[4]Разработчик!$O$8,IF(K227&lt;=[4]Разработчик!$S$7,[4]Разработчик!$R$8,IF(K227&lt;=425.9,3.5,IF(K227&gt;=[4]Разработчик!$V$7,[4]Разработчик!$U$8))))))))),"-"))</f>
        <v>1.5</v>
      </c>
      <c r="O227" s="15"/>
      <c r="P227" s="43">
        <v>2019</v>
      </c>
      <c r="Q227" s="43">
        <v>2023</v>
      </c>
      <c r="R227" s="87">
        <v>20</v>
      </c>
      <c r="S227" s="87" t="s">
        <v>340</v>
      </c>
      <c r="T227" s="17">
        <f t="shared" si="24"/>
        <v>2035</v>
      </c>
      <c r="U227" s="10"/>
      <c r="V227" s="10"/>
      <c r="W227" s="10"/>
      <c r="X227" s="10"/>
      <c r="Y227" s="10"/>
      <c r="Z227" s="10"/>
      <c r="AA227" s="11"/>
      <c r="AB227" s="202"/>
      <c r="AC227" s="196">
        <f t="shared" si="26"/>
        <v>0</v>
      </c>
      <c r="AD227" s="196">
        <f t="shared" si="27"/>
        <v>0</v>
      </c>
      <c r="AE227" s="196">
        <f t="shared" si="28"/>
        <v>0</v>
      </c>
    </row>
    <row r="228" spans="1:31" s="7" customFormat="1" ht="24" x14ac:dyDescent="0.25">
      <c r="A228" s="326"/>
      <c r="B228" s="239">
        <f t="shared" si="25"/>
        <v>27</v>
      </c>
      <c r="C228" s="322"/>
      <c r="D228" s="43" t="s">
        <v>507</v>
      </c>
      <c r="E228" s="43" t="s">
        <v>67</v>
      </c>
      <c r="F228" s="43" t="s">
        <v>64</v>
      </c>
      <c r="G228" s="74" t="s">
        <v>174</v>
      </c>
      <c r="H228" s="323"/>
      <c r="I228" s="323"/>
      <c r="J228" s="89">
        <v>32.6</v>
      </c>
      <c r="K228" s="85">
        <v>57</v>
      </c>
      <c r="L228" s="86">
        <v>4</v>
      </c>
      <c r="M228" s="74" t="s">
        <v>330</v>
      </c>
      <c r="N228" s="14">
        <f>IF(K228="","",IF(O228="",IF(K228=0,"",IF(K228&lt;=[4]Разработчик!$D$7,[4]Разработчик!$C$8,IF(K228&lt;=[4]Разработчик!$G$7,[4]Разработчик!$F$8,IF(K228&lt;=[4]Разработчик!$J$7,[4]Разработчик!$I$8,IF(K228&lt;=[4]Разработчик!$M$7,[4]Разработчик!$L$8,IF(K228&lt;=[4]Разработчик!$P$7,[4]Разработчик!$O$8,IF(K228&lt;=[4]Разработчик!$S$7,[4]Разработчик!$R$8,IF(K228&lt;=425.9,3.5,IF(K228&gt;=[4]Разработчик!$V$7,[4]Разработчик!$U$8))))))))),"-"))</f>
        <v>1.5</v>
      </c>
      <c r="O228" s="15"/>
      <c r="P228" s="43">
        <v>2019</v>
      </c>
      <c r="Q228" s="43">
        <v>2023</v>
      </c>
      <c r="R228" s="87">
        <v>20</v>
      </c>
      <c r="S228" s="87" t="s">
        <v>340</v>
      </c>
      <c r="T228" s="17">
        <f t="shared" si="24"/>
        <v>2035</v>
      </c>
      <c r="U228" s="10">
        <v>2</v>
      </c>
      <c r="V228" s="10">
        <v>0</v>
      </c>
      <c r="W228" s="10">
        <v>0</v>
      </c>
      <c r="X228" s="10">
        <v>0</v>
      </c>
      <c r="Y228" s="10">
        <v>0</v>
      </c>
      <c r="Z228" s="10">
        <v>1</v>
      </c>
      <c r="AA228" s="11" t="s">
        <v>239</v>
      </c>
      <c r="AB228" s="202" t="s">
        <v>2521</v>
      </c>
      <c r="AC228" s="196">
        <f t="shared" si="26"/>
        <v>3</v>
      </c>
      <c r="AD228" s="196">
        <f t="shared" si="27"/>
        <v>7</v>
      </c>
      <c r="AE228" s="196">
        <f t="shared" si="28"/>
        <v>10</v>
      </c>
    </row>
    <row r="229" spans="1:31" s="7" customFormat="1" ht="24" x14ac:dyDescent="0.25">
      <c r="A229" s="326"/>
      <c r="B229" s="239">
        <f>B228</f>
        <v>27</v>
      </c>
      <c r="C229" s="322"/>
      <c r="D229" s="43" t="s">
        <v>508</v>
      </c>
      <c r="E229" s="43" t="s">
        <v>67</v>
      </c>
      <c r="F229" s="43" t="s">
        <v>64</v>
      </c>
      <c r="G229" s="74" t="s">
        <v>174</v>
      </c>
      <c r="H229" s="323" t="s">
        <v>488</v>
      </c>
      <c r="I229" s="323" t="s">
        <v>358</v>
      </c>
      <c r="J229" s="89">
        <v>11.9</v>
      </c>
      <c r="K229" s="85">
        <v>57</v>
      </c>
      <c r="L229" s="86">
        <v>4</v>
      </c>
      <c r="M229" s="74" t="s">
        <v>330</v>
      </c>
      <c r="N229" s="14">
        <f>IF(K229="","",IF(O229="",IF(K229=0,"",IF(K229&lt;=[4]Разработчик!$D$7,[4]Разработчик!$C$8,IF(K229&lt;=[4]Разработчик!$G$7,[4]Разработчик!$F$8,IF(K229&lt;=[4]Разработчик!$J$7,[4]Разработчик!$I$8,IF(K229&lt;=[4]Разработчик!$M$7,[4]Разработчик!$L$8,IF(K229&lt;=[4]Разработчик!$P$7,[4]Разработчик!$O$8,IF(K229&lt;=[4]Разработчик!$S$7,[4]Разработчик!$R$8,IF(K229&lt;=425.9,3.5,IF(K229&gt;=[4]Разработчик!$V$7,[4]Разработчик!$U$8))))))))),"-"))</f>
        <v>1.5</v>
      </c>
      <c r="O229" s="15"/>
      <c r="P229" s="43">
        <v>2019</v>
      </c>
      <c r="Q229" s="43">
        <v>2023</v>
      </c>
      <c r="R229" s="87">
        <v>20</v>
      </c>
      <c r="S229" s="87" t="s">
        <v>340</v>
      </c>
      <c r="T229" s="17">
        <f t="shared" si="24"/>
        <v>2035</v>
      </c>
      <c r="U229" s="10">
        <v>1</v>
      </c>
      <c r="V229" s="10">
        <v>0</v>
      </c>
      <c r="W229" s="10">
        <v>0</v>
      </c>
      <c r="X229" s="10">
        <v>0</v>
      </c>
      <c r="Y229" s="10">
        <v>0</v>
      </c>
      <c r="Z229" s="10">
        <v>1</v>
      </c>
      <c r="AA229" s="11" t="s">
        <v>239</v>
      </c>
      <c r="AB229" s="202" t="s">
        <v>2521</v>
      </c>
      <c r="AC229" s="196">
        <f t="shared" si="26"/>
        <v>2</v>
      </c>
      <c r="AD229" s="196">
        <f t="shared" si="27"/>
        <v>5</v>
      </c>
      <c r="AE229" s="196">
        <f t="shared" si="28"/>
        <v>7</v>
      </c>
    </row>
    <row r="230" spans="1:31" s="7" customFormat="1" x14ac:dyDescent="0.25">
      <c r="A230" s="326"/>
      <c r="B230" s="239">
        <v>27</v>
      </c>
      <c r="C230" s="322"/>
      <c r="D230" s="322" t="s">
        <v>509</v>
      </c>
      <c r="E230" s="322" t="s">
        <v>67</v>
      </c>
      <c r="F230" s="43" t="s">
        <v>64</v>
      </c>
      <c r="G230" s="323"/>
      <c r="H230" s="323"/>
      <c r="I230" s="323"/>
      <c r="J230" s="89">
        <v>1</v>
      </c>
      <c r="K230" s="85">
        <v>57</v>
      </c>
      <c r="L230" s="86">
        <v>4</v>
      </c>
      <c r="M230" s="74" t="s">
        <v>349</v>
      </c>
      <c r="N230" s="14">
        <v>1.5</v>
      </c>
      <c r="O230" s="15"/>
      <c r="P230" s="43">
        <v>2019</v>
      </c>
      <c r="Q230" s="43">
        <v>2023</v>
      </c>
      <c r="R230" s="87">
        <v>20</v>
      </c>
      <c r="S230" s="87" t="s">
        <v>340</v>
      </c>
      <c r="T230" s="17">
        <f t="shared" si="24"/>
        <v>2038</v>
      </c>
      <c r="U230" s="10">
        <v>4</v>
      </c>
      <c r="V230" s="10">
        <v>0</v>
      </c>
      <c r="W230" s="10">
        <v>1</v>
      </c>
      <c r="X230" s="10">
        <v>0</v>
      </c>
      <c r="Y230" s="10">
        <v>0</v>
      </c>
      <c r="Z230" s="10">
        <v>6</v>
      </c>
      <c r="AA230" s="11">
        <v>7</v>
      </c>
      <c r="AB230" s="202" t="s">
        <v>2521</v>
      </c>
      <c r="AC230" s="196">
        <f t="shared" si="26"/>
        <v>10</v>
      </c>
      <c r="AD230" s="196">
        <f t="shared" si="27"/>
        <v>28</v>
      </c>
      <c r="AE230" s="196">
        <f t="shared" si="28"/>
        <v>38</v>
      </c>
    </row>
    <row r="231" spans="1:31" s="7" customFormat="1" x14ac:dyDescent="0.25">
      <c r="A231" s="326"/>
      <c r="B231" s="239">
        <f t="shared" si="25"/>
        <v>27</v>
      </c>
      <c r="C231" s="322"/>
      <c r="D231" s="322"/>
      <c r="E231" s="322"/>
      <c r="F231" s="43" t="s">
        <v>64</v>
      </c>
      <c r="G231" s="323"/>
      <c r="H231" s="323" t="s">
        <v>488</v>
      </c>
      <c r="I231" s="323" t="s">
        <v>358</v>
      </c>
      <c r="J231" s="89">
        <v>24</v>
      </c>
      <c r="K231" s="85">
        <v>108</v>
      </c>
      <c r="L231" s="86">
        <v>4</v>
      </c>
      <c r="M231" s="74" t="s">
        <v>349</v>
      </c>
      <c r="N231" s="14">
        <v>2</v>
      </c>
      <c r="O231" s="15"/>
      <c r="P231" s="43">
        <v>2019</v>
      </c>
      <c r="Q231" s="43">
        <v>2023</v>
      </c>
      <c r="R231" s="87">
        <v>20</v>
      </c>
      <c r="S231" s="87" t="s">
        <v>340</v>
      </c>
      <c r="T231" s="17">
        <f t="shared" si="24"/>
        <v>2038</v>
      </c>
      <c r="U231" s="10"/>
      <c r="V231" s="10"/>
      <c r="W231" s="10"/>
      <c r="X231" s="10"/>
      <c r="Y231" s="10"/>
      <c r="Z231" s="10"/>
      <c r="AA231" s="11"/>
      <c r="AB231" s="202"/>
      <c r="AC231" s="196">
        <f t="shared" si="26"/>
        <v>0</v>
      </c>
      <c r="AD231" s="196">
        <f t="shared" si="27"/>
        <v>0</v>
      </c>
      <c r="AE231" s="196">
        <f t="shared" si="28"/>
        <v>0</v>
      </c>
    </row>
    <row r="232" spans="1:31" s="7" customFormat="1" x14ac:dyDescent="0.25">
      <c r="A232" s="326"/>
      <c r="B232" s="239">
        <f t="shared" si="25"/>
        <v>27</v>
      </c>
      <c r="C232" s="322"/>
      <c r="D232" s="322" t="s">
        <v>510</v>
      </c>
      <c r="E232" s="43" t="s">
        <v>67</v>
      </c>
      <c r="F232" s="43" t="s">
        <v>64</v>
      </c>
      <c r="G232" s="323"/>
      <c r="H232" s="323"/>
      <c r="I232" s="323"/>
      <c r="J232" s="89">
        <v>1</v>
      </c>
      <c r="K232" s="85">
        <v>57</v>
      </c>
      <c r="L232" s="86">
        <v>4</v>
      </c>
      <c r="M232" s="74" t="s">
        <v>349</v>
      </c>
      <c r="N232" s="14">
        <v>1.5</v>
      </c>
      <c r="O232" s="15"/>
      <c r="P232" s="43">
        <v>2019</v>
      </c>
      <c r="Q232" s="43">
        <v>2023</v>
      </c>
      <c r="R232" s="87">
        <v>20</v>
      </c>
      <c r="S232" s="87" t="s">
        <v>340</v>
      </c>
      <c r="T232" s="17">
        <f t="shared" si="24"/>
        <v>2038</v>
      </c>
      <c r="U232" s="10">
        <v>13</v>
      </c>
      <c r="V232" s="10">
        <v>0</v>
      </c>
      <c r="W232" s="10">
        <v>3</v>
      </c>
      <c r="X232" s="10">
        <v>0</v>
      </c>
      <c r="Y232" s="10">
        <v>0</v>
      </c>
      <c r="Z232" s="10">
        <v>3</v>
      </c>
      <c r="AA232" s="11" t="s">
        <v>2541</v>
      </c>
      <c r="AB232" s="202" t="s">
        <v>2521</v>
      </c>
      <c r="AC232" s="196">
        <f t="shared" si="26"/>
        <v>16</v>
      </c>
      <c r="AD232" s="196">
        <f t="shared" si="27"/>
        <v>41</v>
      </c>
      <c r="AE232" s="196">
        <f t="shared" si="28"/>
        <v>57</v>
      </c>
    </row>
    <row r="233" spans="1:31" s="7" customFormat="1" x14ac:dyDescent="0.25">
      <c r="A233" s="326"/>
      <c r="B233" s="239">
        <f t="shared" si="25"/>
        <v>27</v>
      </c>
      <c r="C233" s="322"/>
      <c r="D233" s="322"/>
      <c r="E233" s="43" t="s">
        <v>67</v>
      </c>
      <c r="F233" s="43" t="s">
        <v>64</v>
      </c>
      <c r="G233" s="323"/>
      <c r="H233" s="323" t="s">
        <v>488</v>
      </c>
      <c r="I233" s="323" t="s">
        <v>358</v>
      </c>
      <c r="J233" s="89">
        <v>24</v>
      </c>
      <c r="K233" s="85">
        <v>108</v>
      </c>
      <c r="L233" s="86">
        <v>4</v>
      </c>
      <c r="M233" s="74" t="s">
        <v>349</v>
      </c>
      <c r="N233" s="14">
        <v>2</v>
      </c>
      <c r="O233" s="15"/>
      <c r="P233" s="43">
        <v>2019</v>
      </c>
      <c r="Q233" s="43">
        <v>2023</v>
      </c>
      <c r="R233" s="87">
        <v>20</v>
      </c>
      <c r="S233" s="87" t="s">
        <v>340</v>
      </c>
      <c r="T233" s="17">
        <f t="shared" si="24"/>
        <v>2038</v>
      </c>
      <c r="U233" s="10"/>
      <c r="V233" s="10"/>
      <c r="W233" s="10"/>
      <c r="X233" s="10"/>
      <c r="Y233" s="10"/>
      <c r="Z233" s="10"/>
      <c r="AA233" s="11"/>
      <c r="AB233" s="202"/>
      <c r="AC233" s="196">
        <f t="shared" si="26"/>
        <v>0</v>
      </c>
      <c r="AD233" s="196">
        <f t="shared" si="27"/>
        <v>0</v>
      </c>
      <c r="AE233" s="196">
        <f t="shared" si="28"/>
        <v>0</v>
      </c>
    </row>
    <row r="234" spans="1:31" s="7" customFormat="1" x14ac:dyDescent="0.25">
      <c r="A234" s="326"/>
      <c r="B234" s="239">
        <f t="shared" si="25"/>
        <v>27</v>
      </c>
      <c r="C234" s="322"/>
      <c r="D234" s="322" t="s">
        <v>511</v>
      </c>
      <c r="E234" s="43" t="s">
        <v>67</v>
      </c>
      <c r="F234" s="43" t="s">
        <v>64</v>
      </c>
      <c r="G234" s="323"/>
      <c r="H234" s="323"/>
      <c r="I234" s="323"/>
      <c r="J234" s="89">
        <v>1</v>
      </c>
      <c r="K234" s="85">
        <v>57</v>
      </c>
      <c r="L234" s="86">
        <v>4</v>
      </c>
      <c r="M234" s="74" t="s">
        <v>349</v>
      </c>
      <c r="N234" s="14">
        <v>1.5</v>
      </c>
      <c r="O234" s="15"/>
      <c r="P234" s="43">
        <v>2019</v>
      </c>
      <c r="Q234" s="43">
        <v>2023</v>
      </c>
      <c r="R234" s="87">
        <v>20</v>
      </c>
      <c r="S234" s="87" t="s">
        <v>340</v>
      </c>
      <c r="T234" s="17">
        <f t="shared" si="24"/>
        <v>2038</v>
      </c>
      <c r="U234" s="10">
        <v>13</v>
      </c>
      <c r="V234" s="10">
        <v>0</v>
      </c>
      <c r="W234" s="10">
        <v>3</v>
      </c>
      <c r="X234" s="10">
        <v>0</v>
      </c>
      <c r="Y234" s="10">
        <v>0</v>
      </c>
      <c r="Z234" s="10">
        <v>3</v>
      </c>
      <c r="AA234" s="11" t="s">
        <v>2541</v>
      </c>
      <c r="AB234" s="202" t="s">
        <v>2521</v>
      </c>
      <c r="AC234" s="196">
        <f t="shared" si="26"/>
        <v>16</v>
      </c>
      <c r="AD234" s="196">
        <f t="shared" si="27"/>
        <v>41</v>
      </c>
      <c r="AE234" s="196">
        <f t="shared" si="28"/>
        <v>57</v>
      </c>
    </row>
    <row r="235" spans="1:31" s="7" customFormat="1" x14ac:dyDescent="0.25">
      <c r="A235" s="326"/>
      <c r="B235" s="239">
        <f t="shared" si="25"/>
        <v>27</v>
      </c>
      <c r="C235" s="322"/>
      <c r="D235" s="322"/>
      <c r="E235" s="43" t="s">
        <v>67</v>
      </c>
      <c r="F235" s="43" t="s">
        <v>64</v>
      </c>
      <c r="G235" s="323"/>
      <c r="H235" s="323" t="s">
        <v>488</v>
      </c>
      <c r="I235" s="323" t="s">
        <v>358</v>
      </c>
      <c r="J235" s="89">
        <v>24</v>
      </c>
      <c r="K235" s="85">
        <v>108</v>
      </c>
      <c r="L235" s="86">
        <v>4</v>
      </c>
      <c r="M235" s="74" t="s">
        <v>349</v>
      </c>
      <c r="N235" s="14">
        <v>2</v>
      </c>
      <c r="O235" s="15"/>
      <c r="P235" s="43">
        <v>2019</v>
      </c>
      <c r="Q235" s="43">
        <v>2023</v>
      </c>
      <c r="R235" s="87">
        <v>20</v>
      </c>
      <c r="S235" s="87" t="s">
        <v>340</v>
      </c>
      <c r="T235" s="17">
        <f t="shared" si="24"/>
        <v>2038</v>
      </c>
      <c r="U235" s="10"/>
      <c r="V235" s="10"/>
      <c r="W235" s="10"/>
      <c r="X235" s="10"/>
      <c r="Y235" s="10"/>
      <c r="Z235" s="10"/>
      <c r="AA235" s="11"/>
      <c r="AB235" s="202"/>
      <c r="AC235" s="196">
        <f t="shared" si="26"/>
        <v>0</v>
      </c>
      <c r="AD235" s="196">
        <f t="shared" si="27"/>
        <v>0</v>
      </c>
      <c r="AE235" s="196">
        <f t="shared" si="28"/>
        <v>0</v>
      </c>
    </row>
    <row r="236" spans="1:31" s="7" customFormat="1" x14ac:dyDescent="0.25">
      <c r="A236" s="326"/>
      <c r="B236" s="239">
        <f t="shared" si="25"/>
        <v>27</v>
      </c>
      <c r="C236" s="322"/>
      <c r="D236" s="322" t="s">
        <v>512</v>
      </c>
      <c r="E236" s="43" t="s">
        <v>67</v>
      </c>
      <c r="F236" s="43" t="s">
        <v>64</v>
      </c>
      <c r="G236" s="323"/>
      <c r="H236" s="323"/>
      <c r="I236" s="323"/>
      <c r="J236" s="89">
        <v>1</v>
      </c>
      <c r="K236" s="85">
        <v>57</v>
      </c>
      <c r="L236" s="86">
        <v>4</v>
      </c>
      <c r="M236" s="74" t="s">
        <v>349</v>
      </c>
      <c r="N236" s="14">
        <v>1.5</v>
      </c>
      <c r="O236" s="15"/>
      <c r="P236" s="43">
        <v>2019</v>
      </c>
      <c r="Q236" s="43">
        <v>2023</v>
      </c>
      <c r="R236" s="87">
        <v>20</v>
      </c>
      <c r="S236" s="87" t="s">
        <v>340</v>
      </c>
      <c r="T236" s="17">
        <f t="shared" si="24"/>
        <v>2038</v>
      </c>
      <c r="U236" s="10">
        <v>3</v>
      </c>
      <c r="V236" s="10">
        <v>0</v>
      </c>
      <c r="W236" s="10">
        <v>5</v>
      </c>
      <c r="X236" s="10">
        <v>0</v>
      </c>
      <c r="Y236" s="10">
        <v>0</v>
      </c>
      <c r="Z236" s="10">
        <v>4</v>
      </c>
      <c r="AA236" s="11" t="s">
        <v>2541</v>
      </c>
      <c r="AB236" s="202" t="s">
        <v>2521</v>
      </c>
      <c r="AC236" s="196">
        <f t="shared" si="26"/>
        <v>7</v>
      </c>
      <c r="AD236" s="196">
        <f t="shared" si="27"/>
        <v>28</v>
      </c>
      <c r="AE236" s="196">
        <f t="shared" si="28"/>
        <v>35</v>
      </c>
    </row>
    <row r="237" spans="1:31" s="7" customFormat="1" x14ac:dyDescent="0.25">
      <c r="A237" s="326"/>
      <c r="B237" s="239">
        <f t="shared" si="25"/>
        <v>27</v>
      </c>
      <c r="C237" s="322"/>
      <c r="D237" s="322"/>
      <c r="E237" s="43" t="s">
        <v>67</v>
      </c>
      <c r="F237" s="43" t="s">
        <v>64</v>
      </c>
      <c r="G237" s="323"/>
      <c r="H237" s="323" t="s">
        <v>488</v>
      </c>
      <c r="I237" s="323" t="s">
        <v>358</v>
      </c>
      <c r="J237" s="89">
        <v>24</v>
      </c>
      <c r="K237" s="85">
        <v>108</v>
      </c>
      <c r="L237" s="86">
        <v>4</v>
      </c>
      <c r="M237" s="74" t="s">
        <v>349</v>
      </c>
      <c r="N237" s="14">
        <v>2</v>
      </c>
      <c r="O237" s="15"/>
      <c r="P237" s="43">
        <v>2019</v>
      </c>
      <c r="Q237" s="43">
        <v>2023</v>
      </c>
      <c r="R237" s="87">
        <v>20</v>
      </c>
      <c r="S237" s="87" t="s">
        <v>340</v>
      </c>
      <c r="T237" s="17">
        <f t="shared" si="24"/>
        <v>2038</v>
      </c>
      <c r="U237" s="10"/>
      <c r="V237" s="10"/>
      <c r="W237" s="10"/>
      <c r="X237" s="10"/>
      <c r="Y237" s="10"/>
      <c r="Z237" s="10"/>
      <c r="AA237" s="11"/>
      <c r="AB237" s="202"/>
      <c r="AC237" s="196">
        <f t="shared" si="26"/>
        <v>0</v>
      </c>
      <c r="AD237" s="196">
        <f t="shared" si="27"/>
        <v>0</v>
      </c>
      <c r="AE237" s="196">
        <f t="shared" si="28"/>
        <v>0</v>
      </c>
    </row>
    <row r="238" spans="1:31" s="7" customFormat="1" x14ac:dyDescent="0.25">
      <c r="A238" s="326"/>
      <c r="B238" s="239">
        <f t="shared" si="25"/>
        <v>27</v>
      </c>
      <c r="C238" s="322"/>
      <c r="D238" s="322" t="s">
        <v>513</v>
      </c>
      <c r="E238" s="43" t="s">
        <v>67</v>
      </c>
      <c r="F238" s="43" t="s">
        <v>64</v>
      </c>
      <c r="G238" s="323"/>
      <c r="H238" s="323"/>
      <c r="I238" s="323"/>
      <c r="J238" s="89">
        <v>1</v>
      </c>
      <c r="K238" s="85">
        <v>57</v>
      </c>
      <c r="L238" s="86">
        <v>4</v>
      </c>
      <c r="M238" s="74" t="s">
        <v>349</v>
      </c>
      <c r="N238" s="14">
        <v>1.5</v>
      </c>
      <c r="O238" s="15"/>
      <c r="P238" s="43">
        <v>2019</v>
      </c>
      <c r="Q238" s="43">
        <v>2023</v>
      </c>
      <c r="R238" s="87">
        <v>20</v>
      </c>
      <c r="S238" s="87" t="s">
        <v>340</v>
      </c>
      <c r="T238" s="17">
        <f t="shared" si="24"/>
        <v>2038</v>
      </c>
      <c r="U238" s="10">
        <v>12</v>
      </c>
      <c r="V238" s="10">
        <v>0</v>
      </c>
      <c r="W238" s="10">
        <v>6</v>
      </c>
      <c r="X238" s="10">
        <v>0</v>
      </c>
      <c r="Y238" s="10">
        <v>0</v>
      </c>
      <c r="Z238" s="10">
        <v>4</v>
      </c>
      <c r="AA238" s="11" t="s">
        <v>2541</v>
      </c>
      <c r="AB238" s="202" t="s">
        <v>2521</v>
      </c>
      <c r="AC238" s="196">
        <f t="shared" si="26"/>
        <v>16</v>
      </c>
      <c r="AD238" s="196">
        <f t="shared" si="27"/>
        <v>48</v>
      </c>
      <c r="AE238" s="196">
        <f t="shared" si="28"/>
        <v>64</v>
      </c>
    </row>
    <row r="239" spans="1:31" s="7" customFormat="1" x14ac:dyDescent="0.25">
      <c r="A239" s="326"/>
      <c r="B239" s="239">
        <f t="shared" si="25"/>
        <v>27</v>
      </c>
      <c r="C239" s="322"/>
      <c r="D239" s="322"/>
      <c r="E239" s="43" t="s">
        <v>67</v>
      </c>
      <c r="F239" s="43" t="s">
        <v>64</v>
      </c>
      <c r="G239" s="323"/>
      <c r="H239" s="323" t="s">
        <v>488</v>
      </c>
      <c r="I239" s="323" t="s">
        <v>358</v>
      </c>
      <c r="J239" s="89">
        <v>24</v>
      </c>
      <c r="K239" s="85">
        <v>108</v>
      </c>
      <c r="L239" s="86">
        <v>4</v>
      </c>
      <c r="M239" s="74" t="s">
        <v>349</v>
      </c>
      <c r="N239" s="14">
        <v>2</v>
      </c>
      <c r="O239" s="15"/>
      <c r="P239" s="43">
        <v>2019</v>
      </c>
      <c r="Q239" s="43">
        <v>2023</v>
      </c>
      <c r="R239" s="87">
        <v>20</v>
      </c>
      <c r="S239" s="87" t="s">
        <v>340</v>
      </c>
      <c r="T239" s="17">
        <f t="shared" si="24"/>
        <v>2038</v>
      </c>
      <c r="U239" s="10"/>
      <c r="V239" s="10"/>
      <c r="W239" s="10"/>
      <c r="X239" s="10"/>
      <c r="Y239" s="10"/>
      <c r="Z239" s="10"/>
      <c r="AA239" s="11"/>
      <c r="AB239" s="202"/>
      <c r="AC239" s="196">
        <f t="shared" si="26"/>
        <v>0</v>
      </c>
      <c r="AD239" s="196">
        <f t="shared" si="27"/>
        <v>0</v>
      </c>
      <c r="AE239" s="196">
        <f t="shared" si="28"/>
        <v>0</v>
      </c>
    </row>
    <row r="240" spans="1:31" s="7" customFormat="1" x14ac:dyDescent="0.25">
      <c r="A240" s="326"/>
      <c r="B240" s="239">
        <f t="shared" si="25"/>
        <v>27</v>
      </c>
      <c r="C240" s="322"/>
      <c r="D240" s="322" t="s">
        <v>514</v>
      </c>
      <c r="E240" s="43" t="s">
        <v>67</v>
      </c>
      <c r="F240" s="43" t="s">
        <v>64</v>
      </c>
      <c r="G240" s="323"/>
      <c r="H240" s="323"/>
      <c r="I240" s="323"/>
      <c r="J240" s="89">
        <v>1</v>
      </c>
      <c r="K240" s="85">
        <v>57</v>
      </c>
      <c r="L240" s="86">
        <v>4</v>
      </c>
      <c r="M240" s="74" t="s">
        <v>349</v>
      </c>
      <c r="N240" s="14">
        <v>1.5</v>
      </c>
      <c r="O240" s="15"/>
      <c r="P240" s="43">
        <v>2019</v>
      </c>
      <c r="Q240" s="43">
        <v>2023</v>
      </c>
      <c r="R240" s="87">
        <v>20</v>
      </c>
      <c r="S240" s="87" t="s">
        <v>340</v>
      </c>
      <c r="T240" s="17">
        <f t="shared" si="24"/>
        <v>2038</v>
      </c>
      <c r="U240" s="10">
        <v>12</v>
      </c>
      <c r="V240" s="10">
        <v>0</v>
      </c>
      <c r="W240" s="10">
        <v>6</v>
      </c>
      <c r="X240" s="10">
        <v>0</v>
      </c>
      <c r="Y240" s="10">
        <v>0</v>
      </c>
      <c r="Z240" s="10">
        <v>4</v>
      </c>
      <c r="AA240" s="11" t="s">
        <v>2541</v>
      </c>
      <c r="AB240" s="202" t="s">
        <v>2521</v>
      </c>
      <c r="AC240" s="196">
        <f t="shared" si="26"/>
        <v>16</v>
      </c>
      <c r="AD240" s="196">
        <f t="shared" si="27"/>
        <v>48</v>
      </c>
      <c r="AE240" s="196">
        <f t="shared" si="28"/>
        <v>64</v>
      </c>
    </row>
    <row r="241" spans="1:31" s="7" customFormat="1" x14ac:dyDescent="0.25">
      <c r="A241" s="326"/>
      <c r="B241" s="239">
        <f t="shared" si="25"/>
        <v>27</v>
      </c>
      <c r="C241" s="322"/>
      <c r="D241" s="322"/>
      <c r="E241" s="43" t="s">
        <v>67</v>
      </c>
      <c r="F241" s="43" t="s">
        <v>64</v>
      </c>
      <c r="G241" s="323"/>
      <c r="H241" s="323" t="s">
        <v>488</v>
      </c>
      <c r="I241" s="323" t="s">
        <v>358</v>
      </c>
      <c r="J241" s="89">
        <v>24</v>
      </c>
      <c r="K241" s="85">
        <v>108</v>
      </c>
      <c r="L241" s="86">
        <v>4</v>
      </c>
      <c r="M241" s="74" t="s">
        <v>349</v>
      </c>
      <c r="N241" s="14">
        <v>2</v>
      </c>
      <c r="O241" s="15"/>
      <c r="P241" s="43">
        <v>2019</v>
      </c>
      <c r="Q241" s="43">
        <v>2023</v>
      </c>
      <c r="R241" s="87">
        <v>20</v>
      </c>
      <c r="S241" s="87" t="s">
        <v>340</v>
      </c>
      <c r="T241" s="17">
        <f t="shared" si="24"/>
        <v>2038</v>
      </c>
      <c r="U241" s="10"/>
      <c r="V241" s="10"/>
      <c r="W241" s="10"/>
      <c r="X241" s="10"/>
      <c r="Y241" s="10"/>
      <c r="Z241" s="10"/>
      <c r="AA241" s="11"/>
      <c r="AB241" s="202"/>
      <c r="AC241" s="196">
        <f t="shared" si="26"/>
        <v>0</v>
      </c>
      <c r="AD241" s="196">
        <f t="shared" si="27"/>
        <v>0</v>
      </c>
      <c r="AE241" s="196">
        <f t="shared" si="28"/>
        <v>0</v>
      </c>
    </row>
    <row r="242" spans="1:31" s="7" customFormat="1" x14ac:dyDescent="0.25">
      <c r="A242" s="326"/>
      <c r="B242" s="239">
        <f t="shared" si="25"/>
        <v>27</v>
      </c>
      <c r="C242" s="322"/>
      <c r="D242" s="322" t="s">
        <v>515</v>
      </c>
      <c r="E242" s="43" t="s">
        <v>67</v>
      </c>
      <c r="F242" s="43" t="s">
        <v>64</v>
      </c>
      <c r="G242" s="323"/>
      <c r="H242" s="323"/>
      <c r="I242" s="323"/>
      <c r="J242" s="89">
        <v>1</v>
      </c>
      <c r="K242" s="85">
        <v>57</v>
      </c>
      <c r="L242" s="86">
        <v>4</v>
      </c>
      <c r="M242" s="74" t="s">
        <v>349</v>
      </c>
      <c r="N242" s="14">
        <v>1.5</v>
      </c>
      <c r="O242" s="15"/>
      <c r="P242" s="43">
        <v>2019</v>
      </c>
      <c r="Q242" s="43">
        <v>2023</v>
      </c>
      <c r="R242" s="87">
        <v>20</v>
      </c>
      <c r="S242" s="87" t="s">
        <v>340</v>
      </c>
      <c r="T242" s="17">
        <f t="shared" si="24"/>
        <v>2038</v>
      </c>
      <c r="U242" s="10">
        <v>14</v>
      </c>
      <c r="V242" s="10">
        <v>0</v>
      </c>
      <c r="W242" s="10">
        <v>6</v>
      </c>
      <c r="X242" s="10">
        <v>0</v>
      </c>
      <c r="Y242" s="10">
        <v>0</v>
      </c>
      <c r="Z242" s="10">
        <v>4</v>
      </c>
      <c r="AA242" s="11" t="s">
        <v>2541</v>
      </c>
      <c r="AB242" s="202" t="s">
        <v>2521</v>
      </c>
      <c r="AC242" s="196">
        <f t="shared" si="26"/>
        <v>18</v>
      </c>
      <c r="AD242" s="196">
        <f t="shared" si="27"/>
        <v>52</v>
      </c>
      <c r="AE242" s="196">
        <f t="shared" si="28"/>
        <v>70</v>
      </c>
    </row>
    <row r="243" spans="1:31" s="7" customFormat="1" x14ac:dyDescent="0.25">
      <c r="A243" s="326"/>
      <c r="B243" s="239">
        <f t="shared" si="25"/>
        <v>27</v>
      </c>
      <c r="C243" s="322"/>
      <c r="D243" s="322"/>
      <c r="E243" s="43" t="s">
        <v>67</v>
      </c>
      <c r="F243" s="43" t="s">
        <v>64</v>
      </c>
      <c r="G243" s="323"/>
      <c r="H243" s="323" t="s">
        <v>488</v>
      </c>
      <c r="I243" s="323" t="s">
        <v>358</v>
      </c>
      <c r="J243" s="89">
        <v>24</v>
      </c>
      <c r="K243" s="85">
        <v>108</v>
      </c>
      <c r="L243" s="86">
        <v>4</v>
      </c>
      <c r="M243" s="74" t="s">
        <v>349</v>
      </c>
      <c r="N243" s="14">
        <v>2</v>
      </c>
      <c r="O243" s="15"/>
      <c r="P243" s="43">
        <v>2019</v>
      </c>
      <c r="Q243" s="43">
        <v>2023</v>
      </c>
      <c r="R243" s="87">
        <v>20</v>
      </c>
      <c r="S243" s="87" t="s">
        <v>340</v>
      </c>
      <c r="T243" s="17">
        <f t="shared" si="24"/>
        <v>2038</v>
      </c>
      <c r="U243" s="10"/>
      <c r="V243" s="10"/>
      <c r="W243" s="10"/>
      <c r="X243" s="10"/>
      <c r="Y243" s="10"/>
      <c r="Z243" s="10"/>
      <c r="AA243" s="11"/>
      <c r="AB243" s="202"/>
      <c r="AC243" s="196">
        <f t="shared" si="26"/>
        <v>0</v>
      </c>
      <c r="AD243" s="196">
        <f t="shared" si="27"/>
        <v>0</v>
      </c>
      <c r="AE243" s="196">
        <f t="shared" si="28"/>
        <v>0</v>
      </c>
    </row>
    <row r="244" spans="1:31" s="7" customFormat="1" x14ac:dyDescent="0.25">
      <c r="A244" s="326"/>
      <c r="B244" s="239">
        <f t="shared" si="25"/>
        <v>27</v>
      </c>
      <c r="C244" s="322"/>
      <c r="D244" s="322" t="s">
        <v>516</v>
      </c>
      <c r="E244" s="43" t="s">
        <v>67</v>
      </c>
      <c r="F244" s="43" t="s">
        <v>64</v>
      </c>
      <c r="G244" s="323"/>
      <c r="H244" s="323"/>
      <c r="I244" s="323"/>
      <c r="J244" s="89">
        <v>2</v>
      </c>
      <c r="K244" s="85">
        <v>57</v>
      </c>
      <c r="L244" s="86">
        <v>4</v>
      </c>
      <c r="M244" s="74" t="s">
        <v>349</v>
      </c>
      <c r="N244" s="14">
        <v>1.5</v>
      </c>
      <c r="O244" s="15"/>
      <c r="P244" s="43">
        <v>2019</v>
      </c>
      <c r="Q244" s="43">
        <v>2023</v>
      </c>
      <c r="R244" s="87">
        <v>20</v>
      </c>
      <c r="S244" s="87" t="s">
        <v>340</v>
      </c>
      <c r="T244" s="17">
        <f t="shared" si="24"/>
        <v>2038</v>
      </c>
      <c r="U244" s="10">
        <v>17</v>
      </c>
      <c r="V244" s="10">
        <v>0</v>
      </c>
      <c r="W244" s="10">
        <v>6</v>
      </c>
      <c r="X244" s="10">
        <v>0</v>
      </c>
      <c r="Y244" s="10">
        <v>0</v>
      </c>
      <c r="Z244" s="10">
        <v>7</v>
      </c>
      <c r="AA244" s="11" t="s">
        <v>2541</v>
      </c>
      <c r="AB244" s="202" t="s">
        <v>2521</v>
      </c>
      <c r="AC244" s="196">
        <f t="shared" si="26"/>
        <v>24</v>
      </c>
      <c r="AD244" s="196">
        <f t="shared" si="27"/>
        <v>67</v>
      </c>
      <c r="AE244" s="196">
        <f t="shared" si="28"/>
        <v>91</v>
      </c>
    </row>
    <row r="245" spans="1:31" s="7" customFormat="1" x14ac:dyDescent="0.25">
      <c r="A245" s="326"/>
      <c r="B245" s="239">
        <f t="shared" si="25"/>
        <v>27</v>
      </c>
      <c r="C245" s="322"/>
      <c r="D245" s="322"/>
      <c r="E245" s="43" t="s">
        <v>67</v>
      </c>
      <c r="F245" s="43" t="s">
        <v>64</v>
      </c>
      <c r="G245" s="323"/>
      <c r="H245" s="323" t="s">
        <v>488</v>
      </c>
      <c r="I245" s="323" t="s">
        <v>358</v>
      </c>
      <c r="J245" s="89">
        <v>23</v>
      </c>
      <c r="K245" s="85">
        <v>108</v>
      </c>
      <c r="L245" s="86">
        <v>4</v>
      </c>
      <c r="M245" s="74" t="s">
        <v>349</v>
      </c>
      <c r="N245" s="14">
        <v>2</v>
      </c>
      <c r="O245" s="15"/>
      <c r="P245" s="43">
        <v>2019</v>
      </c>
      <c r="Q245" s="43">
        <v>2023</v>
      </c>
      <c r="R245" s="87">
        <v>20</v>
      </c>
      <c r="S245" s="87" t="s">
        <v>340</v>
      </c>
      <c r="T245" s="17">
        <f t="shared" si="24"/>
        <v>2038</v>
      </c>
      <c r="U245" s="10"/>
      <c r="V245" s="10"/>
      <c r="W245" s="10"/>
      <c r="X245" s="10"/>
      <c r="Y245" s="10"/>
      <c r="Z245" s="10"/>
      <c r="AA245" s="11"/>
      <c r="AB245" s="202"/>
      <c r="AC245" s="196">
        <f t="shared" si="26"/>
        <v>0</v>
      </c>
      <c r="AD245" s="196">
        <f t="shared" si="27"/>
        <v>0</v>
      </c>
      <c r="AE245" s="196">
        <f t="shared" si="28"/>
        <v>0</v>
      </c>
    </row>
    <row r="246" spans="1:31" s="7" customFormat="1" x14ac:dyDescent="0.25">
      <c r="A246" s="326"/>
      <c r="B246" s="239">
        <f t="shared" si="25"/>
        <v>27</v>
      </c>
      <c r="C246" s="322"/>
      <c r="D246" s="322" t="s">
        <v>517</v>
      </c>
      <c r="E246" s="43" t="s">
        <v>67</v>
      </c>
      <c r="F246" s="43" t="s">
        <v>64</v>
      </c>
      <c r="G246" s="323"/>
      <c r="H246" s="323"/>
      <c r="I246" s="323"/>
      <c r="J246" s="89">
        <v>2</v>
      </c>
      <c r="K246" s="85">
        <v>57</v>
      </c>
      <c r="L246" s="86">
        <v>4</v>
      </c>
      <c r="M246" s="74" t="s">
        <v>349</v>
      </c>
      <c r="N246" s="14">
        <v>1.5</v>
      </c>
      <c r="O246" s="15"/>
      <c r="P246" s="43">
        <v>2019</v>
      </c>
      <c r="Q246" s="43">
        <v>2023</v>
      </c>
      <c r="R246" s="87">
        <v>20</v>
      </c>
      <c r="S246" s="87" t="s">
        <v>340</v>
      </c>
      <c r="T246" s="17">
        <f t="shared" si="24"/>
        <v>2038</v>
      </c>
      <c r="U246" s="10">
        <v>14</v>
      </c>
      <c r="V246" s="10">
        <v>0</v>
      </c>
      <c r="W246" s="10">
        <v>5</v>
      </c>
      <c r="X246" s="10">
        <v>0</v>
      </c>
      <c r="Y246" s="10">
        <v>0</v>
      </c>
      <c r="Z246" s="10">
        <v>3</v>
      </c>
      <c r="AA246" s="11" t="s">
        <v>2541</v>
      </c>
      <c r="AB246" s="202" t="s">
        <v>2521</v>
      </c>
      <c r="AC246" s="196">
        <f t="shared" si="26"/>
        <v>17</v>
      </c>
      <c r="AD246" s="196">
        <f t="shared" si="27"/>
        <v>47</v>
      </c>
      <c r="AE246" s="196">
        <f t="shared" si="28"/>
        <v>64</v>
      </c>
    </row>
    <row r="247" spans="1:31" s="7" customFormat="1" x14ac:dyDescent="0.25">
      <c r="A247" s="326"/>
      <c r="B247" s="239">
        <f t="shared" si="25"/>
        <v>27</v>
      </c>
      <c r="C247" s="322"/>
      <c r="D247" s="322"/>
      <c r="E247" s="43" t="s">
        <v>67</v>
      </c>
      <c r="F247" s="43" t="s">
        <v>64</v>
      </c>
      <c r="G247" s="323"/>
      <c r="H247" s="323" t="s">
        <v>488</v>
      </c>
      <c r="I247" s="323" t="s">
        <v>358</v>
      </c>
      <c r="J247" s="89">
        <v>23</v>
      </c>
      <c r="K247" s="85">
        <v>108</v>
      </c>
      <c r="L247" s="86">
        <v>4</v>
      </c>
      <c r="M247" s="74" t="s">
        <v>349</v>
      </c>
      <c r="N247" s="14">
        <v>2</v>
      </c>
      <c r="O247" s="15"/>
      <c r="P247" s="43">
        <v>2019</v>
      </c>
      <c r="Q247" s="43">
        <v>2023</v>
      </c>
      <c r="R247" s="87">
        <v>20</v>
      </c>
      <c r="S247" s="87" t="s">
        <v>340</v>
      </c>
      <c r="T247" s="17">
        <f t="shared" si="24"/>
        <v>2038</v>
      </c>
      <c r="U247" s="10"/>
      <c r="V247" s="10"/>
      <c r="W247" s="10"/>
      <c r="X247" s="10"/>
      <c r="Y247" s="10"/>
      <c r="Z247" s="10"/>
      <c r="AA247" s="11"/>
      <c r="AB247" s="202"/>
      <c r="AC247" s="196">
        <f t="shared" si="26"/>
        <v>0</v>
      </c>
      <c r="AD247" s="196">
        <f t="shared" si="27"/>
        <v>0</v>
      </c>
      <c r="AE247" s="196">
        <f t="shared" si="28"/>
        <v>0</v>
      </c>
    </row>
    <row r="248" spans="1:31" s="7" customFormat="1" x14ac:dyDescent="0.25">
      <c r="A248" s="326"/>
      <c r="B248" s="239">
        <f t="shared" si="25"/>
        <v>27</v>
      </c>
      <c r="C248" s="322"/>
      <c r="D248" s="322" t="s">
        <v>518</v>
      </c>
      <c r="E248" s="43" t="s">
        <v>67</v>
      </c>
      <c r="F248" s="43" t="s">
        <v>64</v>
      </c>
      <c r="G248" s="323"/>
      <c r="H248" s="323"/>
      <c r="I248" s="323"/>
      <c r="J248" s="89">
        <v>1</v>
      </c>
      <c r="K248" s="85">
        <v>57</v>
      </c>
      <c r="L248" s="86">
        <v>4</v>
      </c>
      <c r="M248" s="74" t="s">
        <v>349</v>
      </c>
      <c r="N248" s="14">
        <v>1.5</v>
      </c>
      <c r="O248" s="15"/>
      <c r="P248" s="43">
        <v>2019</v>
      </c>
      <c r="Q248" s="43">
        <v>2023</v>
      </c>
      <c r="R248" s="87">
        <v>20</v>
      </c>
      <c r="S248" s="87" t="s">
        <v>340</v>
      </c>
      <c r="T248" s="17">
        <f t="shared" si="24"/>
        <v>2038</v>
      </c>
      <c r="U248" s="10">
        <v>14</v>
      </c>
      <c r="V248" s="10">
        <v>0</v>
      </c>
      <c r="W248" s="10">
        <v>6</v>
      </c>
      <c r="X248" s="10">
        <v>0</v>
      </c>
      <c r="Y248" s="10">
        <v>0</v>
      </c>
      <c r="Z248" s="10">
        <v>4</v>
      </c>
      <c r="AA248" s="11" t="s">
        <v>2541</v>
      </c>
      <c r="AB248" s="202" t="s">
        <v>2521</v>
      </c>
      <c r="AC248" s="196">
        <f t="shared" si="26"/>
        <v>18</v>
      </c>
      <c r="AD248" s="196">
        <f t="shared" si="27"/>
        <v>52</v>
      </c>
      <c r="AE248" s="196">
        <f t="shared" si="28"/>
        <v>70</v>
      </c>
    </row>
    <row r="249" spans="1:31" s="7" customFormat="1" x14ac:dyDescent="0.25">
      <c r="A249" s="326"/>
      <c r="B249" s="239">
        <f t="shared" si="25"/>
        <v>27</v>
      </c>
      <c r="C249" s="322"/>
      <c r="D249" s="322"/>
      <c r="E249" s="43" t="s">
        <v>67</v>
      </c>
      <c r="F249" s="43" t="s">
        <v>64</v>
      </c>
      <c r="G249" s="323"/>
      <c r="H249" s="323" t="s">
        <v>488</v>
      </c>
      <c r="I249" s="323" t="s">
        <v>358</v>
      </c>
      <c r="J249" s="89">
        <v>24</v>
      </c>
      <c r="K249" s="85">
        <v>108</v>
      </c>
      <c r="L249" s="86">
        <v>4</v>
      </c>
      <c r="M249" s="74" t="s">
        <v>349</v>
      </c>
      <c r="N249" s="14">
        <v>2</v>
      </c>
      <c r="O249" s="15"/>
      <c r="P249" s="43">
        <v>2019</v>
      </c>
      <c r="Q249" s="43">
        <v>2023</v>
      </c>
      <c r="R249" s="87">
        <v>20</v>
      </c>
      <c r="S249" s="87" t="s">
        <v>340</v>
      </c>
      <c r="T249" s="17">
        <f t="shared" si="24"/>
        <v>2038</v>
      </c>
      <c r="U249" s="10"/>
      <c r="V249" s="10"/>
      <c r="W249" s="10"/>
      <c r="X249" s="10"/>
      <c r="Y249" s="10"/>
      <c r="Z249" s="10"/>
      <c r="AA249" s="11"/>
      <c r="AB249" s="202"/>
      <c r="AC249" s="196">
        <f t="shared" si="26"/>
        <v>0</v>
      </c>
      <c r="AD249" s="196">
        <f t="shared" si="27"/>
        <v>0</v>
      </c>
      <c r="AE249" s="196">
        <f t="shared" si="28"/>
        <v>0</v>
      </c>
    </row>
    <row r="250" spans="1:31" s="7" customFormat="1" x14ac:dyDescent="0.25">
      <c r="A250" s="326"/>
      <c r="B250" s="239">
        <f t="shared" si="25"/>
        <v>27</v>
      </c>
      <c r="C250" s="322"/>
      <c r="D250" s="322" t="s">
        <v>519</v>
      </c>
      <c r="E250" s="43" t="s">
        <v>67</v>
      </c>
      <c r="F250" s="43" t="s">
        <v>64</v>
      </c>
      <c r="G250" s="323"/>
      <c r="H250" s="323"/>
      <c r="I250" s="323"/>
      <c r="J250" s="89">
        <v>1</v>
      </c>
      <c r="K250" s="85">
        <v>57</v>
      </c>
      <c r="L250" s="86">
        <v>4</v>
      </c>
      <c r="M250" s="74" t="s">
        <v>349</v>
      </c>
      <c r="N250" s="14">
        <v>1.5</v>
      </c>
      <c r="O250" s="15"/>
      <c r="P250" s="43">
        <v>2019</v>
      </c>
      <c r="Q250" s="43">
        <v>2023</v>
      </c>
      <c r="R250" s="87">
        <v>20</v>
      </c>
      <c r="S250" s="87" t="s">
        <v>340</v>
      </c>
      <c r="T250" s="17">
        <f t="shared" si="24"/>
        <v>2038</v>
      </c>
      <c r="U250" s="10">
        <v>14</v>
      </c>
      <c r="V250" s="10">
        <v>0</v>
      </c>
      <c r="W250" s="10">
        <v>6</v>
      </c>
      <c r="X250" s="10">
        <v>0</v>
      </c>
      <c r="Y250" s="10">
        <v>0</v>
      </c>
      <c r="Z250" s="10">
        <v>4</v>
      </c>
      <c r="AA250" s="11" t="s">
        <v>2541</v>
      </c>
      <c r="AB250" s="202" t="s">
        <v>2521</v>
      </c>
      <c r="AC250" s="196">
        <f t="shared" si="26"/>
        <v>18</v>
      </c>
      <c r="AD250" s="196">
        <f t="shared" si="27"/>
        <v>52</v>
      </c>
      <c r="AE250" s="196">
        <f t="shared" si="28"/>
        <v>70</v>
      </c>
    </row>
    <row r="251" spans="1:31" s="7" customFormat="1" x14ac:dyDescent="0.25">
      <c r="A251" s="326"/>
      <c r="B251" s="239">
        <f t="shared" si="25"/>
        <v>27</v>
      </c>
      <c r="C251" s="322"/>
      <c r="D251" s="322"/>
      <c r="E251" s="43" t="s">
        <v>67</v>
      </c>
      <c r="F251" s="43" t="s">
        <v>64</v>
      </c>
      <c r="G251" s="323"/>
      <c r="H251" s="323" t="s">
        <v>488</v>
      </c>
      <c r="I251" s="323" t="s">
        <v>358</v>
      </c>
      <c r="J251" s="89">
        <v>24</v>
      </c>
      <c r="K251" s="85">
        <v>108</v>
      </c>
      <c r="L251" s="86">
        <v>4</v>
      </c>
      <c r="M251" s="74" t="s">
        <v>349</v>
      </c>
      <c r="N251" s="14">
        <v>2</v>
      </c>
      <c r="O251" s="15"/>
      <c r="P251" s="43">
        <v>2019</v>
      </c>
      <c r="Q251" s="43">
        <v>2023</v>
      </c>
      <c r="R251" s="87">
        <v>20</v>
      </c>
      <c r="S251" s="87" t="s">
        <v>340</v>
      </c>
      <c r="T251" s="17">
        <f t="shared" si="24"/>
        <v>2038</v>
      </c>
      <c r="U251" s="10"/>
      <c r="V251" s="10"/>
      <c r="W251" s="10"/>
      <c r="X251" s="10"/>
      <c r="Y251" s="10"/>
      <c r="Z251" s="10"/>
      <c r="AA251" s="11"/>
      <c r="AB251" s="202"/>
      <c r="AC251" s="196">
        <f t="shared" si="26"/>
        <v>0</v>
      </c>
      <c r="AD251" s="196">
        <f t="shared" si="27"/>
        <v>0</v>
      </c>
      <c r="AE251" s="196">
        <f t="shared" si="28"/>
        <v>0</v>
      </c>
    </row>
    <row r="252" spans="1:31" s="7" customFormat="1" x14ac:dyDescent="0.25">
      <c r="A252" s="326"/>
      <c r="B252" s="239">
        <f t="shared" si="25"/>
        <v>27</v>
      </c>
      <c r="C252" s="322"/>
      <c r="D252" s="322" t="s">
        <v>520</v>
      </c>
      <c r="E252" s="43" t="s">
        <v>67</v>
      </c>
      <c r="F252" s="43" t="s">
        <v>64</v>
      </c>
      <c r="G252" s="323"/>
      <c r="H252" s="323"/>
      <c r="I252" s="323"/>
      <c r="J252" s="89">
        <v>1</v>
      </c>
      <c r="K252" s="85">
        <v>57</v>
      </c>
      <c r="L252" s="86">
        <v>4</v>
      </c>
      <c r="M252" s="74" t="s">
        <v>349</v>
      </c>
      <c r="N252" s="14">
        <v>1.5</v>
      </c>
      <c r="O252" s="15"/>
      <c r="P252" s="43">
        <v>2019</v>
      </c>
      <c r="Q252" s="43">
        <v>2023</v>
      </c>
      <c r="R252" s="87">
        <v>20</v>
      </c>
      <c r="S252" s="87" t="s">
        <v>340</v>
      </c>
      <c r="T252" s="17">
        <f t="shared" si="24"/>
        <v>2038</v>
      </c>
      <c r="U252" s="10">
        <v>14</v>
      </c>
      <c r="V252" s="10">
        <v>0</v>
      </c>
      <c r="W252" s="10">
        <v>6</v>
      </c>
      <c r="X252" s="10">
        <v>0</v>
      </c>
      <c r="Y252" s="10">
        <v>0</v>
      </c>
      <c r="Z252" s="10">
        <v>4</v>
      </c>
      <c r="AA252" s="11" t="s">
        <v>2541</v>
      </c>
      <c r="AB252" s="202" t="s">
        <v>2521</v>
      </c>
      <c r="AC252" s="196">
        <f t="shared" si="26"/>
        <v>18</v>
      </c>
      <c r="AD252" s="196">
        <f t="shared" si="27"/>
        <v>52</v>
      </c>
      <c r="AE252" s="196">
        <f t="shared" si="28"/>
        <v>70</v>
      </c>
    </row>
    <row r="253" spans="1:31" s="7" customFormat="1" x14ac:dyDescent="0.25">
      <c r="A253" s="326"/>
      <c r="B253" s="239">
        <f t="shared" si="25"/>
        <v>27</v>
      </c>
      <c r="C253" s="322"/>
      <c r="D253" s="322"/>
      <c r="E253" s="43" t="s">
        <v>67</v>
      </c>
      <c r="F253" s="43" t="s">
        <v>64</v>
      </c>
      <c r="G253" s="323"/>
      <c r="H253" s="323" t="s">
        <v>488</v>
      </c>
      <c r="I253" s="323" t="s">
        <v>358</v>
      </c>
      <c r="J253" s="89">
        <v>26</v>
      </c>
      <c r="K253" s="85">
        <v>108</v>
      </c>
      <c r="L253" s="86">
        <v>4</v>
      </c>
      <c r="M253" s="74" t="s">
        <v>349</v>
      </c>
      <c r="N253" s="14">
        <v>2</v>
      </c>
      <c r="O253" s="15"/>
      <c r="P253" s="43">
        <v>2019</v>
      </c>
      <c r="Q253" s="43">
        <v>2023</v>
      </c>
      <c r="R253" s="87">
        <v>20</v>
      </c>
      <c r="S253" s="87" t="s">
        <v>340</v>
      </c>
      <c r="T253" s="17">
        <f t="shared" si="24"/>
        <v>2038</v>
      </c>
      <c r="U253" s="10"/>
      <c r="V253" s="10"/>
      <c r="W253" s="10"/>
      <c r="X253" s="10"/>
      <c r="Y253" s="10"/>
      <c r="Z253" s="10"/>
      <c r="AA253" s="11"/>
      <c r="AB253" s="202"/>
      <c r="AC253" s="196">
        <f t="shared" si="26"/>
        <v>0</v>
      </c>
      <c r="AD253" s="196">
        <f t="shared" si="27"/>
        <v>0</v>
      </c>
      <c r="AE253" s="196">
        <f t="shared" si="28"/>
        <v>0</v>
      </c>
    </row>
    <row r="254" spans="1:31" s="7" customFormat="1" x14ac:dyDescent="0.25">
      <c r="A254" s="326"/>
      <c r="B254" s="239">
        <f t="shared" ref="B254:B278" si="29">B253</f>
        <v>27</v>
      </c>
      <c r="C254" s="322"/>
      <c r="D254" s="322" t="s">
        <v>521</v>
      </c>
      <c r="E254" s="43" t="s">
        <v>67</v>
      </c>
      <c r="F254" s="43" t="s">
        <v>64</v>
      </c>
      <c r="G254" s="323"/>
      <c r="H254" s="323"/>
      <c r="I254" s="323"/>
      <c r="J254" s="89">
        <v>1.5</v>
      </c>
      <c r="K254" s="85">
        <v>32</v>
      </c>
      <c r="L254" s="86">
        <v>3.5</v>
      </c>
      <c r="M254" s="74" t="s">
        <v>349</v>
      </c>
      <c r="N254" s="14">
        <v>1.5</v>
      </c>
      <c r="O254" s="15"/>
      <c r="P254" s="43">
        <v>2019</v>
      </c>
      <c r="Q254" s="43">
        <v>2023</v>
      </c>
      <c r="R254" s="87">
        <v>20</v>
      </c>
      <c r="S254" s="87" t="s">
        <v>340</v>
      </c>
      <c r="T254" s="17">
        <f t="shared" si="24"/>
        <v>2038</v>
      </c>
      <c r="U254" s="10">
        <v>1</v>
      </c>
      <c r="V254" s="10">
        <v>0</v>
      </c>
      <c r="W254" s="10">
        <v>1</v>
      </c>
      <c r="X254" s="10">
        <v>0</v>
      </c>
      <c r="Y254" s="10">
        <v>0</v>
      </c>
      <c r="Z254" s="10">
        <v>1</v>
      </c>
      <c r="AA254" s="11" t="s">
        <v>2541</v>
      </c>
      <c r="AB254" s="202" t="s">
        <v>2521</v>
      </c>
      <c r="AC254" s="196">
        <f t="shared" si="26"/>
        <v>2</v>
      </c>
      <c r="AD254" s="196">
        <f t="shared" si="27"/>
        <v>7</v>
      </c>
      <c r="AE254" s="196">
        <f t="shared" si="28"/>
        <v>9</v>
      </c>
    </row>
    <row r="255" spans="1:31" s="7" customFormat="1" x14ac:dyDescent="0.25">
      <c r="A255" s="326"/>
      <c r="B255" s="239">
        <f t="shared" si="29"/>
        <v>27</v>
      </c>
      <c r="C255" s="322"/>
      <c r="D255" s="322"/>
      <c r="E255" s="43" t="s">
        <v>67</v>
      </c>
      <c r="F255" s="43" t="s">
        <v>64</v>
      </c>
      <c r="G255" s="323"/>
      <c r="H255" s="323" t="s">
        <v>488</v>
      </c>
      <c r="I255" s="323" t="s">
        <v>358</v>
      </c>
      <c r="J255" s="89">
        <v>1.5</v>
      </c>
      <c r="K255" s="85">
        <v>108</v>
      </c>
      <c r="L255" s="86">
        <v>4</v>
      </c>
      <c r="M255" s="74" t="s">
        <v>349</v>
      </c>
      <c r="N255" s="14">
        <v>2</v>
      </c>
      <c r="O255" s="15"/>
      <c r="P255" s="43">
        <v>2019</v>
      </c>
      <c r="Q255" s="43">
        <v>2023</v>
      </c>
      <c r="R255" s="87">
        <v>20</v>
      </c>
      <c r="S255" s="87" t="s">
        <v>340</v>
      </c>
      <c r="T255" s="17">
        <f t="shared" si="24"/>
        <v>2038</v>
      </c>
      <c r="U255" s="10"/>
      <c r="V255" s="10"/>
      <c r="W255" s="10"/>
      <c r="X255" s="10"/>
      <c r="Y255" s="10"/>
      <c r="Z255" s="10"/>
      <c r="AA255" s="11"/>
      <c r="AB255" s="202"/>
      <c r="AC255" s="196">
        <f t="shared" si="26"/>
        <v>0</v>
      </c>
      <c r="AD255" s="196">
        <f t="shared" si="27"/>
        <v>0</v>
      </c>
      <c r="AE255" s="196">
        <f t="shared" si="28"/>
        <v>0</v>
      </c>
    </row>
    <row r="256" spans="1:31" s="7" customFormat="1" x14ac:dyDescent="0.25">
      <c r="A256" s="326"/>
      <c r="B256" s="239">
        <f t="shared" si="29"/>
        <v>27</v>
      </c>
      <c r="C256" s="322"/>
      <c r="D256" s="322" t="s">
        <v>522</v>
      </c>
      <c r="E256" s="43" t="s">
        <v>67</v>
      </c>
      <c r="F256" s="43" t="s">
        <v>64</v>
      </c>
      <c r="G256" s="323"/>
      <c r="H256" s="323"/>
      <c r="I256" s="323"/>
      <c r="J256" s="89">
        <v>1.5</v>
      </c>
      <c r="K256" s="85">
        <v>32</v>
      </c>
      <c r="L256" s="86">
        <v>3.5</v>
      </c>
      <c r="M256" s="74" t="s">
        <v>349</v>
      </c>
      <c r="N256" s="14">
        <v>1.5</v>
      </c>
      <c r="O256" s="15"/>
      <c r="P256" s="43">
        <v>2019</v>
      </c>
      <c r="Q256" s="43">
        <v>2023</v>
      </c>
      <c r="R256" s="87">
        <v>20</v>
      </c>
      <c r="S256" s="87" t="s">
        <v>340</v>
      </c>
      <c r="T256" s="17">
        <f t="shared" si="24"/>
        <v>2038</v>
      </c>
      <c r="U256" s="10">
        <v>1</v>
      </c>
      <c r="V256" s="10">
        <v>0</v>
      </c>
      <c r="W256" s="10">
        <v>1</v>
      </c>
      <c r="X256" s="10">
        <v>0</v>
      </c>
      <c r="Y256" s="10">
        <v>0</v>
      </c>
      <c r="Z256" s="10">
        <v>1</v>
      </c>
      <c r="AA256" s="11" t="s">
        <v>2541</v>
      </c>
      <c r="AB256" s="202" t="s">
        <v>2521</v>
      </c>
      <c r="AC256" s="196">
        <f t="shared" si="26"/>
        <v>2</v>
      </c>
      <c r="AD256" s="196">
        <f t="shared" si="27"/>
        <v>7</v>
      </c>
      <c r="AE256" s="196">
        <f t="shared" si="28"/>
        <v>9</v>
      </c>
    </row>
    <row r="257" spans="1:31" s="7" customFormat="1" x14ac:dyDescent="0.25">
      <c r="A257" s="326"/>
      <c r="B257" s="239">
        <f t="shared" si="29"/>
        <v>27</v>
      </c>
      <c r="C257" s="322"/>
      <c r="D257" s="322"/>
      <c r="E257" s="43" t="s">
        <v>67</v>
      </c>
      <c r="F257" s="43" t="s">
        <v>64</v>
      </c>
      <c r="G257" s="323"/>
      <c r="H257" s="323" t="s">
        <v>488</v>
      </c>
      <c r="I257" s="323" t="s">
        <v>358</v>
      </c>
      <c r="J257" s="89">
        <v>1.5</v>
      </c>
      <c r="K257" s="85">
        <v>108</v>
      </c>
      <c r="L257" s="86">
        <v>4</v>
      </c>
      <c r="M257" s="74" t="s">
        <v>349</v>
      </c>
      <c r="N257" s="14">
        <v>2</v>
      </c>
      <c r="O257" s="15"/>
      <c r="P257" s="43">
        <v>2019</v>
      </c>
      <c r="Q257" s="43">
        <v>2023</v>
      </c>
      <c r="R257" s="87">
        <v>20</v>
      </c>
      <c r="S257" s="87" t="s">
        <v>340</v>
      </c>
      <c r="T257" s="17">
        <f t="shared" si="24"/>
        <v>2038</v>
      </c>
      <c r="U257" s="10"/>
      <c r="V257" s="10"/>
      <c r="W257" s="10"/>
      <c r="X257" s="10"/>
      <c r="Y257" s="10"/>
      <c r="Z257" s="10"/>
      <c r="AA257" s="11"/>
      <c r="AB257" s="202"/>
      <c r="AC257" s="196">
        <f t="shared" si="26"/>
        <v>0</v>
      </c>
      <c r="AD257" s="196">
        <f t="shared" si="27"/>
        <v>0</v>
      </c>
      <c r="AE257" s="196">
        <f t="shared" si="28"/>
        <v>0</v>
      </c>
    </row>
    <row r="258" spans="1:31" s="7" customFormat="1" x14ac:dyDescent="0.25">
      <c r="A258" s="326"/>
      <c r="B258" s="239">
        <f t="shared" si="29"/>
        <v>27</v>
      </c>
      <c r="C258" s="322"/>
      <c r="D258" s="322" t="s">
        <v>523</v>
      </c>
      <c r="E258" s="43" t="s">
        <v>67</v>
      </c>
      <c r="F258" s="43" t="s">
        <v>64</v>
      </c>
      <c r="G258" s="323"/>
      <c r="H258" s="323"/>
      <c r="I258" s="323"/>
      <c r="J258" s="89">
        <v>1.5</v>
      </c>
      <c r="K258" s="85">
        <v>32</v>
      </c>
      <c r="L258" s="86">
        <v>3.5</v>
      </c>
      <c r="M258" s="74" t="s">
        <v>349</v>
      </c>
      <c r="N258" s="14">
        <v>1.5</v>
      </c>
      <c r="O258" s="15"/>
      <c r="P258" s="43">
        <v>2019</v>
      </c>
      <c r="Q258" s="43">
        <v>2023</v>
      </c>
      <c r="R258" s="87">
        <v>20</v>
      </c>
      <c r="S258" s="87" t="s">
        <v>340</v>
      </c>
      <c r="T258" s="17">
        <f t="shared" si="24"/>
        <v>2038</v>
      </c>
      <c r="U258" s="10">
        <v>1</v>
      </c>
      <c r="V258" s="10">
        <v>0</v>
      </c>
      <c r="W258" s="10">
        <v>1</v>
      </c>
      <c r="X258" s="10">
        <v>0</v>
      </c>
      <c r="Y258" s="10">
        <v>0</v>
      </c>
      <c r="Z258" s="10">
        <v>1</v>
      </c>
      <c r="AA258" s="11" t="s">
        <v>2541</v>
      </c>
      <c r="AB258" s="202" t="s">
        <v>2521</v>
      </c>
      <c r="AC258" s="196">
        <f t="shared" si="26"/>
        <v>2</v>
      </c>
      <c r="AD258" s="196">
        <f t="shared" si="27"/>
        <v>7</v>
      </c>
      <c r="AE258" s="196">
        <f t="shared" si="28"/>
        <v>9</v>
      </c>
    </row>
    <row r="259" spans="1:31" s="7" customFormat="1" x14ac:dyDescent="0.25">
      <c r="A259" s="326"/>
      <c r="B259" s="239">
        <f t="shared" si="29"/>
        <v>27</v>
      </c>
      <c r="C259" s="322"/>
      <c r="D259" s="322"/>
      <c r="E259" s="43" t="s">
        <v>67</v>
      </c>
      <c r="F259" s="43" t="s">
        <v>64</v>
      </c>
      <c r="G259" s="323"/>
      <c r="H259" s="323" t="s">
        <v>488</v>
      </c>
      <c r="I259" s="323" t="s">
        <v>358</v>
      </c>
      <c r="J259" s="89">
        <v>1.5</v>
      </c>
      <c r="K259" s="85">
        <v>108</v>
      </c>
      <c r="L259" s="86">
        <v>4</v>
      </c>
      <c r="M259" s="74" t="s">
        <v>349</v>
      </c>
      <c r="N259" s="14">
        <v>2</v>
      </c>
      <c r="O259" s="15"/>
      <c r="P259" s="43">
        <v>2019</v>
      </c>
      <c r="Q259" s="43">
        <v>2023</v>
      </c>
      <c r="R259" s="87">
        <v>20</v>
      </c>
      <c r="S259" s="87" t="s">
        <v>340</v>
      </c>
      <c r="T259" s="17">
        <f t="shared" si="24"/>
        <v>2038</v>
      </c>
      <c r="U259" s="10"/>
      <c r="V259" s="10"/>
      <c r="W259" s="10"/>
      <c r="X259" s="10"/>
      <c r="Y259" s="10"/>
      <c r="Z259" s="10"/>
      <c r="AA259" s="11"/>
      <c r="AB259" s="202"/>
      <c r="AC259" s="196">
        <f t="shared" si="26"/>
        <v>0</v>
      </c>
      <c r="AD259" s="196">
        <f t="shared" si="27"/>
        <v>0</v>
      </c>
      <c r="AE259" s="196">
        <f t="shared" si="28"/>
        <v>0</v>
      </c>
    </row>
    <row r="260" spans="1:31" s="7" customFormat="1" x14ac:dyDescent="0.25">
      <c r="A260" s="326"/>
      <c r="B260" s="239">
        <f t="shared" si="29"/>
        <v>27</v>
      </c>
      <c r="C260" s="322"/>
      <c r="D260" s="322" t="s">
        <v>524</v>
      </c>
      <c r="E260" s="43" t="s">
        <v>67</v>
      </c>
      <c r="F260" s="43" t="s">
        <v>64</v>
      </c>
      <c r="G260" s="323"/>
      <c r="H260" s="323"/>
      <c r="I260" s="323"/>
      <c r="J260" s="89">
        <v>1.5</v>
      </c>
      <c r="K260" s="85">
        <v>32</v>
      </c>
      <c r="L260" s="86">
        <v>3.5</v>
      </c>
      <c r="M260" s="74" t="s">
        <v>349</v>
      </c>
      <c r="N260" s="14">
        <v>1.5</v>
      </c>
      <c r="O260" s="15"/>
      <c r="P260" s="43">
        <v>2019</v>
      </c>
      <c r="Q260" s="43">
        <v>2023</v>
      </c>
      <c r="R260" s="87">
        <v>20</v>
      </c>
      <c r="S260" s="87" t="s">
        <v>340</v>
      </c>
      <c r="T260" s="17">
        <f t="shared" si="24"/>
        <v>2038</v>
      </c>
      <c r="U260" s="10">
        <v>1</v>
      </c>
      <c r="V260" s="10">
        <v>0</v>
      </c>
      <c r="W260" s="10">
        <v>1</v>
      </c>
      <c r="X260" s="10">
        <v>0</v>
      </c>
      <c r="Y260" s="10">
        <v>0</v>
      </c>
      <c r="Z260" s="10">
        <v>1</v>
      </c>
      <c r="AA260" s="11" t="s">
        <v>2541</v>
      </c>
      <c r="AB260" s="202" t="s">
        <v>2521</v>
      </c>
      <c r="AC260" s="196">
        <f t="shared" si="26"/>
        <v>2</v>
      </c>
      <c r="AD260" s="196">
        <f t="shared" si="27"/>
        <v>7</v>
      </c>
      <c r="AE260" s="196">
        <f t="shared" si="28"/>
        <v>9</v>
      </c>
    </row>
    <row r="261" spans="1:31" s="7" customFormat="1" x14ac:dyDescent="0.25">
      <c r="A261" s="326"/>
      <c r="B261" s="239">
        <f t="shared" si="29"/>
        <v>27</v>
      </c>
      <c r="C261" s="322"/>
      <c r="D261" s="322"/>
      <c r="E261" s="43" t="s">
        <v>67</v>
      </c>
      <c r="F261" s="43" t="s">
        <v>64</v>
      </c>
      <c r="G261" s="323"/>
      <c r="H261" s="323" t="s">
        <v>488</v>
      </c>
      <c r="I261" s="323" t="s">
        <v>358</v>
      </c>
      <c r="J261" s="89">
        <v>1.5</v>
      </c>
      <c r="K261" s="85">
        <v>108</v>
      </c>
      <c r="L261" s="86">
        <v>4</v>
      </c>
      <c r="M261" s="74" t="s">
        <v>349</v>
      </c>
      <c r="N261" s="14">
        <v>2</v>
      </c>
      <c r="O261" s="15"/>
      <c r="P261" s="43">
        <v>2019</v>
      </c>
      <c r="Q261" s="43">
        <v>2023</v>
      </c>
      <c r="R261" s="87">
        <v>20</v>
      </c>
      <c r="S261" s="87" t="s">
        <v>340</v>
      </c>
      <c r="T261" s="17">
        <f t="shared" si="24"/>
        <v>2038</v>
      </c>
      <c r="U261" s="10"/>
      <c r="V261" s="10"/>
      <c r="W261" s="10"/>
      <c r="X261" s="10"/>
      <c r="Y261" s="10"/>
      <c r="Z261" s="10"/>
      <c r="AA261" s="11"/>
      <c r="AB261" s="202"/>
      <c r="AC261" s="196">
        <f t="shared" si="26"/>
        <v>0</v>
      </c>
      <c r="AD261" s="196">
        <f t="shared" si="27"/>
        <v>0</v>
      </c>
      <c r="AE261" s="196">
        <f t="shared" si="28"/>
        <v>0</v>
      </c>
    </row>
    <row r="262" spans="1:31" s="7" customFormat="1" x14ac:dyDescent="0.25">
      <c r="A262" s="326"/>
      <c r="B262" s="239">
        <f t="shared" si="29"/>
        <v>27</v>
      </c>
      <c r="C262" s="322"/>
      <c r="D262" s="322" t="s">
        <v>525</v>
      </c>
      <c r="E262" s="43" t="s">
        <v>67</v>
      </c>
      <c r="F262" s="43" t="s">
        <v>64</v>
      </c>
      <c r="G262" s="323"/>
      <c r="H262" s="323"/>
      <c r="I262" s="323"/>
      <c r="J262" s="89">
        <v>1.5</v>
      </c>
      <c r="K262" s="85">
        <v>32</v>
      </c>
      <c r="L262" s="86">
        <v>3.5</v>
      </c>
      <c r="M262" s="74" t="s">
        <v>349</v>
      </c>
      <c r="N262" s="14">
        <v>1.5</v>
      </c>
      <c r="O262" s="15"/>
      <c r="P262" s="43">
        <v>2019</v>
      </c>
      <c r="Q262" s="43">
        <v>2023</v>
      </c>
      <c r="R262" s="87">
        <v>20</v>
      </c>
      <c r="S262" s="87" t="s">
        <v>340</v>
      </c>
      <c r="T262" s="17">
        <f t="shared" si="24"/>
        <v>2038</v>
      </c>
      <c r="U262" s="10">
        <v>1</v>
      </c>
      <c r="V262" s="10">
        <v>0</v>
      </c>
      <c r="W262" s="10">
        <v>1</v>
      </c>
      <c r="X262" s="10">
        <v>0</v>
      </c>
      <c r="Y262" s="10">
        <v>0</v>
      </c>
      <c r="Z262" s="10">
        <v>1</v>
      </c>
      <c r="AA262" s="11" t="s">
        <v>2541</v>
      </c>
      <c r="AB262" s="202" t="s">
        <v>2521</v>
      </c>
      <c r="AC262" s="196">
        <f t="shared" ref="AC262:AC322" si="30">SUM(U262+V262+X262+Y262+Z262)</f>
        <v>2</v>
      </c>
      <c r="AD262" s="196">
        <f t="shared" ref="AD262:AD322" si="31">SUM(U262*2)+(V262*3)+(W262*2)+(X262*2)+(Y262)+(Z262*3)</f>
        <v>7</v>
      </c>
      <c r="AE262" s="196">
        <f t="shared" ref="AE262:AE322" si="32">SUM(AC262+AD262)</f>
        <v>9</v>
      </c>
    </row>
    <row r="263" spans="1:31" s="7" customFormat="1" x14ac:dyDescent="0.25">
      <c r="A263" s="326"/>
      <c r="B263" s="239">
        <f t="shared" si="29"/>
        <v>27</v>
      </c>
      <c r="C263" s="322"/>
      <c r="D263" s="322"/>
      <c r="E263" s="43" t="s">
        <v>67</v>
      </c>
      <c r="F263" s="43" t="s">
        <v>64</v>
      </c>
      <c r="G263" s="323"/>
      <c r="H263" s="323" t="s">
        <v>488</v>
      </c>
      <c r="I263" s="323" t="s">
        <v>358</v>
      </c>
      <c r="J263" s="89">
        <v>1.5</v>
      </c>
      <c r="K263" s="85">
        <v>108</v>
      </c>
      <c r="L263" s="86">
        <v>4</v>
      </c>
      <c r="M263" s="74" t="s">
        <v>349</v>
      </c>
      <c r="N263" s="14">
        <v>2</v>
      </c>
      <c r="O263" s="15"/>
      <c r="P263" s="43">
        <v>2019</v>
      </c>
      <c r="Q263" s="43">
        <v>2023</v>
      </c>
      <c r="R263" s="87">
        <v>20</v>
      </c>
      <c r="S263" s="87" t="s">
        <v>340</v>
      </c>
      <c r="T263" s="17">
        <f t="shared" si="24"/>
        <v>2038</v>
      </c>
      <c r="U263" s="10"/>
      <c r="V263" s="10"/>
      <c r="W263" s="10"/>
      <c r="X263" s="10"/>
      <c r="Y263" s="10"/>
      <c r="Z263" s="10"/>
      <c r="AA263" s="11"/>
      <c r="AB263" s="202"/>
      <c r="AC263" s="196">
        <f t="shared" si="30"/>
        <v>0</v>
      </c>
      <c r="AD263" s="196">
        <f t="shared" si="31"/>
        <v>0</v>
      </c>
      <c r="AE263" s="196">
        <f t="shared" si="32"/>
        <v>0</v>
      </c>
    </row>
    <row r="264" spans="1:31" s="7" customFormat="1" x14ac:dyDescent="0.25">
      <c r="A264" s="326"/>
      <c r="B264" s="239">
        <f t="shared" si="29"/>
        <v>27</v>
      </c>
      <c r="C264" s="322"/>
      <c r="D264" s="322" t="s">
        <v>526</v>
      </c>
      <c r="E264" s="43" t="s">
        <v>67</v>
      </c>
      <c r="F264" s="43" t="s">
        <v>64</v>
      </c>
      <c r="G264" s="323"/>
      <c r="H264" s="323"/>
      <c r="I264" s="323"/>
      <c r="J264" s="89">
        <v>1.5</v>
      </c>
      <c r="K264" s="85">
        <v>32</v>
      </c>
      <c r="L264" s="86">
        <v>3.5</v>
      </c>
      <c r="M264" s="74" t="s">
        <v>349</v>
      </c>
      <c r="N264" s="14">
        <v>1.5</v>
      </c>
      <c r="O264" s="15"/>
      <c r="P264" s="43">
        <v>2019</v>
      </c>
      <c r="Q264" s="43">
        <v>2023</v>
      </c>
      <c r="R264" s="87">
        <v>20</v>
      </c>
      <c r="S264" s="87" t="s">
        <v>340</v>
      </c>
      <c r="T264" s="17">
        <f t="shared" si="24"/>
        <v>2038</v>
      </c>
      <c r="U264" s="10">
        <v>1</v>
      </c>
      <c r="V264" s="10">
        <v>0</v>
      </c>
      <c r="W264" s="10">
        <v>1</v>
      </c>
      <c r="X264" s="10">
        <v>0</v>
      </c>
      <c r="Y264" s="10">
        <v>0</v>
      </c>
      <c r="Z264" s="10">
        <v>1</v>
      </c>
      <c r="AA264" s="11" t="s">
        <v>2541</v>
      </c>
      <c r="AB264" s="202" t="s">
        <v>2521</v>
      </c>
      <c r="AC264" s="196">
        <f t="shared" si="30"/>
        <v>2</v>
      </c>
      <c r="AD264" s="196">
        <f t="shared" si="31"/>
        <v>7</v>
      </c>
      <c r="AE264" s="196">
        <f t="shared" si="32"/>
        <v>9</v>
      </c>
    </row>
    <row r="265" spans="1:31" s="7" customFormat="1" x14ac:dyDescent="0.25">
      <c r="A265" s="326"/>
      <c r="B265" s="239">
        <f t="shared" si="29"/>
        <v>27</v>
      </c>
      <c r="C265" s="322"/>
      <c r="D265" s="322"/>
      <c r="E265" s="43" t="s">
        <v>67</v>
      </c>
      <c r="F265" s="43" t="s">
        <v>64</v>
      </c>
      <c r="G265" s="323"/>
      <c r="H265" s="323" t="s">
        <v>488</v>
      </c>
      <c r="I265" s="323" t="s">
        <v>358</v>
      </c>
      <c r="J265" s="89">
        <v>1.5</v>
      </c>
      <c r="K265" s="85">
        <v>108</v>
      </c>
      <c r="L265" s="86">
        <v>4</v>
      </c>
      <c r="M265" s="74" t="s">
        <v>349</v>
      </c>
      <c r="N265" s="14">
        <v>2</v>
      </c>
      <c r="O265" s="15"/>
      <c r="P265" s="43">
        <v>2019</v>
      </c>
      <c r="Q265" s="43">
        <v>2023</v>
      </c>
      <c r="R265" s="87">
        <v>20</v>
      </c>
      <c r="S265" s="87" t="s">
        <v>340</v>
      </c>
      <c r="T265" s="17">
        <f t="shared" si="24"/>
        <v>2038</v>
      </c>
      <c r="U265" s="10"/>
      <c r="V265" s="10"/>
      <c r="W265" s="10"/>
      <c r="X265" s="10"/>
      <c r="Y265" s="10"/>
      <c r="Z265" s="10"/>
      <c r="AA265" s="11"/>
      <c r="AB265" s="202"/>
      <c r="AC265" s="196">
        <f t="shared" si="30"/>
        <v>0</v>
      </c>
      <c r="AD265" s="196">
        <f t="shared" si="31"/>
        <v>0</v>
      </c>
      <c r="AE265" s="196">
        <f t="shared" si="32"/>
        <v>0</v>
      </c>
    </row>
    <row r="266" spans="1:31" s="7" customFormat="1" x14ac:dyDescent="0.25">
      <c r="A266" s="326"/>
      <c r="B266" s="239">
        <f t="shared" si="29"/>
        <v>27</v>
      </c>
      <c r="C266" s="322"/>
      <c r="D266" s="322" t="s">
        <v>527</v>
      </c>
      <c r="E266" s="43" t="s">
        <v>67</v>
      </c>
      <c r="F266" s="43" t="s">
        <v>64</v>
      </c>
      <c r="G266" s="323"/>
      <c r="H266" s="323"/>
      <c r="I266" s="323"/>
      <c r="J266" s="89">
        <v>1.5</v>
      </c>
      <c r="K266" s="85">
        <v>32</v>
      </c>
      <c r="L266" s="86">
        <v>3.5</v>
      </c>
      <c r="M266" s="74" t="s">
        <v>349</v>
      </c>
      <c r="N266" s="14">
        <v>1.5</v>
      </c>
      <c r="O266" s="15"/>
      <c r="P266" s="43">
        <v>2019</v>
      </c>
      <c r="Q266" s="43">
        <v>2023</v>
      </c>
      <c r="R266" s="87">
        <v>20</v>
      </c>
      <c r="S266" s="87" t="s">
        <v>340</v>
      </c>
      <c r="T266" s="17">
        <f t="shared" si="24"/>
        <v>2038</v>
      </c>
      <c r="U266" s="10">
        <v>1</v>
      </c>
      <c r="V266" s="10">
        <v>0</v>
      </c>
      <c r="W266" s="10">
        <v>1</v>
      </c>
      <c r="X266" s="10">
        <v>0</v>
      </c>
      <c r="Y266" s="10">
        <v>0</v>
      </c>
      <c r="Z266" s="10">
        <v>1</v>
      </c>
      <c r="AA266" s="11" t="s">
        <v>2541</v>
      </c>
      <c r="AB266" s="202" t="s">
        <v>2521</v>
      </c>
      <c r="AC266" s="196">
        <f t="shared" si="30"/>
        <v>2</v>
      </c>
      <c r="AD266" s="196">
        <f t="shared" si="31"/>
        <v>7</v>
      </c>
      <c r="AE266" s="196">
        <f t="shared" si="32"/>
        <v>9</v>
      </c>
    </row>
    <row r="267" spans="1:31" s="7" customFormat="1" x14ac:dyDescent="0.25">
      <c r="A267" s="326"/>
      <c r="B267" s="239">
        <f t="shared" si="29"/>
        <v>27</v>
      </c>
      <c r="C267" s="322"/>
      <c r="D267" s="322"/>
      <c r="E267" s="43" t="s">
        <v>67</v>
      </c>
      <c r="F267" s="43" t="s">
        <v>64</v>
      </c>
      <c r="G267" s="323"/>
      <c r="H267" s="323" t="s">
        <v>488</v>
      </c>
      <c r="I267" s="323" t="s">
        <v>358</v>
      </c>
      <c r="J267" s="89">
        <v>1.5</v>
      </c>
      <c r="K267" s="85">
        <v>108</v>
      </c>
      <c r="L267" s="86">
        <v>4</v>
      </c>
      <c r="M267" s="74" t="s">
        <v>349</v>
      </c>
      <c r="N267" s="14">
        <v>2</v>
      </c>
      <c r="O267" s="15"/>
      <c r="P267" s="43">
        <v>2019</v>
      </c>
      <c r="Q267" s="43">
        <v>2023</v>
      </c>
      <c r="R267" s="87">
        <v>20</v>
      </c>
      <c r="S267" s="87" t="s">
        <v>340</v>
      </c>
      <c r="T267" s="17">
        <f t="shared" si="24"/>
        <v>2038</v>
      </c>
      <c r="U267" s="10"/>
      <c r="V267" s="10"/>
      <c r="W267" s="10"/>
      <c r="X267" s="10"/>
      <c r="Y267" s="10"/>
      <c r="Z267" s="10"/>
      <c r="AA267" s="11"/>
      <c r="AB267" s="202"/>
      <c r="AC267" s="196">
        <f t="shared" si="30"/>
        <v>0</v>
      </c>
      <c r="AD267" s="196">
        <f t="shared" si="31"/>
        <v>0</v>
      </c>
      <c r="AE267" s="196">
        <f t="shared" si="32"/>
        <v>0</v>
      </c>
    </row>
    <row r="268" spans="1:31" s="7" customFormat="1" x14ac:dyDescent="0.25">
      <c r="A268" s="326"/>
      <c r="B268" s="239">
        <f t="shared" si="29"/>
        <v>27</v>
      </c>
      <c r="C268" s="322"/>
      <c r="D268" s="322" t="s">
        <v>528</v>
      </c>
      <c r="E268" s="43" t="s">
        <v>67</v>
      </c>
      <c r="F268" s="43" t="s">
        <v>64</v>
      </c>
      <c r="G268" s="323"/>
      <c r="H268" s="323"/>
      <c r="I268" s="323"/>
      <c r="J268" s="89">
        <v>1.5</v>
      </c>
      <c r="K268" s="85">
        <v>32</v>
      </c>
      <c r="L268" s="86">
        <v>3.5</v>
      </c>
      <c r="M268" s="74" t="s">
        <v>349</v>
      </c>
      <c r="N268" s="14">
        <v>1.5</v>
      </c>
      <c r="O268" s="15"/>
      <c r="P268" s="43">
        <v>2019</v>
      </c>
      <c r="Q268" s="43">
        <v>2023</v>
      </c>
      <c r="R268" s="87">
        <v>20</v>
      </c>
      <c r="S268" s="87" t="s">
        <v>340</v>
      </c>
      <c r="T268" s="17">
        <f t="shared" si="24"/>
        <v>2038</v>
      </c>
      <c r="U268" s="10">
        <v>1</v>
      </c>
      <c r="V268" s="10">
        <v>0</v>
      </c>
      <c r="W268" s="10">
        <v>1</v>
      </c>
      <c r="X268" s="10">
        <v>0</v>
      </c>
      <c r="Y268" s="10">
        <v>0</v>
      </c>
      <c r="Z268" s="10">
        <v>1</v>
      </c>
      <c r="AA268" s="11" t="s">
        <v>2541</v>
      </c>
      <c r="AB268" s="202" t="s">
        <v>2521</v>
      </c>
      <c r="AC268" s="196">
        <f t="shared" si="30"/>
        <v>2</v>
      </c>
      <c r="AD268" s="196">
        <f t="shared" si="31"/>
        <v>7</v>
      </c>
      <c r="AE268" s="196">
        <f t="shared" si="32"/>
        <v>9</v>
      </c>
    </row>
    <row r="269" spans="1:31" s="7" customFormat="1" x14ac:dyDescent="0.25">
      <c r="A269" s="326"/>
      <c r="B269" s="239">
        <f t="shared" si="29"/>
        <v>27</v>
      </c>
      <c r="C269" s="322"/>
      <c r="D269" s="322"/>
      <c r="E269" s="43" t="s">
        <v>67</v>
      </c>
      <c r="F269" s="43" t="s">
        <v>64</v>
      </c>
      <c r="G269" s="323"/>
      <c r="H269" s="323" t="s">
        <v>488</v>
      </c>
      <c r="I269" s="323" t="s">
        <v>358</v>
      </c>
      <c r="J269" s="89">
        <v>1.5</v>
      </c>
      <c r="K269" s="85">
        <v>108</v>
      </c>
      <c r="L269" s="86">
        <v>4</v>
      </c>
      <c r="M269" s="74" t="s">
        <v>349</v>
      </c>
      <c r="N269" s="14">
        <v>2</v>
      </c>
      <c r="O269" s="15"/>
      <c r="P269" s="43">
        <v>2019</v>
      </c>
      <c r="Q269" s="43">
        <v>2023</v>
      </c>
      <c r="R269" s="87">
        <v>20</v>
      </c>
      <c r="S269" s="87" t="s">
        <v>340</v>
      </c>
      <c r="T269" s="17">
        <f t="shared" si="24"/>
        <v>2038</v>
      </c>
      <c r="U269" s="10"/>
      <c r="V269" s="10"/>
      <c r="W269" s="10"/>
      <c r="X269" s="10"/>
      <c r="Y269" s="10"/>
      <c r="Z269" s="10"/>
      <c r="AA269" s="11"/>
      <c r="AB269" s="202"/>
      <c r="AC269" s="196">
        <f t="shared" si="30"/>
        <v>0</v>
      </c>
      <c r="AD269" s="196">
        <f t="shared" si="31"/>
        <v>0</v>
      </c>
      <c r="AE269" s="196">
        <f t="shared" si="32"/>
        <v>0</v>
      </c>
    </row>
    <row r="270" spans="1:31" s="7" customFormat="1" x14ac:dyDescent="0.25">
      <c r="A270" s="326"/>
      <c r="B270" s="239">
        <f t="shared" si="29"/>
        <v>27</v>
      </c>
      <c r="C270" s="322"/>
      <c r="D270" s="322" t="s">
        <v>529</v>
      </c>
      <c r="E270" s="43" t="s">
        <v>67</v>
      </c>
      <c r="F270" s="43" t="s">
        <v>64</v>
      </c>
      <c r="G270" s="323"/>
      <c r="H270" s="323"/>
      <c r="I270" s="323"/>
      <c r="J270" s="89">
        <v>1.5</v>
      </c>
      <c r="K270" s="85">
        <v>32</v>
      </c>
      <c r="L270" s="86">
        <v>3.5</v>
      </c>
      <c r="M270" s="74" t="s">
        <v>349</v>
      </c>
      <c r="N270" s="14">
        <v>1.5</v>
      </c>
      <c r="O270" s="15"/>
      <c r="P270" s="43">
        <v>2019</v>
      </c>
      <c r="Q270" s="43">
        <v>2023</v>
      </c>
      <c r="R270" s="87">
        <v>20</v>
      </c>
      <c r="S270" s="87" t="s">
        <v>340</v>
      </c>
      <c r="T270" s="17">
        <f t="shared" si="24"/>
        <v>2038</v>
      </c>
      <c r="U270" s="10">
        <v>1</v>
      </c>
      <c r="V270" s="10">
        <v>0</v>
      </c>
      <c r="W270" s="10">
        <v>1</v>
      </c>
      <c r="X270" s="10">
        <v>0</v>
      </c>
      <c r="Y270" s="10">
        <v>0</v>
      </c>
      <c r="Z270" s="10">
        <v>1</v>
      </c>
      <c r="AA270" s="11" t="s">
        <v>2541</v>
      </c>
      <c r="AB270" s="202" t="s">
        <v>2521</v>
      </c>
      <c r="AC270" s="196">
        <f t="shared" si="30"/>
        <v>2</v>
      </c>
      <c r="AD270" s="196">
        <f t="shared" si="31"/>
        <v>7</v>
      </c>
      <c r="AE270" s="196">
        <f t="shared" si="32"/>
        <v>9</v>
      </c>
    </row>
    <row r="271" spans="1:31" s="7" customFormat="1" x14ac:dyDescent="0.25">
      <c r="A271" s="326"/>
      <c r="B271" s="239">
        <f t="shared" si="29"/>
        <v>27</v>
      </c>
      <c r="C271" s="322"/>
      <c r="D271" s="322"/>
      <c r="E271" s="43" t="s">
        <v>67</v>
      </c>
      <c r="F271" s="43" t="s">
        <v>64</v>
      </c>
      <c r="G271" s="323"/>
      <c r="H271" s="323" t="s">
        <v>488</v>
      </c>
      <c r="I271" s="323" t="s">
        <v>358</v>
      </c>
      <c r="J271" s="89">
        <v>1.5</v>
      </c>
      <c r="K271" s="85">
        <v>108</v>
      </c>
      <c r="L271" s="86">
        <v>4</v>
      </c>
      <c r="M271" s="74" t="s">
        <v>349</v>
      </c>
      <c r="N271" s="14">
        <v>2</v>
      </c>
      <c r="O271" s="15"/>
      <c r="P271" s="43">
        <v>2019</v>
      </c>
      <c r="Q271" s="43">
        <v>2023</v>
      </c>
      <c r="R271" s="87">
        <v>20</v>
      </c>
      <c r="S271" s="87" t="s">
        <v>340</v>
      </c>
      <c r="T271" s="17">
        <f t="shared" si="24"/>
        <v>2038</v>
      </c>
      <c r="U271" s="10"/>
      <c r="V271" s="10"/>
      <c r="W271" s="10"/>
      <c r="X271" s="10"/>
      <c r="Y271" s="10"/>
      <c r="Z271" s="10"/>
      <c r="AA271" s="11"/>
      <c r="AB271" s="202"/>
      <c r="AC271" s="196">
        <f t="shared" si="30"/>
        <v>0</v>
      </c>
      <c r="AD271" s="196">
        <f t="shared" si="31"/>
        <v>0</v>
      </c>
      <c r="AE271" s="196">
        <f t="shared" si="32"/>
        <v>0</v>
      </c>
    </row>
    <row r="272" spans="1:31" s="7" customFormat="1" x14ac:dyDescent="0.25">
      <c r="A272" s="326"/>
      <c r="B272" s="239">
        <f t="shared" si="29"/>
        <v>27</v>
      </c>
      <c r="C272" s="322"/>
      <c r="D272" s="322" t="s">
        <v>530</v>
      </c>
      <c r="E272" s="43" t="s">
        <v>67</v>
      </c>
      <c r="F272" s="43" t="s">
        <v>64</v>
      </c>
      <c r="G272" s="323"/>
      <c r="H272" s="323"/>
      <c r="I272" s="323"/>
      <c r="J272" s="89">
        <v>1.5</v>
      </c>
      <c r="K272" s="85">
        <v>32</v>
      </c>
      <c r="L272" s="86">
        <v>3.5</v>
      </c>
      <c r="M272" s="74" t="s">
        <v>349</v>
      </c>
      <c r="N272" s="14">
        <v>1.5</v>
      </c>
      <c r="O272" s="15"/>
      <c r="P272" s="43">
        <v>2019</v>
      </c>
      <c r="Q272" s="43">
        <v>2023</v>
      </c>
      <c r="R272" s="87">
        <v>20</v>
      </c>
      <c r="S272" s="87" t="s">
        <v>340</v>
      </c>
      <c r="T272" s="17">
        <f t="shared" si="24"/>
        <v>2038</v>
      </c>
      <c r="U272" s="10">
        <v>1</v>
      </c>
      <c r="V272" s="10">
        <v>0</v>
      </c>
      <c r="W272" s="10">
        <v>1</v>
      </c>
      <c r="X272" s="10">
        <v>0</v>
      </c>
      <c r="Y272" s="10">
        <v>0</v>
      </c>
      <c r="Z272" s="10">
        <v>1</v>
      </c>
      <c r="AA272" s="11" t="s">
        <v>2541</v>
      </c>
      <c r="AB272" s="202" t="s">
        <v>2521</v>
      </c>
      <c r="AC272" s="196">
        <f t="shared" si="30"/>
        <v>2</v>
      </c>
      <c r="AD272" s="196">
        <f t="shared" si="31"/>
        <v>7</v>
      </c>
      <c r="AE272" s="196">
        <f t="shared" si="32"/>
        <v>9</v>
      </c>
    </row>
    <row r="273" spans="1:31" s="7" customFormat="1" x14ac:dyDescent="0.25">
      <c r="A273" s="326"/>
      <c r="B273" s="239">
        <f t="shared" si="29"/>
        <v>27</v>
      </c>
      <c r="C273" s="322"/>
      <c r="D273" s="322"/>
      <c r="E273" s="43" t="s">
        <v>67</v>
      </c>
      <c r="F273" s="43" t="s">
        <v>64</v>
      </c>
      <c r="G273" s="323"/>
      <c r="H273" s="323" t="s">
        <v>488</v>
      </c>
      <c r="I273" s="323" t="s">
        <v>358</v>
      </c>
      <c r="J273" s="89">
        <v>1.5</v>
      </c>
      <c r="K273" s="85">
        <v>108</v>
      </c>
      <c r="L273" s="86">
        <v>4</v>
      </c>
      <c r="M273" s="74" t="s">
        <v>349</v>
      </c>
      <c r="N273" s="14">
        <v>2</v>
      </c>
      <c r="O273" s="15"/>
      <c r="P273" s="43">
        <v>2019</v>
      </c>
      <c r="Q273" s="43">
        <v>2023</v>
      </c>
      <c r="R273" s="87">
        <v>20</v>
      </c>
      <c r="S273" s="87" t="s">
        <v>340</v>
      </c>
      <c r="T273" s="17">
        <f t="shared" si="24"/>
        <v>2038</v>
      </c>
      <c r="U273" s="10"/>
      <c r="V273" s="10"/>
      <c r="W273" s="10"/>
      <c r="X273" s="10"/>
      <c r="Y273" s="10"/>
      <c r="Z273" s="10"/>
      <c r="AA273" s="11"/>
      <c r="AB273" s="202"/>
      <c r="AC273" s="196">
        <f t="shared" si="30"/>
        <v>0</v>
      </c>
      <c r="AD273" s="196">
        <f t="shared" si="31"/>
        <v>0</v>
      </c>
      <c r="AE273" s="196">
        <f t="shared" si="32"/>
        <v>0</v>
      </c>
    </row>
    <row r="274" spans="1:31" s="7" customFormat="1" x14ac:dyDescent="0.25">
      <c r="A274" s="326"/>
      <c r="B274" s="239">
        <f t="shared" si="29"/>
        <v>27</v>
      </c>
      <c r="C274" s="322"/>
      <c r="D274" s="322" t="s">
        <v>531</v>
      </c>
      <c r="E274" s="43" t="s">
        <v>67</v>
      </c>
      <c r="F274" s="43" t="s">
        <v>64</v>
      </c>
      <c r="G274" s="323"/>
      <c r="H274" s="323"/>
      <c r="I274" s="323"/>
      <c r="J274" s="89">
        <v>1.5</v>
      </c>
      <c r="K274" s="85">
        <v>32</v>
      </c>
      <c r="L274" s="86">
        <v>3.5</v>
      </c>
      <c r="M274" s="74" t="s">
        <v>349</v>
      </c>
      <c r="N274" s="14">
        <v>1.5</v>
      </c>
      <c r="O274" s="15"/>
      <c r="P274" s="43">
        <v>2019</v>
      </c>
      <c r="Q274" s="43">
        <v>2023</v>
      </c>
      <c r="R274" s="87">
        <v>20</v>
      </c>
      <c r="S274" s="87" t="s">
        <v>340</v>
      </c>
      <c r="T274" s="17">
        <f t="shared" si="24"/>
        <v>2038</v>
      </c>
      <c r="U274" s="10">
        <v>1</v>
      </c>
      <c r="V274" s="10">
        <v>0</v>
      </c>
      <c r="W274" s="10">
        <v>1</v>
      </c>
      <c r="X274" s="10">
        <v>0</v>
      </c>
      <c r="Y274" s="10">
        <v>0</v>
      </c>
      <c r="Z274" s="10">
        <v>1</v>
      </c>
      <c r="AA274" s="11" t="s">
        <v>2541</v>
      </c>
      <c r="AB274" s="202" t="s">
        <v>2521</v>
      </c>
      <c r="AC274" s="196">
        <f t="shared" si="30"/>
        <v>2</v>
      </c>
      <c r="AD274" s="196">
        <f t="shared" si="31"/>
        <v>7</v>
      </c>
      <c r="AE274" s="196">
        <f t="shared" si="32"/>
        <v>9</v>
      </c>
    </row>
    <row r="275" spans="1:31" s="7" customFormat="1" x14ac:dyDescent="0.25">
      <c r="A275" s="326"/>
      <c r="B275" s="239">
        <f t="shared" si="29"/>
        <v>27</v>
      </c>
      <c r="C275" s="322"/>
      <c r="D275" s="322"/>
      <c r="E275" s="43" t="s">
        <v>67</v>
      </c>
      <c r="F275" s="43" t="s">
        <v>64</v>
      </c>
      <c r="G275" s="323"/>
      <c r="H275" s="323" t="s">
        <v>488</v>
      </c>
      <c r="I275" s="323" t="s">
        <v>358</v>
      </c>
      <c r="J275" s="89">
        <v>1.5</v>
      </c>
      <c r="K275" s="85">
        <v>108</v>
      </c>
      <c r="L275" s="86">
        <v>4</v>
      </c>
      <c r="M275" s="74" t="s">
        <v>349</v>
      </c>
      <c r="N275" s="14">
        <v>2</v>
      </c>
      <c r="O275" s="15"/>
      <c r="P275" s="43">
        <v>2019</v>
      </c>
      <c r="Q275" s="43">
        <v>2023</v>
      </c>
      <c r="R275" s="87">
        <v>20</v>
      </c>
      <c r="S275" s="87" t="s">
        <v>340</v>
      </c>
      <c r="T275" s="17">
        <f t="shared" si="24"/>
        <v>2038</v>
      </c>
      <c r="U275" s="10"/>
      <c r="V275" s="10"/>
      <c r="W275" s="10"/>
      <c r="X275" s="10"/>
      <c r="Y275" s="10"/>
      <c r="Z275" s="10"/>
      <c r="AA275" s="11"/>
      <c r="AB275" s="202"/>
      <c r="AC275" s="196">
        <f t="shared" si="30"/>
        <v>0</v>
      </c>
      <c r="AD275" s="196">
        <f t="shared" si="31"/>
        <v>0</v>
      </c>
      <c r="AE275" s="196">
        <f t="shared" si="32"/>
        <v>0</v>
      </c>
    </row>
    <row r="276" spans="1:31" s="7" customFormat="1" x14ac:dyDescent="0.25">
      <c r="A276" s="326"/>
      <c r="B276" s="239">
        <f t="shared" si="29"/>
        <v>27</v>
      </c>
      <c r="C276" s="322"/>
      <c r="D276" s="322" t="s">
        <v>532</v>
      </c>
      <c r="E276" s="43" t="s">
        <v>67</v>
      </c>
      <c r="F276" s="43" t="s">
        <v>64</v>
      </c>
      <c r="G276" s="323"/>
      <c r="H276" s="323"/>
      <c r="I276" s="323"/>
      <c r="J276" s="89">
        <v>1.5</v>
      </c>
      <c r="K276" s="85">
        <v>32</v>
      </c>
      <c r="L276" s="86">
        <v>3.5</v>
      </c>
      <c r="M276" s="74" t="s">
        <v>349</v>
      </c>
      <c r="N276" s="14">
        <v>1.5</v>
      </c>
      <c r="O276" s="15"/>
      <c r="P276" s="43">
        <v>2019</v>
      </c>
      <c r="Q276" s="43">
        <v>2023</v>
      </c>
      <c r="R276" s="87">
        <v>20</v>
      </c>
      <c r="S276" s="87" t="s">
        <v>340</v>
      </c>
      <c r="T276" s="17">
        <f t="shared" si="24"/>
        <v>2038</v>
      </c>
      <c r="U276" s="10">
        <v>1</v>
      </c>
      <c r="V276" s="10">
        <v>0</v>
      </c>
      <c r="W276" s="10">
        <v>1</v>
      </c>
      <c r="X276" s="10">
        <v>0</v>
      </c>
      <c r="Y276" s="10">
        <v>0</v>
      </c>
      <c r="Z276" s="10">
        <v>1</v>
      </c>
      <c r="AA276" s="11" t="s">
        <v>2541</v>
      </c>
      <c r="AB276" s="202" t="s">
        <v>2521</v>
      </c>
      <c r="AC276" s="196">
        <f t="shared" si="30"/>
        <v>2</v>
      </c>
      <c r="AD276" s="196">
        <f t="shared" si="31"/>
        <v>7</v>
      </c>
      <c r="AE276" s="196">
        <f t="shared" si="32"/>
        <v>9</v>
      </c>
    </row>
    <row r="277" spans="1:31" s="7" customFormat="1" x14ac:dyDescent="0.25">
      <c r="A277" s="326"/>
      <c r="B277" s="239">
        <f t="shared" si="29"/>
        <v>27</v>
      </c>
      <c r="C277" s="322"/>
      <c r="D277" s="322"/>
      <c r="E277" s="43" t="s">
        <v>67</v>
      </c>
      <c r="F277" s="43" t="s">
        <v>64</v>
      </c>
      <c r="G277" s="323"/>
      <c r="H277" s="323" t="s">
        <v>488</v>
      </c>
      <c r="I277" s="323" t="s">
        <v>358</v>
      </c>
      <c r="J277" s="89">
        <v>1.5</v>
      </c>
      <c r="K277" s="85">
        <v>108</v>
      </c>
      <c r="L277" s="86">
        <v>4</v>
      </c>
      <c r="M277" s="74" t="s">
        <v>349</v>
      </c>
      <c r="N277" s="14">
        <v>2</v>
      </c>
      <c r="O277" s="15"/>
      <c r="P277" s="43">
        <v>2019</v>
      </c>
      <c r="Q277" s="43">
        <v>2023</v>
      </c>
      <c r="R277" s="87">
        <v>20</v>
      </c>
      <c r="S277" s="87" t="s">
        <v>340</v>
      </c>
      <c r="T277" s="17">
        <f t="shared" si="24"/>
        <v>2038</v>
      </c>
      <c r="U277" s="10"/>
      <c r="V277" s="10"/>
      <c r="W277" s="10"/>
      <c r="X277" s="10"/>
      <c r="Y277" s="10"/>
      <c r="Z277" s="10"/>
      <c r="AA277" s="11"/>
      <c r="AB277" s="202"/>
      <c r="AC277" s="196">
        <f t="shared" si="30"/>
        <v>0</v>
      </c>
      <c r="AD277" s="196">
        <f t="shared" si="31"/>
        <v>0</v>
      </c>
      <c r="AE277" s="196">
        <f t="shared" si="32"/>
        <v>0</v>
      </c>
    </row>
    <row r="278" spans="1:31" s="7" customFormat="1" x14ac:dyDescent="0.25">
      <c r="A278" s="326"/>
      <c r="B278" s="239">
        <f t="shared" si="29"/>
        <v>27</v>
      </c>
      <c r="C278" s="322"/>
      <c r="D278" s="43" t="s">
        <v>533</v>
      </c>
      <c r="E278" s="43" t="s">
        <v>67</v>
      </c>
      <c r="F278" s="43" t="s">
        <v>64</v>
      </c>
      <c r="G278" s="74"/>
      <c r="H278" s="323"/>
      <c r="I278" s="323"/>
      <c r="J278" s="89">
        <v>1.5</v>
      </c>
      <c r="K278" s="85">
        <v>57</v>
      </c>
      <c r="L278" s="86">
        <v>4</v>
      </c>
      <c r="M278" s="74" t="s">
        <v>349</v>
      </c>
      <c r="N278" s="14">
        <v>1.5</v>
      </c>
      <c r="O278" s="15"/>
      <c r="P278" s="43">
        <v>2019</v>
      </c>
      <c r="Q278" s="43">
        <v>2023</v>
      </c>
      <c r="R278" s="87">
        <v>20</v>
      </c>
      <c r="S278" s="87" t="s">
        <v>340</v>
      </c>
      <c r="T278" s="17">
        <f t="shared" si="24"/>
        <v>2038</v>
      </c>
      <c r="U278" s="10">
        <v>3</v>
      </c>
      <c r="V278" s="10">
        <v>0</v>
      </c>
      <c r="W278" s="10">
        <v>1</v>
      </c>
      <c r="X278" s="10">
        <v>0</v>
      </c>
      <c r="Y278" s="10">
        <v>0</v>
      </c>
      <c r="Z278" s="10">
        <v>0</v>
      </c>
      <c r="AA278" s="11" t="s">
        <v>2541</v>
      </c>
      <c r="AB278" s="202" t="s">
        <v>2521</v>
      </c>
      <c r="AC278" s="196">
        <f t="shared" si="30"/>
        <v>3</v>
      </c>
      <c r="AD278" s="196">
        <f t="shared" si="31"/>
        <v>8</v>
      </c>
      <c r="AE278" s="196">
        <f t="shared" si="32"/>
        <v>11</v>
      </c>
    </row>
    <row r="279" spans="1:31" s="7" customFormat="1" x14ac:dyDescent="0.25">
      <c r="A279" s="326" t="s">
        <v>534</v>
      </c>
      <c r="B279" s="246">
        <v>28</v>
      </c>
      <c r="C279" s="322" t="s">
        <v>535</v>
      </c>
      <c r="D279" s="322" t="s">
        <v>536</v>
      </c>
      <c r="E279" s="326" t="s">
        <v>537</v>
      </c>
      <c r="F279" s="43" t="s">
        <v>64</v>
      </c>
      <c r="G279" s="323" t="s">
        <v>174</v>
      </c>
      <c r="H279" s="323" t="s">
        <v>488</v>
      </c>
      <c r="I279" s="323" t="s">
        <v>358</v>
      </c>
      <c r="J279" s="89">
        <v>4</v>
      </c>
      <c r="K279" s="85">
        <v>219</v>
      </c>
      <c r="L279" s="86">
        <v>6</v>
      </c>
      <c r="M279" s="74" t="s">
        <v>330</v>
      </c>
      <c r="N279" s="14">
        <f>IF(K279="","",IF(O279="",IF(K279=0,"",IF(K279&lt;=[4]Разработчик!$D$7,[4]Разработчик!$C$8,IF(K279&lt;=[4]Разработчик!$G$7,[4]Разработчик!$F$8,IF(K279&lt;=[4]Разработчик!$J$7,[4]Разработчик!$I$8,IF(K279&lt;=[4]Разработчик!$M$7,[4]Разработчик!$L$8,IF(K279&lt;=[4]Разработчик!$P$7,[4]Разработчик!$O$8,IF(K279&lt;=[4]Разработчик!$S$7,[4]Разработчик!$R$8,IF(K279&lt;=425.9,3.5,IF(K279&gt;=[4]Разработчик!$V$7,[4]Разработчик!$U$8))))))))),"-"))</f>
        <v>2.5</v>
      </c>
      <c r="O279" s="15"/>
      <c r="P279" s="43">
        <v>2019</v>
      </c>
      <c r="Q279" s="43">
        <v>2023</v>
      </c>
      <c r="R279" s="87">
        <v>20</v>
      </c>
      <c r="S279" s="87" t="s">
        <v>340</v>
      </c>
      <c r="T279" s="17">
        <f t="shared" si="24"/>
        <v>2035</v>
      </c>
      <c r="U279" s="10">
        <v>3</v>
      </c>
      <c r="V279" s="10">
        <v>0</v>
      </c>
      <c r="W279" s="10">
        <v>3</v>
      </c>
      <c r="X279" s="10">
        <v>1</v>
      </c>
      <c r="Y279" s="10">
        <v>0</v>
      </c>
      <c r="Z279" s="10">
        <v>2</v>
      </c>
      <c r="AA279" s="11" t="s">
        <v>237</v>
      </c>
      <c r="AB279" s="202" t="s">
        <v>2521</v>
      </c>
      <c r="AC279" s="196">
        <f t="shared" si="30"/>
        <v>6</v>
      </c>
      <c r="AD279" s="196">
        <f t="shared" si="31"/>
        <v>20</v>
      </c>
      <c r="AE279" s="196">
        <f t="shared" si="32"/>
        <v>26</v>
      </c>
    </row>
    <row r="280" spans="1:31" s="7" customFormat="1" ht="15" customHeight="1" x14ac:dyDescent="0.25">
      <c r="A280" s="326"/>
      <c r="B280" s="239">
        <f t="shared" ref="B280:B330" si="33">B279</f>
        <v>28</v>
      </c>
      <c r="C280" s="322"/>
      <c r="D280" s="322"/>
      <c r="E280" s="326"/>
      <c r="F280" s="43" t="s">
        <v>64</v>
      </c>
      <c r="G280" s="323"/>
      <c r="H280" s="323"/>
      <c r="I280" s="323"/>
      <c r="J280" s="89">
        <v>0.7</v>
      </c>
      <c r="K280" s="85">
        <v>57</v>
      </c>
      <c r="L280" s="86">
        <v>4</v>
      </c>
      <c r="M280" s="74" t="s">
        <v>330</v>
      </c>
      <c r="N280" s="14">
        <f>IF(K280="","",IF(O280="",IF(K280=0,"",IF(K280&lt;=[4]Разработчик!$D$7,[4]Разработчик!$C$8,IF(K280&lt;=[4]Разработчик!$G$7,[4]Разработчик!$F$8,IF(K280&lt;=[4]Разработчик!$J$7,[4]Разработчик!$I$8,IF(K280&lt;=[4]Разработчик!$M$7,[4]Разработчик!$L$8,IF(K280&lt;=[4]Разработчик!$P$7,[4]Разработчик!$O$8,IF(K280&lt;=[4]Разработчик!$S$7,[4]Разработчик!$R$8,IF(K280&lt;=425.9,3.5,IF(K280&gt;=[4]Разработчик!$V$7,[4]Разработчик!$U$8))))))))),"-"))</f>
        <v>1.5</v>
      </c>
      <c r="O280" s="15"/>
      <c r="P280" s="43">
        <v>2019</v>
      </c>
      <c r="Q280" s="43">
        <v>2023</v>
      </c>
      <c r="R280" s="87">
        <v>20</v>
      </c>
      <c r="S280" s="87" t="s">
        <v>340</v>
      </c>
      <c r="T280" s="17">
        <f t="shared" si="24"/>
        <v>2035</v>
      </c>
      <c r="U280" s="10"/>
      <c r="V280" s="10"/>
      <c r="W280" s="10"/>
      <c r="X280" s="10"/>
      <c r="Y280" s="10"/>
      <c r="Z280" s="10"/>
      <c r="AA280" s="11"/>
      <c r="AB280" s="202"/>
      <c r="AC280" s="196">
        <f t="shared" si="30"/>
        <v>0</v>
      </c>
      <c r="AD280" s="196">
        <f t="shared" si="31"/>
        <v>0</v>
      </c>
      <c r="AE280" s="196">
        <f t="shared" si="32"/>
        <v>0</v>
      </c>
    </row>
    <row r="281" spans="1:31" s="7" customFormat="1" x14ac:dyDescent="0.25">
      <c r="A281" s="326"/>
      <c r="B281" s="239">
        <f t="shared" si="33"/>
        <v>28</v>
      </c>
      <c r="C281" s="322"/>
      <c r="D281" s="322" t="s">
        <v>538</v>
      </c>
      <c r="E281" s="326" t="s">
        <v>537</v>
      </c>
      <c r="F281" s="43" t="s">
        <v>64</v>
      </c>
      <c r="G281" s="323" t="s">
        <v>174</v>
      </c>
      <c r="H281" s="323" t="s">
        <v>488</v>
      </c>
      <c r="I281" s="323" t="s">
        <v>358</v>
      </c>
      <c r="J281" s="89">
        <v>4</v>
      </c>
      <c r="K281" s="85">
        <v>219</v>
      </c>
      <c r="L281" s="86">
        <v>6</v>
      </c>
      <c r="M281" s="74" t="s">
        <v>330</v>
      </c>
      <c r="N281" s="14">
        <f>IF(K281="","",IF(O281="",IF(K281=0,"",IF(K281&lt;=[4]Разработчик!$D$7,[4]Разработчик!$C$8,IF(K281&lt;=[4]Разработчик!$G$7,[4]Разработчик!$F$8,IF(K281&lt;=[4]Разработчик!$J$7,[4]Разработчик!$I$8,IF(K281&lt;=[4]Разработчик!$M$7,[4]Разработчик!$L$8,IF(K281&lt;=[4]Разработчик!$P$7,[4]Разработчик!$O$8,IF(K281&lt;=[4]Разработчик!$S$7,[4]Разработчик!$R$8,IF(K281&lt;=425.9,3.5,IF(K281&gt;=[4]Разработчик!$V$7,[4]Разработчик!$U$8))))))))),"-"))</f>
        <v>2.5</v>
      </c>
      <c r="O281" s="15"/>
      <c r="P281" s="43">
        <v>2019</v>
      </c>
      <c r="Q281" s="43">
        <v>2023</v>
      </c>
      <c r="R281" s="87">
        <v>20</v>
      </c>
      <c r="S281" s="87" t="s">
        <v>340</v>
      </c>
      <c r="T281" s="17">
        <f t="shared" si="24"/>
        <v>2035</v>
      </c>
      <c r="U281" s="10">
        <v>3</v>
      </c>
      <c r="V281" s="10">
        <v>0</v>
      </c>
      <c r="W281" s="10">
        <v>3</v>
      </c>
      <c r="X281" s="10">
        <v>1</v>
      </c>
      <c r="Y281" s="10">
        <v>0</v>
      </c>
      <c r="Z281" s="10">
        <v>2</v>
      </c>
      <c r="AA281" s="11" t="s">
        <v>237</v>
      </c>
      <c r="AB281" s="202" t="s">
        <v>2521</v>
      </c>
      <c r="AC281" s="196">
        <f t="shared" si="30"/>
        <v>6</v>
      </c>
      <c r="AD281" s="196">
        <f t="shared" si="31"/>
        <v>20</v>
      </c>
      <c r="AE281" s="196">
        <f t="shared" si="32"/>
        <v>26</v>
      </c>
    </row>
    <row r="282" spans="1:31" s="7" customFormat="1" ht="15" customHeight="1" x14ac:dyDescent="0.25">
      <c r="A282" s="326"/>
      <c r="B282" s="239">
        <f t="shared" si="33"/>
        <v>28</v>
      </c>
      <c r="C282" s="322"/>
      <c r="D282" s="322"/>
      <c r="E282" s="326"/>
      <c r="F282" s="43" t="s">
        <v>64</v>
      </c>
      <c r="G282" s="323"/>
      <c r="H282" s="323"/>
      <c r="I282" s="323"/>
      <c r="J282" s="89">
        <v>0.7</v>
      </c>
      <c r="K282" s="85">
        <v>57</v>
      </c>
      <c r="L282" s="86">
        <v>4</v>
      </c>
      <c r="M282" s="74" t="s">
        <v>330</v>
      </c>
      <c r="N282" s="14">
        <f>IF(K282="","",IF(O282="",IF(K282=0,"",IF(K282&lt;=[4]Разработчик!$D$7,[4]Разработчик!$C$8,IF(K282&lt;=[4]Разработчик!$G$7,[4]Разработчик!$F$8,IF(K282&lt;=[4]Разработчик!$J$7,[4]Разработчик!$I$8,IF(K282&lt;=[4]Разработчик!$M$7,[4]Разработчик!$L$8,IF(K282&lt;=[4]Разработчик!$P$7,[4]Разработчик!$O$8,IF(K282&lt;=[4]Разработчик!$S$7,[4]Разработчик!$R$8,IF(K282&lt;=425.9,3.5,IF(K282&gt;=[4]Разработчик!$V$7,[4]Разработчик!$U$8))))))))),"-"))</f>
        <v>1.5</v>
      </c>
      <c r="O282" s="15"/>
      <c r="P282" s="43">
        <v>2019</v>
      </c>
      <c r="Q282" s="43">
        <v>2023</v>
      </c>
      <c r="R282" s="87">
        <v>20</v>
      </c>
      <c r="S282" s="87" t="s">
        <v>340</v>
      </c>
      <c r="T282" s="17">
        <f t="shared" si="24"/>
        <v>2035</v>
      </c>
      <c r="U282" s="10"/>
      <c r="V282" s="10"/>
      <c r="W282" s="10"/>
      <c r="X282" s="10"/>
      <c r="Y282" s="10"/>
      <c r="Z282" s="10"/>
      <c r="AA282" s="11"/>
      <c r="AB282" s="202"/>
      <c r="AC282" s="196">
        <f t="shared" si="30"/>
        <v>0</v>
      </c>
      <c r="AD282" s="196">
        <f t="shared" si="31"/>
        <v>0</v>
      </c>
      <c r="AE282" s="196">
        <f t="shared" si="32"/>
        <v>0</v>
      </c>
    </row>
    <row r="283" spans="1:31" s="7" customFormat="1" ht="24" x14ac:dyDescent="0.25">
      <c r="A283" s="326"/>
      <c r="B283" s="239">
        <f t="shared" si="33"/>
        <v>28</v>
      </c>
      <c r="C283" s="322"/>
      <c r="D283" s="43" t="s">
        <v>539</v>
      </c>
      <c r="E283" s="43" t="s">
        <v>537</v>
      </c>
      <c r="F283" s="43" t="s">
        <v>64</v>
      </c>
      <c r="G283" s="74" t="s">
        <v>174</v>
      </c>
      <c r="H283" s="74" t="s">
        <v>488</v>
      </c>
      <c r="I283" s="74" t="s">
        <v>358</v>
      </c>
      <c r="J283" s="89">
        <v>3.4</v>
      </c>
      <c r="K283" s="85">
        <v>219</v>
      </c>
      <c r="L283" s="86">
        <v>6</v>
      </c>
      <c r="M283" s="74" t="s">
        <v>330</v>
      </c>
      <c r="N283" s="14">
        <f>IF(K283="","",IF(O283="",IF(K283=0,"",IF(K283&lt;=[4]Разработчик!$D$7,[4]Разработчик!$C$8,IF(K283&lt;=[4]Разработчик!$G$7,[4]Разработчик!$F$8,IF(K283&lt;=[4]Разработчик!$J$7,[4]Разработчик!$I$8,IF(K283&lt;=[4]Разработчик!$M$7,[4]Разработчик!$L$8,IF(K283&lt;=[4]Разработчик!$P$7,[4]Разработчик!$O$8,IF(K283&lt;=[4]Разработчик!$S$7,[4]Разработчик!$R$8,IF(K283&lt;=425.9,3.5,IF(K283&gt;=[4]Разработчик!$V$7,[4]Разработчик!$U$8))))))))),"-"))</f>
        <v>2.5</v>
      </c>
      <c r="O283" s="15"/>
      <c r="P283" s="43">
        <v>2019</v>
      </c>
      <c r="Q283" s="43">
        <v>2023</v>
      </c>
      <c r="R283" s="87">
        <v>20</v>
      </c>
      <c r="S283" s="87" t="s">
        <v>340</v>
      </c>
      <c r="T283" s="17">
        <f t="shared" si="24"/>
        <v>2035</v>
      </c>
      <c r="U283" s="10">
        <v>1</v>
      </c>
      <c r="V283" s="10">
        <v>0</v>
      </c>
      <c r="W283" s="10">
        <v>2</v>
      </c>
      <c r="X283" s="10">
        <v>0</v>
      </c>
      <c r="Y283" s="10">
        <v>0</v>
      </c>
      <c r="Z283" s="10">
        <v>0</v>
      </c>
      <c r="AA283" s="11" t="s">
        <v>237</v>
      </c>
      <c r="AB283" s="202" t="s">
        <v>2521</v>
      </c>
      <c r="AC283" s="196">
        <f t="shared" si="30"/>
        <v>1</v>
      </c>
      <c r="AD283" s="196">
        <f t="shared" si="31"/>
        <v>6</v>
      </c>
      <c r="AE283" s="196">
        <f t="shared" si="32"/>
        <v>7</v>
      </c>
    </row>
    <row r="284" spans="1:31" s="7" customFormat="1" x14ac:dyDescent="0.25">
      <c r="A284" s="326"/>
      <c r="B284" s="239">
        <f t="shared" si="33"/>
        <v>28</v>
      </c>
      <c r="C284" s="322"/>
      <c r="D284" s="322" t="s">
        <v>540</v>
      </c>
      <c r="E284" s="326" t="s">
        <v>537</v>
      </c>
      <c r="F284" s="43" t="s">
        <v>64</v>
      </c>
      <c r="G284" s="323" t="s">
        <v>174</v>
      </c>
      <c r="H284" s="323" t="s">
        <v>488</v>
      </c>
      <c r="I284" s="323" t="s">
        <v>358</v>
      </c>
      <c r="J284" s="89">
        <v>4</v>
      </c>
      <c r="K284" s="85">
        <v>219</v>
      </c>
      <c r="L284" s="86">
        <v>6</v>
      </c>
      <c r="M284" s="74" t="s">
        <v>330</v>
      </c>
      <c r="N284" s="14">
        <f>IF(K284="","",IF(O284="",IF(K284=0,"",IF(K284&lt;=[4]Разработчик!$D$7,[4]Разработчик!$C$8,IF(K284&lt;=[4]Разработчик!$G$7,[4]Разработчик!$F$8,IF(K284&lt;=[4]Разработчик!$J$7,[4]Разработчик!$I$8,IF(K284&lt;=[4]Разработчик!$M$7,[4]Разработчик!$L$8,IF(K284&lt;=[4]Разработчик!$P$7,[4]Разработчик!$O$8,IF(K284&lt;=[4]Разработчик!$S$7,[4]Разработчик!$R$8,IF(K284&lt;=425.9,3.5,IF(K284&gt;=[4]Разработчик!$V$7,[4]Разработчик!$U$8))))))))),"-"))</f>
        <v>2.5</v>
      </c>
      <c r="O284" s="15"/>
      <c r="P284" s="43">
        <v>2019</v>
      </c>
      <c r="Q284" s="43">
        <v>2023</v>
      </c>
      <c r="R284" s="87">
        <v>20</v>
      </c>
      <c r="S284" s="87" t="s">
        <v>340</v>
      </c>
      <c r="T284" s="17">
        <f t="shared" si="24"/>
        <v>2035</v>
      </c>
      <c r="U284" s="10">
        <v>3</v>
      </c>
      <c r="V284" s="10">
        <v>0</v>
      </c>
      <c r="W284" s="10">
        <v>3</v>
      </c>
      <c r="X284" s="10">
        <v>1</v>
      </c>
      <c r="Y284" s="10">
        <v>0</v>
      </c>
      <c r="Z284" s="10">
        <v>2</v>
      </c>
      <c r="AA284" s="11" t="s">
        <v>237</v>
      </c>
      <c r="AB284" s="202" t="s">
        <v>2521</v>
      </c>
      <c r="AC284" s="196">
        <f t="shared" si="30"/>
        <v>6</v>
      </c>
      <c r="AD284" s="196">
        <f t="shared" si="31"/>
        <v>20</v>
      </c>
      <c r="AE284" s="196">
        <f t="shared" si="32"/>
        <v>26</v>
      </c>
    </row>
    <row r="285" spans="1:31" s="7" customFormat="1" ht="15" customHeight="1" x14ac:dyDescent="0.25">
      <c r="A285" s="326"/>
      <c r="B285" s="239">
        <f t="shared" si="33"/>
        <v>28</v>
      </c>
      <c r="C285" s="322"/>
      <c r="D285" s="322"/>
      <c r="E285" s="326"/>
      <c r="F285" s="43" t="s">
        <v>64</v>
      </c>
      <c r="G285" s="323"/>
      <c r="H285" s="323"/>
      <c r="I285" s="323"/>
      <c r="J285" s="89">
        <v>0.7</v>
      </c>
      <c r="K285" s="85">
        <v>57</v>
      </c>
      <c r="L285" s="86">
        <v>4</v>
      </c>
      <c r="M285" s="74" t="s">
        <v>330</v>
      </c>
      <c r="N285" s="14">
        <f>IF(K285="","",IF(O285="",IF(K285=0,"",IF(K285&lt;=[4]Разработчик!$D$7,[4]Разработчик!$C$8,IF(K285&lt;=[4]Разработчик!$G$7,[4]Разработчик!$F$8,IF(K285&lt;=[4]Разработчик!$J$7,[4]Разработчик!$I$8,IF(K285&lt;=[4]Разработчик!$M$7,[4]Разработчик!$L$8,IF(K285&lt;=[4]Разработчик!$P$7,[4]Разработчик!$O$8,IF(K285&lt;=[4]Разработчик!$S$7,[4]Разработчик!$R$8,IF(K285&lt;=425.9,3.5,IF(K285&gt;=[4]Разработчик!$V$7,[4]Разработчик!$U$8))))))))),"-"))</f>
        <v>1.5</v>
      </c>
      <c r="O285" s="15"/>
      <c r="P285" s="43">
        <v>2019</v>
      </c>
      <c r="Q285" s="43">
        <v>2023</v>
      </c>
      <c r="R285" s="87">
        <v>20</v>
      </c>
      <c r="S285" s="87" t="s">
        <v>340</v>
      </c>
      <c r="T285" s="17">
        <f t="shared" si="24"/>
        <v>2035</v>
      </c>
      <c r="U285" s="10"/>
      <c r="V285" s="10"/>
      <c r="W285" s="10"/>
      <c r="X285" s="10"/>
      <c r="Y285" s="10"/>
      <c r="Z285" s="10"/>
      <c r="AA285" s="11"/>
      <c r="AB285" s="202"/>
      <c r="AC285" s="196">
        <f t="shared" si="30"/>
        <v>0</v>
      </c>
      <c r="AD285" s="196">
        <f t="shared" si="31"/>
        <v>0</v>
      </c>
      <c r="AE285" s="196">
        <f t="shared" si="32"/>
        <v>0</v>
      </c>
    </row>
    <row r="286" spans="1:31" s="7" customFormat="1" ht="24" x14ac:dyDescent="0.25">
      <c r="A286" s="326"/>
      <c r="B286" s="239">
        <f t="shared" si="33"/>
        <v>28</v>
      </c>
      <c r="C286" s="322"/>
      <c r="D286" s="43" t="s">
        <v>541</v>
      </c>
      <c r="E286" s="87" t="s">
        <v>537</v>
      </c>
      <c r="F286" s="43" t="s">
        <v>64</v>
      </c>
      <c r="G286" s="74" t="s">
        <v>174</v>
      </c>
      <c r="H286" s="74" t="s">
        <v>488</v>
      </c>
      <c r="I286" s="74" t="s">
        <v>358</v>
      </c>
      <c r="J286" s="89">
        <v>3.4</v>
      </c>
      <c r="K286" s="85">
        <v>219</v>
      </c>
      <c r="L286" s="86">
        <v>6</v>
      </c>
      <c r="M286" s="74" t="s">
        <v>330</v>
      </c>
      <c r="N286" s="14">
        <f>IF(K286="","",IF(O286="",IF(K286=0,"",IF(K286&lt;=[4]Разработчик!$D$7,[4]Разработчик!$C$8,IF(K286&lt;=[4]Разработчик!$G$7,[4]Разработчик!$F$8,IF(K286&lt;=[4]Разработчик!$J$7,[4]Разработчик!$I$8,IF(K286&lt;=[4]Разработчик!$M$7,[4]Разработчик!$L$8,IF(K286&lt;=[4]Разработчик!$P$7,[4]Разработчик!$O$8,IF(K286&lt;=[4]Разработчик!$S$7,[4]Разработчик!$R$8,IF(K286&lt;=425.9,3.5,IF(K286&gt;=[4]Разработчик!$V$7,[4]Разработчик!$U$8))))))))),"-"))</f>
        <v>2.5</v>
      </c>
      <c r="O286" s="15"/>
      <c r="P286" s="43">
        <v>2019</v>
      </c>
      <c r="Q286" s="43">
        <v>2023</v>
      </c>
      <c r="R286" s="87">
        <v>20</v>
      </c>
      <c r="S286" s="87" t="s">
        <v>340</v>
      </c>
      <c r="T286" s="17">
        <f t="shared" si="24"/>
        <v>2035</v>
      </c>
      <c r="U286" s="10">
        <v>1</v>
      </c>
      <c r="V286" s="10">
        <v>0</v>
      </c>
      <c r="W286" s="10">
        <v>2</v>
      </c>
      <c r="X286" s="10">
        <v>0</v>
      </c>
      <c r="Y286" s="10">
        <v>0</v>
      </c>
      <c r="Z286" s="10">
        <v>0</v>
      </c>
      <c r="AA286" s="11" t="s">
        <v>237</v>
      </c>
      <c r="AB286" s="202" t="s">
        <v>2521</v>
      </c>
      <c r="AC286" s="196">
        <f t="shared" si="30"/>
        <v>1</v>
      </c>
      <c r="AD286" s="196">
        <f t="shared" si="31"/>
        <v>6</v>
      </c>
      <c r="AE286" s="196">
        <f t="shared" si="32"/>
        <v>7</v>
      </c>
    </row>
    <row r="287" spans="1:31" s="7" customFormat="1" x14ac:dyDescent="0.25">
      <c r="A287" s="326"/>
      <c r="B287" s="239">
        <f t="shared" si="33"/>
        <v>28</v>
      </c>
      <c r="C287" s="322"/>
      <c r="D287" s="322" t="s">
        <v>542</v>
      </c>
      <c r="E287" s="326" t="s">
        <v>537</v>
      </c>
      <c r="F287" s="43" t="s">
        <v>64</v>
      </c>
      <c r="G287" s="323" t="s">
        <v>174</v>
      </c>
      <c r="H287" s="323" t="s">
        <v>488</v>
      </c>
      <c r="I287" s="323" t="s">
        <v>358</v>
      </c>
      <c r="J287" s="89">
        <v>4</v>
      </c>
      <c r="K287" s="85">
        <v>219</v>
      </c>
      <c r="L287" s="86">
        <v>6</v>
      </c>
      <c r="M287" s="74" t="s">
        <v>330</v>
      </c>
      <c r="N287" s="14">
        <f>IF(K287="","",IF(O287="",IF(K287=0,"",IF(K287&lt;=[4]Разработчик!$D$7,[4]Разработчик!$C$8,IF(K287&lt;=[4]Разработчик!$G$7,[4]Разработчик!$F$8,IF(K287&lt;=[4]Разработчик!$J$7,[4]Разработчик!$I$8,IF(K287&lt;=[4]Разработчик!$M$7,[4]Разработчик!$L$8,IF(K287&lt;=[4]Разработчик!$P$7,[4]Разработчик!$O$8,IF(K287&lt;=[4]Разработчик!$S$7,[4]Разработчик!$R$8,IF(K287&lt;=425.9,3.5,IF(K287&gt;=[4]Разработчик!$V$7,[4]Разработчик!$U$8))))))))),"-"))</f>
        <v>2.5</v>
      </c>
      <c r="O287" s="15"/>
      <c r="P287" s="43">
        <v>2019</v>
      </c>
      <c r="Q287" s="43">
        <v>2023</v>
      </c>
      <c r="R287" s="87">
        <v>20</v>
      </c>
      <c r="S287" s="87" t="s">
        <v>340</v>
      </c>
      <c r="T287" s="17">
        <f t="shared" si="24"/>
        <v>2035</v>
      </c>
      <c r="U287" s="10">
        <v>3</v>
      </c>
      <c r="V287" s="10">
        <v>0</v>
      </c>
      <c r="W287" s="10">
        <v>3</v>
      </c>
      <c r="X287" s="10">
        <v>1</v>
      </c>
      <c r="Y287" s="10">
        <v>0</v>
      </c>
      <c r="Z287" s="10">
        <v>2</v>
      </c>
      <c r="AA287" s="11" t="s">
        <v>237</v>
      </c>
      <c r="AB287" s="202" t="s">
        <v>2521</v>
      </c>
      <c r="AC287" s="196">
        <f t="shared" si="30"/>
        <v>6</v>
      </c>
      <c r="AD287" s="196">
        <f t="shared" si="31"/>
        <v>20</v>
      </c>
      <c r="AE287" s="196">
        <f t="shared" si="32"/>
        <v>26</v>
      </c>
    </row>
    <row r="288" spans="1:31" s="7" customFormat="1" x14ac:dyDescent="0.25">
      <c r="A288" s="326"/>
      <c r="B288" s="239">
        <f t="shared" si="33"/>
        <v>28</v>
      </c>
      <c r="C288" s="322"/>
      <c r="D288" s="322"/>
      <c r="E288" s="326"/>
      <c r="F288" s="43" t="s">
        <v>64</v>
      </c>
      <c r="G288" s="323"/>
      <c r="H288" s="323"/>
      <c r="I288" s="323"/>
      <c r="J288" s="89">
        <v>0.7</v>
      </c>
      <c r="K288" s="85">
        <v>57</v>
      </c>
      <c r="L288" s="86">
        <v>4</v>
      </c>
      <c r="M288" s="74" t="s">
        <v>330</v>
      </c>
      <c r="N288" s="14">
        <f>IF(K288="","",IF(O288="",IF(K288=0,"",IF(K288&lt;=[4]Разработчик!$D$7,[4]Разработчик!$C$8,IF(K288&lt;=[4]Разработчик!$G$7,[4]Разработчик!$F$8,IF(K288&lt;=[4]Разработчик!$J$7,[4]Разработчик!$I$8,IF(K288&lt;=[4]Разработчик!$M$7,[4]Разработчик!$L$8,IF(K288&lt;=[4]Разработчик!$P$7,[4]Разработчик!$O$8,IF(K288&lt;=[4]Разработчик!$S$7,[4]Разработчик!$R$8,IF(K288&lt;=425.9,3.5,IF(K288&gt;=[4]Разработчик!$V$7,[4]Разработчик!$U$8))))))))),"-"))</f>
        <v>1.5</v>
      </c>
      <c r="O288" s="15"/>
      <c r="P288" s="43">
        <v>2019</v>
      </c>
      <c r="Q288" s="43">
        <v>2023</v>
      </c>
      <c r="R288" s="87">
        <v>20</v>
      </c>
      <c r="S288" s="87" t="s">
        <v>340</v>
      </c>
      <c r="T288" s="17">
        <f t="shared" si="24"/>
        <v>2035</v>
      </c>
      <c r="U288" s="10"/>
      <c r="V288" s="10"/>
      <c r="W288" s="10"/>
      <c r="X288" s="10"/>
      <c r="Y288" s="10"/>
      <c r="Z288" s="10"/>
      <c r="AA288" s="11"/>
      <c r="AB288" s="202"/>
      <c r="AC288" s="196">
        <f t="shared" si="30"/>
        <v>0</v>
      </c>
      <c r="AD288" s="196">
        <f t="shared" si="31"/>
        <v>0</v>
      </c>
      <c r="AE288" s="196">
        <f t="shared" si="32"/>
        <v>0</v>
      </c>
    </row>
    <row r="289" spans="1:31" s="7" customFormat="1" ht="24" x14ac:dyDescent="0.25">
      <c r="A289" s="326"/>
      <c r="B289" s="239">
        <f t="shared" si="33"/>
        <v>28</v>
      </c>
      <c r="C289" s="322"/>
      <c r="D289" s="43" t="s">
        <v>543</v>
      </c>
      <c r="E289" s="87" t="s">
        <v>537</v>
      </c>
      <c r="F289" s="43" t="s">
        <v>64</v>
      </c>
      <c r="G289" s="74" t="s">
        <v>174</v>
      </c>
      <c r="H289" s="74" t="s">
        <v>488</v>
      </c>
      <c r="I289" s="74" t="s">
        <v>358</v>
      </c>
      <c r="J289" s="89">
        <v>3.4</v>
      </c>
      <c r="K289" s="85">
        <v>219</v>
      </c>
      <c r="L289" s="86">
        <v>6</v>
      </c>
      <c r="M289" s="74" t="s">
        <v>330</v>
      </c>
      <c r="N289" s="14">
        <f>IF(K289="","",IF(O289="",IF(K289=0,"",IF(K289&lt;=[4]Разработчик!$D$7,[4]Разработчик!$C$8,IF(K289&lt;=[4]Разработчик!$G$7,[4]Разработчик!$F$8,IF(K289&lt;=[4]Разработчик!$J$7,[4]Разработчик!$I$8,IF(K289&lt;=[4]Разработчик!$M$7,[4]Разработчик!$L$8,IF(K289&lt;=[4]Разработчик!$P$7,[4]Разработчик!$O$8,IF(K289&lt;=[4]Разработчик!$S$7,[4]Разработчик!$R$8,IF(K289&lt;=425.9,3.5,IF(K289&gt;=[4]Разработчик!$V$7,[4]Разработчик!$U$8))))))))),"-"))</f>
        <v>2.5</v>
      </c>
      <c r="O289" s="15"/>
      <c r="P289" s="43">
        <v>2019</v>
      </c>
      <c r="Q289" s="43">
        <v>2023</v>
      </c>
      <c r="R289" s="87">
        <v>20</v>
      </c>
      <c r="S289" s="87" t="s">
        <v>340</v>
      </c>
      <c r="T289" s="17">
        <f t="shared" si="24"/>
        <v>2035</v>
      </c>
      <c r="U289" s="10">
        <v>1</v>
      </c>
      <c r="V289" s="10">
        <v>0</v>
      </c>
      <c r="W289" s="10">
        <v>2</v>
      </c>
      <c r="X289" s="10">
        <v>0</v>
      </c>
      <c r="Y289" s="10">
        <v>0</v>
      </c>
      <c r="Z289" s="10">
        <v>0</v>
      </c>
      <c r="AA289" s="11" t="s">
        <v>237</v>
      </c>
      <c r="AB289" s="202" t="s">
        <v>2521</v>
      </c>
      <c r="AC289" s="196">
        <f t="shared" si="30"/>
        <v>1</v>
      </c>
      <c r="AD289" s="196">
        <f t="shared" si="31"/>
        <v>6</v>
      </c>
      <c r="AE289" s="196">
        <f t="shared" si="32"/>
        <v>7</v>
      </c>
    </row>
    <row r="290" spans="1:31" s="7" customFormat="1" x14ac:dyDescent="0.25">
      <c r="A290" s="326"/>
      <c r="B290" s="239">
        <f t="shared" si="33"/>
        <v>28</v>
      </c>
      <c r="C290" s="322"/>
      <c r="D290" s="322" t="s">
        <v>544</v>
      </c>
      <c r="E290" s="326" t="s">
        <v>537</v>
      </c>
      <c r="F290" s="43" t="s">
        <v>64</v>
      </c>
      <c r="G290" s="323" t="s">
        <v>174</v>
      </c>
      <c r="H290" s="323" t="s">
        <v>488</v>
      </c>
      <c r="I290" s="323" t="s">
        <v>358</v>
      </c>
      <c r="J290" s="89">
        <v>4</v>
      </c>
      <c r="K290" s="85">
        <v>219</v>
      </c>
      <c r="L290" s="86">
        <v>6</v>
      </c>
      <c r="M290" s="74" t="s">
        <v>330</v>
      </c>
      <c r="N290" s="14">
        <f>IF(K290="","",IF(O290="",IF(K290=0,"",IF(K290&lt;=[4]Разработчик!$D$7,[4]Разработчик!$C$8,IF(K290&lt;=[4]Разработчик!$G$7,[4]Разработчик!$F$8,IF(K290&lt;=[4]Разработчик!$J$7,[4]Разработчик!$I$8,IF(K290&lt;=[4]Разработчик!$M$7,[4]Разработчик!$L$8,IF(K290&lt;=[4]Разработчик!$P$7,[4]Разработчик!$O$8,IF(K290&lt;=[4]Разработчик!$S$7,[4]Разработчик!$R$8,IF(K290&lt;=425.9,3.5,IF(K290&gt;=[4]Разработчик!$V$7,[4]Разработчик!$U$8))))))))),"-"))</f>
        <v>2.5</v>
      </c>
      <c r="O290" s="15"/>
      <c r="P290" s="43">
        <v>2019</v>
      </c>
      <c r="Q290" s="43">
        <v>2023</v>
      </c>
      <c r="R290" s="87">
        <v>20</v>
      </c>
      <c r="S290" s="87" t="s">
        <v>340</v>
      </c>
      <c r="T290" s="17">
        <f t="shared" si="24"/>
        <v>2035</v>
      </c>
      <c r="U290" s="10">
        <v>3</v>
      </c>
      <c r="V290" s="10">
        <v>0</v>
      </c>
      <c r="W290" s="10">
        <v>3</v>
      </c>
      <c r="X290" s="10">
        <v>1</v>
      </c>
      <c r="Y290" s="10">
        <v>0</v>
      </c>
      <c r="Z290" s="10">
        <v>2</v>
      </c>
      <c r="AA290" s="11" t="s">
        <v>237</v>
      </c>
      <c r="AB290" s="202" t="s">
        <v>2521</v>
      </c>
      <c r="AC290" s="196">
        <f t="shared" si="30"/>
        <v>6</v>
      </c>
      <c r="AD290" s="196">
        <f t="shared" si="31"/>
        <v>20</v>
      </c>
      <c r="AE290" s="196">
        <f t="shared" si="32"/>
        <v>26</v>
      </c>
    </row>
    <row r="291" spans="1:31" s="7" customFormat="1" x14ac:dyDescent="0.25">
      <c r="A291" s="326"/>
      <c r="B291" s="239">
        <f t="shared" si="33"/>
        <v>28</v>
      </c>
      <c r="C291" s="322"/>
      <c r="D291" s="322"/>
      <c r="E291" s="326"/>
      <c r="F291" s="43" t="s">
        <v>64</v>
      </c>
      <c r="G291" s="323"/>
      <c r="H291" s="323"/>
      <c r="I291" s="323"/>
      <c r="J291" s="89">
        <v>0.7</v>
      </c>
      <c r="K291" s="85">
        <v>57</v>
      </c>
      <c r="L291" s="86">
        <v>4</v>
      </c>
      <c r="M291" s="74" t="s">
        <v>330</v>
      </c>
      <c r="N291" s="14">
        <f>IF(K291="","",IF(O291="",IF(K291=0,"",IF(K291&lt;=[4]Разработчик!$D$7,[4]Разработчик!$C$8,IF(K291&lt;=[4]Разработчик!$G$7,[4]Разработчик!$F$8,IF(K291&lt;=[4]Разработчик!$J$7,[4]Разработчик!$I$8,IF(K291&lt;=[4]Разработчик!$M$7,[4]Разработчик!$L$8,IF(K291&lt;=[4]Разработчик!$P$7,[4]Разработчик!$O$8,IF(K291&lt;=[4]Разработчик!$S$7,[4]Разработчик!$R$8,IF(K291&lt;=425.9,3.5,IF(K291&gt;=[4]Разработчик!$V$7,[4]Разработчик!$U$8))))))))),"-"))</f>
        <v>1.5</v>
      </c>
      <c r="O291" s="15"/>
      <c r="P291" s="43">
        <v>2019</v>
      </c>
      <c r="Q291" s="43">
        <v>2023</v>
      </c>
      <c r="R291" s="87">
        <v>20</v>
      </c>
      <c r="S291" s="87" t="s">
        <v>340</v>
      </c>
      <c r="T291" s="17">
        <f t="shared" si="24"/>
        <v>2035</v>
      </c>
      <c r="U291" s="10"/>
      <c r="V291" s="10"/>
      <c r="W291" s="10"/>
      <c r="X291" s="10"/>
      <c r="Y291" s="10"/>
      <c r="Z291" s="10"/>
      <c r="AA291" s="11"/>
      <c r="AB291" s="202"/>
      <c r="AC291" s="196">
        <f t="shared" si="30"/>
        <v>0</v>
      </c>
      <c r="AD291" s="196">
        <f t="shared" si="31"/>
        <v>0</v>
      </c>
      <c r="AE291" s="196">
        <f t="shared" si="32"/>
        <v>0</v>
      </c>
    </row>
    <row r="292" spans="1:31" s="7" customFormat="1" ht="24" x14ac:dyDescent="0.25">
      <c r="A292" s="326"/>
      <c r="B292" s="239">
        <f t="shared" si="33"/>
        <v>28</v>
      </c>
      <c r="C292" s="322"/>
      <c r="D292" s="43" t="s">
        <v>545</v>
      </c>
      <c r="E292" s="87" t="s">
        <v>537</v>
      </c>
      <c r="F292" s="43" t="s">
        <v>64</v>
      </c>
      <c r="G292" s="74" t="s">
        <v>174</v>
      </c>
      <c r="H292" s="74" t="s">
        <v>488</v>
      </c>
      <c r="I292" s="74" t="s">
        <v>358</v>
      </c>
      <c r="J292" s="89">
        <v>3.4</v>
      </c>
      <c r="K292" s="85">
        <v>219</v>
      </c>
      <c r="L292" s="86">
        <v>6</v>
      </c>
      <c r="M292" s="74" t="s">
        <v>330</v>
      </c>
      <c r="N292" s="14">
        <f>IF(K292="","",IF(O292="",IF(K292=0,"",IF(K292&lt;=[4]Разработчик!$D$7,[4]Разработчик!$C$8,IF(K292&lt;=[4]Разработчик!$G$7,[4]Разработчик!$F$8,IF(K292&lt;=[4]Разработчик!$J$7,[4]Разработчик!$I$8,IF(K292&lt;=[4]Разработчик!$M$7,[4]Разработчик!$L$8,IF(K292&lt;=[4]Разработчик!$P$7,[4]Разработчик!$O$8,IF(K292&lt;=[4]Разработчик!$S$7,[4]Разработчик!$R$8,IF(K292&lt;=425.9,3.5,IF(K292&gt;=[4]Разработчик!$V$7,[4]Разработчик!$U$8))))))))),"-"))</f>
        <v>2.5</v>
      </c>
      <c r="O292" s="15"/>
      <c r="P292" s="43">
        <v>2019</v>
      </c>
      <c r="Q292" s="43">
        <v>2023</v>
      </c>
      <c r="R292" s="87">
        <v>20</v>
      </c>
      <c r="S292" s="87" t="s">
        <v>340</v>
      </c>
      <c r="T292" s="17">
        <f t="shared" si="24"/>
        <v>2035</v>
      </c>
      <c r="U292" s="10">
        <v>1</v>
      </c>
      <c r="V292" s="10">
        <v>0</v>
      </c>
      <c r="W292" s="10">
        <v>2</v>
      </c>
      <c r="X292" s="10">
        <v>0</v>
      </c>
      <c r="Y292" s="10">
        <v>0</v>
      </c>
      <c r="Z292" s="10">
        <v>0</v>
      </c>
      <c r="AA292" s="11" t="s">
        <v>237</v>
      </c>
      <c r="AB292" s="202" t="s">
        <v>2521</v>
      </c>
      <c r="AC292" s="196">
        <f t="shared" si="30"/>
        <v>1</v>
      </c>
      <c r="AD292" s="196">
        <f t="shared" si="31"/>
        <v>6</v>
      </c>
      <c r="AE292" s="196">
        <f t="shared" si="32"/>
        <v>7</v>
      </c>
    </row>
    <row r="293" spans="1:31" s="7" customFormat="1" x14ac:dyDescent="0.25">
      <c r="A293" s="326"/>
      <c r="B293" s="239">
        <f t="shared" si="33"/>
        <v>28</v>
      </c>
      <c r="C293" s="322"/>
      <c r="D293" s="322" t="s">
        <v>546</v>
      </c>
      <c r="E293" s="326" t="s">
        <v>537</v>
      </c>
      <c r="F293" s="43" t="s">
        <v>64</v>
      </c>
      <c r="G293" s="323" t="s">
        <v>174</v>
      </c>
      <c r="H293" s="323" t="s">
        <v>488</v>
      </c>
      <c r="I293" s="323" t="s">
        <v>358</v>
      </c>
      <c r="J293" s="89">
        <v>4</v>
      </c>
      <c r="K293" s="85">
        <v>219</v>
      </c>
      <c r="L293" s="86">
        <v>6</v>
      </c>
      <c r="M293" s="74" t="s">
        <v>330</v>
      </c>
      <c r="N293" s="14">
        <f>IF(K293="","",IF(O293="",IF(K293=0,"",IF(K293&lt;=[4]Разработчик!$D$7,[4]Разработчик!$C$8,IF(K293&lt;=[4]Разработчик!$G$7,[4]Разработчик!$F$8,IF(K293&lt;=[4]Разработчик!$J$7,[4]Разработчик!$I$8,IF(K293&lt;=[4]Разработчик!$M$7,[4]Разработчик!$L$8,IF(K293&lt;=[4]Разработчик!$P$7,[4]Разработчик!$O$8,IF(K293&lt;=[4]Разработчик!$S$7,[4]Разработчик!$R$8,IF(K293&lt;=425.9,3.5,IF(K293&gt;=[4]Разработчик!$V$7,[4]Разработчик!$U$8))))))))),"-"))</f>
        <v>2.5</v>
      </c>
      <c r="O293" s="15"/>
      <c r="P293" s="43">
        <v>2019</v>
      </c>
      <c r="Q293" s="43">
        <v>2023</v>
      </c>
      <c r="R293" s="87">
        <v>20</v>
      </c>
      <c r="S293" s="87" t="s">
        <v>340</v>
      </c>
      <c r="T293" s="17">
        <f t="shared" si="24"/>
        <v>2035</v>
      </c>
      <c r="U293" s="10">
        <v>3</v>
      </c>
      <c r="V293" s="10">
        <v>0</v>
      </c>
      <c r="W293" s="10">
        <v>3</v>
      </c>
      <c r="X293" s="10">
        <v>1</v>
      </c>
      <c r="Y293" s="10">
        <v>0</v>
      </c>
      <c r="Z293" s="10">
        <v>2</v>
      </c>
      <c r="AA293" s="11" t="s">
        <v>237</v>
      </c>
      <c r="AB293" s="202" t="s">
        <v>2521</v>
      </c>
      <c r="AC293" s="196">
        <f t="shared" si="30"/>
        <v>6</v>
      </c>
      <c r="AD293" s="196">
        <f t="shared" si="31"/>
        <v>20</v>
      </c>
      <c r="AE293" s="196">
        <f t="shared" si="32"/>
        <v>26</v>
      </c>
    </row>
    <row r="294" spans="1:31" s="7" customFormat="1" ht="15" customHeight="1" x14ac:dyDescent="0.25">
      <c r="A294" s="326"/>
      <c r="B294" s="239">
        <f t="shared" si="33"/>
        <v>28</v>
      </c>
      <c r="C294" s="322"/>
      <c r="D294" s="322"/>
      <c r="E294" s="326"/>
      <c r="F294" s="43" t="s">
        <v>64</v>
      </c>
      <c r="G294" s="323"/>
      <c r="H294" s="323"/>
      <c r="I294" s="323"/>
      <c r="J294" s="89">
        <v>0.6</v>
      </c>
      <c r="K294" s="85">
        <v>57</v>
      </c>
      <c r="L294" s="86">
        <v>4</v>
      </c>
      <c r="M294" s="74" t="s">
        <v>330</v>
      </c>
      <c r="N294" s="14">
        <f>IF(K294="","",IF(O294="",IF(K294=0,"",IF(K294&lt;=[4]Разработчик!$D$7,[4]Разработчик!$C$8,IF(K294&lt;=[4]Разработчик!$G$7,[4]Разработчик!$F$8,IF(K294&lt;=[4]Разработчик!$J$7,[4]Разработчик!$I$8,IF(K294&lt;=[4]Разработчик!$M$7,[4]Разработчик!$L$8,IF(K294&lt;=[4]Разработчик!$P$7,[4]Разработчик!$O$8,IF(K294&lt;=[4]Разработчик!$S$7,[4]Разработчик!$R$8,IF(K294&lt;=425.9,3.5,IF(K294&gt;=[4]Разработчик!$V$7,[4]Разработчик!$U$8))))))))),"-"))</f>
        <v>1.5</v>
      </c>
      <c r="O294" s="15"/>
      <c r="P294" s="43">
        <v>2019</v>
      </c>
      <c r="Q294" s="43">
        <v>2023</v>
      </c>
      <c r="R294" s="87">
        <v>20</v>
      </c>
      <c r="S294" s="87" t="s">
        <v>340</v>
      </c>
      <c r="T294" s="17">
        <f t="shared" si="24"/>
        <v>2035</v>
      </c>
      <c r="U294" s="10"/>
      <c r="V294" s="10"/>
      <c r="W294" s="10"/>
      <c r="X294" s="10"/>
      <c r="Y294" s="10"/>
      <c r="Z294" s="10"/>
      <c r="AA294" s="11"/>
      <c r="AB294" s="202"/>
      <c r="AC294" s="196">
        <f t="shared" si="30"/>
        <v>0</v>
      </c>
      <c r="AD294" s="196">
        <f t="shared" si="31"/>
        <v>0</v>
      </c>
      <c r="AE294" s="196">
        <f t="shared" si="32"/>
        <v>0</v>
      </c>
    </row>
    <row r="295" spans="1:31" s="7" customFormat="1" ht="24" x14ac:dyDescent="0.25">
      <c r="A295" s="326"/>
      <c r="B295" s="239">
        <f t="shared" si="33"/>
        <v>28</v>
      </c>
      <c r="C295" s="322"/>
      <c r="D295" s="43" t="s">
        <v>547</v>
      </c>
      <c r="E295" s="87" t="s">
        <v>537</v>
      </c>
      <c r="F295" s="43" t="s">
        <v>64</v>
      </c>
      <c r="G295" s="74" t="s">
        <v>174</v>
      </c>
      <c r="H295" s="74" t="s">
        <v>488</v>
      </c>
      <c r="I295" s="74" t="s">
        <v>358</v>
      </c>
      <c r="J295" s="89">
        <v>3.9</v>
      </c>
      <c r="K295" s="85">
        <v>219</v>
      </c>
      <c r="L295" s="86">
        <v>6</v>
      </c>
      <c r="M295" s="74" t="s">
        <v>330</v>
      </c>
      <c r="N295" s="14">
        <f>IF(K295="","",IF(O295="",IF(K295=0,"",IF(K295&lt;=[4]Разработчик!$D$7,[4]Разработчик!$C$8,IF(K295&lt;=[4]Разработчик!$G$7,[4]Разработчик!$F$8,IF(K295&lt;=[4]Разработчик!$J$7,[4]Разработчик!$I$8,IF(K295&lt;=[4]Разработчик!$M$7,[4]Разработчик!$L$8,IF(K295&lt;=[4]Разработчик!$P$7,[4]Разработчик!$O$8,IF(K295&lt;=[4]Разработчик!$S$7,[4]Разработчик!$R$8,IF(K295&lt;=425.9,3.5,IF(K295&gt;=[4]Разработчик!$V$7,[4]Разработчик!$U$8))))))))),"-"))</f>
        <v>2.5</v>
      </c>
      <c r="O295" s="15"/>
      <c r="P295" s="43">
        <v>2019</v>
      </c>
      <c r="Q295" s="43">
        <v>2023</v>
      </c>
      <c r="R295" s="87">
        <v>20</v>
      </c>
      <c r="S295" s="87" t="s">
        <v>340</v>
      </c>
      <c r="T295" s="17">
        <f t="shared" si="24"/>
        <v>2035</v>
      </c>
      <c r="U295" s="10">
        <v>1</v>
      </c>
      <c r="V295" s="10">
        <v>0</v>
      </c>
      <c r="W295" s="10">
        <v>2</v>
      </c>
      <c r="X295" s="10">
        <v>0</v>
      </c>
      <c r="Y295" s="10">
        <v>0</v>
      </c>
      <c r="Z295" s="10">
        <v>0</v>
      </c>
      <c r="AA295" s="11" t="s">
        <v>237</v>
      </c>
      <c r="AB295" s="202" t="s">
        <v>2521</v>
      </c>
      <c r="AC295" s="196">
        <f t="shared" si="30"/>
        <v>1</v>
      </c>
      <c r="AD295" s="196">
        <f t="shared" si="31"/>
        <v>6</v>
      </c>
      <c r="AE295" s="196">
        <f t="shared" si="32"/>
        <v>7</v>
      </c>
    </row>
    <row r="296" spans="1:31" s="7" customFormat="1" ht="24" x14ac:dyDescent="0.25">
      <c r="A296" s="326"/>
      <c r="B296" s="239">
        <f t="shared" si="33"/>
        <v>28</v>
      </c>
      <c r="C296" s="322"/>
      <c r="D296" s="43" t="s">
        <v>548</v>
      </c>
      <c r="E296" s="43" t="s">
        <v>537</v>
      </c>
      <c r="F296" s="43" t="s">
        <v>64</v>
      </c>
      <c r="G296" s="74" t="s">
        <v>174</v>
      </c>
      <c r="H296" s="74" t="s">
        <v>488</v>
      </c>
      <c r="I296" s="74" t="s">
        <v>358</v>
      </c>
      <c r="J296" s="86">
        <v>90.6</v>
      </c>
      <c r="K296" s="85">
        <v>219</v>
      </c>
      <c r="L296" s="86">
        <v>6</v>
      </c>
      <c r="M296" s="74" t="s">
        <v>330</v>
      </c>
      <c r="N296" s="14">
        <f>IF(K296="","",IF(O296="",IF(K296=0,"",IF(K296&lt;=[4]Разработчик!$D$7,[4]Разработчик!$C$8,IF(K296&lt;=[4]Разработчик!$G$7,[4]Разработчик!$F$8,IF(K296&lt;=[4]Разработчик!$J$7,[4]Разработчик!$I$8,IF(K296&lt;=[4]Разработчик!$M$7,[4]Разработчик!$L$8,IF(K296&lt;=[4]Разработчик!$P$7,[4]Разработчик!$O$8,IF(K296&lt;=[4]Разработчик!$S$7,[4]Разработчик!$R$8,IF(K296&lt;=425.9,3.5,IF(K296&gt;=[4]Разработчик!$V$7,[4]Разработчик!$U$8))))))))),"-"))</f>
        <v>2.5</v>
      </c>
      <c r="O296" s="15"/>
      <c r="P296" s="43">
        <v>2019</v>
      </c>
      <c r="Q296" s="43">
        <v>2023</v>
      </c>
      <c r="R296" s="87">
        <v>20</v>
      </c>
      <c r="S296" s="87" t="s">
        <v>340</v>
      </c>
      <c r="T296" s="17">
        <f t="shared" si="24"/>
        <v>2035</v>
      </c>
      <c r="U296" s="10">
        <v>5</v>
      </c>
      <c r="V296" s="10">
        <v>0</v>
      </c>
      <c r="W296" s="10">
        <v>3</v>
      </c>
      <c r="X296" s="10">
        <v>0</v>
      </c>
      <c r="Y296" s="10">
        <v>0</v>
      </c>
      <c r="Z296" s="10">
        <v>8</v>
      </c>
      <c r="AA296" s="11" t="s">
        <v>237</v>
      </c>
      <c r="AB296" s="202" t="s">
        <v>2521</v>
      </c>
      <c r="AC296" s="196">
        <f t="shared" si="30"/>
        <v>13</v>
      </c>
      <c r="AD296" s="196">
        <f t="shared" si="31"/>
        <v>40</v>
      </c>
      <c r="AE296" s="196">
        <f t="shared" si="32"/>
        <v>53</v>
      </c>
    </row>
    <row r="297" spans="1:31" s="7" customFormat="1" ht="24" x14ac:dyDescent="0.25">
      <c r="A297" s="326"/>
      <c r="B297" s="239">
        <f t="shared" si="33"/>
        <v>28</v>
      </c>
      <c r="C297" s="322"/>
      <c r="D297" s="43" t="s">
        <v>549</v>
      </c>
      <c r="E297" s="87" t="s">
        <v>537</v>
      </c>
      <c r="F297" s="43" t="s">
        <v>64</v>
      </c>
      <c r="G297" s="74" t="s">
        <v>174</v>
      </c>
      <c r="H297" s="74" t="s">
        <v>488</v>
      </c>
      <c r="I297" s="74" t="s">
        <v>358</v>
      </c>
      <c r="J297" s="89">
        <v>0.4</v>
      </c>
      <c r="K297" s="85">
        <v>32</v>
      </c>
      <c r="L297" s="86">
        <v>3.5</v>
      </c>
      <c r="M297" s="74" t="s">
        <v>330</v>
      </c>
      <c r="N297" s="14">
        <f>IF(K297="","",IF(O297="",IF(K297=0,"",IF(K297&lt;=[4]Разработчик!$D$7,[4]Разработчик!$C$8,IF(K297&lt;=[4]Разработчик!$G$7,[4]Разработчик!$F$8,IF(K297&lt;=[4]Разработчик!$J$7,[4]Разработчик!$I$8,IF(K297&lt;=[4]Разработчик!$M$7,[4]Разработчик!$L$8,IF(K297&lt;=[4]Разработчик!$P$7,[4]Разработчик!$O$8,IF(K297&lt;=[4]Разработчик!$S$7,[4]Разработчик!$R$8,IF(K297&lt;=425.9,3.5,IF(K297&gt;=[4]Разработчик!$V$7,[4]Разработчик!$U$8))))))))),"-"))</f>
        <v>1.5</v>
      </c>
      <c r="O297" s="15"/>
      <c r="P297" s="43">
        <v>2019</v>
      </c>
      <c r="Q297" s="43">
        <v>2023</v>
      </c>
      <c r="R297" s="87">
        <v>20</v>
      </c>
      <c r="S297" s="87" t="s">
        <v>340</v>
      </c>
      <c r="T297" s="17">
        <f t="shared" si="24"/>
        <v>2035</v>
      </c>
      <c r="U297" s="10">
        <v>0</v>
      </c>
      <c r="V297" s="10">
        <v>0</v>
      </c>
      <c r="W297" s="10">
        <v>1</v>
      </c>
      <c r="X297" s="10">
        <v>0</v>
      </c>
      <c r="Y297" s="10">
        <v>0</v>
      </c>
      <c r="Z297" s="10">
        <v>0</v>
      </c>
      <c r="AA297" s="11" t="s">
        <v>237</v>
      </c>
      <c r="AB297" s="202" t="s">
        <v>2521</v>
      </c>
      <c r="AC297" s="196">
        <f t="shared" si="30"/>
        <v>0</v>
      </c>
      <c r="AD297" s="196">
        <f t="shared" si="31"/>
        <v>2</v>
      </c>
      <c r="AE297" s="196">
        <f t="shared" si="32"/>
        <v>2</v>
      </c>
    </row>
    <row r="298" spans="1:31" s="7" customFormat="1" ht="15" customHeight="1" x14ac:dyDescent="0.25">
      <c r="A298" s="326"/>
      <c r="B298" s="239">
        <f t="shared" si="33"/>
        <v>28</v>
      </c>
      <c r="C298" s="322"/>
      <c r="D298" s="322"/>
      <c r="E298" s="322"/>
      <c r="F298" s="43" t="s">
        <v>64</v>
      </c>
      <c r="G298" s="323"/>
      <c r="H298" s="323"/>
      <c r="I298" s="323"/>
      <c r="J298" s="89">
        <v>8.9</v>
      </c>
      <c r="K298" s="85">
        <v>108</v>
      </c>
      <c r="L298" s="86">
        <v>4</v>
      </c>
      <c r="M298" s="74" t="s">
        <v>330</v>
      </c>
      <c r="N298" s="14">
        <f>IF(K298="","",IF(O298="",IF(K298=0,"",IF(K298&lt;=[4]Разработчик!$D$7,[4]Разработчик!$C$8,IF(K298&lt;=[4]Разработчик!$G$7,[4]Разработчик!$F$8,IF(K298&lt;=[4]Разработчик!$J$7,[4]Разработчик!$I$8,IF(K298&lt;=[4]Разработчик!$M$7,[4]Разработчик!$L$8,IF(K298&lt;=[4]Разработчик!$P$7,[4]Разработчик!$O$8,IF(K298&lt;=[4]Разработчик!$S$7,[4]Разработчик!$R$8,IF(K298&lt;=425.9,3.5,IF(K298&gt;=[4]Разработчик!$V$7,[4]Разработчик!$U$8))))))))),"-"))</f>
        <v>2</v>
      </c>
      <c r="O298" s="15"/>
      <c r="P298" s="43">
        <v>2019</v>
      </c>
      <c r="Q298" s="43">
        <v>2023</v>
      </c>
      <c r="R298" s="87">
        <v>20</v>
      </c>
      <c r="S298" s="87" t="s">
        <v>340</v>
      </c>
      <c r="T298" s="17">
        <f t="shared" si="24"/>
        <v>2035</v>
      </c>
      <c r="U298" s="10"/>
      <c r="V298" s="10"/>
      <c r="W298" s="10"/>
      <c r="X298" s="10"/>
      <c r="Y298" s="10"/>
      <c r="Z298" s="10"/>
      <c r="AA298" s="11"/>
      <c r="AB298" s="202"/>
      <c r="AC298" s="196">
        <f t="shared" si="30"/>
        <v>0</v>
      </c>
      <c r="AD298" s="196">
        <f t="shared" si="31"/>
        <v>0</v>
      </c>
      <c r="AE298" s="196">
        <f t="shared" si="32"/>
        <v>0</v>
      </c>
    </row>
    <row r="299" spans="1:31" s="7" customFormat="1" ht="15" customHeight="1" x14ac:dyDescent="0.25">
      <c r="A299" s="326"/>
      <c r="B299" s="239">
        <f t="shared" si="33"/>
        <v>28</v>
      </c>
      <c r="C299" s="322"/>
      <c r="D299" s="322"/>
      <c r="E299" s="322"/>
      <c r="F299" s="43" t="s">
        <v>64</v>
      </c>
      <c r="G299" s="323"/>
      <c r="H299" s="323"/>
      <c r="I299" s="323"/>
      <c r="J299" s="89">
        <v>0.1</v>
      </c>
      <c r="K299" s="85">
        <v>89</v>
      </c>
      <c r="L299" s="86">
        <v>4</v>
      </c>
      <c r="M299" s="74" t="s">
        <v>330</v>
      </c>
      <c r="N299" s="14">
        <f>IF(K299="","",IF(O299="",IF(K299=0,"",IF(K299&lt;=[4]Разработчик!$D$7,[4]Разработчик!$C$8,IF(K299&lt;=[4]Разработчик!$G$7,[4]Разработчик!$F$8,IF(K299&lt;=[4]Разработчик!$J$7,[4]Разработчик!$I$8,IF(K299&lt;=[4]Разработчик!$M$7,[4]Разработчик!$L$8,IF(K299&lt;=[4]Разработчик!$P$7,[4]Разработчик!$O$8,IF(K299&lt;=[4]Разработчик!$S$7,[4]Разработчик!$R$8,IF(K299&lt;=425.9,3.5,IF(K299&gt;=[4]Разработчик!$V$7,[4]Разработчик!$U$8))))))))),"-"))</f>
        <v>2</v>
      </c>
      <c r="O299" s="15"/>
      <c r="P299" s="43">
        <v>2019</v>
      </c>
      <c r="Q299" s="43">
        <v>2023</v>
      </c>
      <c r="R299" s="87">
        <v>20</v>
      </c>
      <c r="S299" s="87" t="s">
        <v>340</v>
      </c>
      <c r="T299" s="17">
        <f t="shared" si="24"/>
        <v>2035</v>
      </c>
      <c r="U299" s="10"/>
      <c r="V299" s="10"/>
      <c r="W299" s="10"/>
      <c r="X299" s="10"/>
      <c r="Y299" s="10"/>
      <c r="Z299" s="10"/>
      <c r="AA299" s="11"/>
      <c r="AB299" s="202"/>
      <c r="AC299" s="196">
        <f t="shared" si="30"/>
        <v>0</v>
      </c>
      <c r="AD299" s="196">
        <f t="shared" si="31"/>
        <v>0</v>
      </c>
      <c r="AE299" s="196">
        <f t="shared" si="32"/>
        <v>0</v>
      </c>
    </row>
    <row r="300" spans="1:31" s="7" customFormat="1" ht="15" customHeight="1" x14ac:dyDescent="0.25">
      <c r="A300" s="326"/>
      <c r="B300" s="239">
        <f t="shared" si="33"/>
        <v>28</v>
      </c>
      <c r="C300" s="322"/>
      <c r="D300" s="322"/>
      <c r="E300" s="322"/>
      <c r="F300" s="43" t="s">
        <v>64</v>
      </c>
      <c r="G300" s="323"/>
      <c r="H300" s="323"/>
      <c r="I300" s="323"/>
      <c r="J300" s="86">
        <v>0.7</v>
      </c>
      <c r="K300" s="85">
        <v>32</v>
      </c>
      <c r="L300" s="86">
        <v>3.5</v>
      </c>
      <c r="M300" s="74" t="s">
        <v>330</v>
      </c>
      <c r="N300" s="14">
        <f>IF(K300="","",IF(O300="",IF(K300=0,"",IF(K300&lt;=[4]Разработчик!$D$7,[4]Разработчик!$C$8,IF(K300&lt;=[4]Разработчик!$G$7,[4]Разработчик!$F$8,IF(K300&lt;=[4]Разработчик!$J$7,[4]Разработчик!$I$8,IF(K300&lt;=[4]Разработчик!$M$7,[4]Разработчик!$L$8,IF(K300&lt;=[4]Разработчик!$P$7,[4]Разработчик!$O$8,IF(K300&lt;=[4]Разработчик!$S$7,[4]Разработчик!$R$8,IF(K300&lt;=425.9,3.5,IF(K300&gt;=[4]Разработчик!$V$7,[4]Разработчик!$U$8))))))))),"-"))</f>
        <v>1.5</v>
      </c>
      <c r="O300" s="15"/>
      <c r="P300" s="43">
        <v>2019</v>
      </c>
      <c r="Q300" s="43">
        <v>2023</v>
      </c>
      <c r="R300" s="87">
        <v>20</v>
      </c>
      <c r="S300" s="87" t="s">
        <v>340</v>
      </c>
      <c r="T300" s="17">
        <f t="shared" si="24"/>
        <v>2035</v>
      </c>
      <c r="U300" s="10"/>
      <c r="V300" s="10"/>
      <c r="W300" s="10"/>
      <c r="X300" s="10"/>
      <c r="Y300" s="10"/>
      <c r="Z300" s="10"/>
      <c r="AA300" s="11"/>
      <c r="AB300" s="202"/>
      <c r="AC300" s="196">
        <f t="shared" si="30"/>
        <v>0</v>
      </c>
      <c r="AD300" s="196">
        <f t="shared" si="31"/>
        <v>0</v>
      </c>
      <c r="AE300" s="196">
        <f t="shared" si="32"/>
        <v>0</v>
      </c>
    </row>
    <row r="301" spans="1:31" s="7" customFormat="1" ht="15" customHeight="1" x14ac:dyDescent="0.25">
      <c r="A301" s="326"/>
      <c r="B301" s="239">
        <f t="shared" si="33"/>
        <v>28</v>
      </c>
      <c r="C301" s="322"/>
      <c r="D301" s="322"/>
      <c r="E301" s="322"/>
      <c r="F301" s="43" t="s">
        <v>64</v>
      </c>
      <c r="G301" s="323"/>
      <c r="H301" s="323"/>
      <c r="I301" s="323"/>
      <c r="J301" s="89">
        <v>0.1</v>
      </c>
      <c r="K301" s="85">
        <v>89</v>
      </c>
      <c r="L301" s="86">
        <v>4</v>
      </c>
      <c r="M301" s="74" t="s">
        <v>330</v>
      </c>
      <c r="N301" s="14">
        <f>IF(K301="","",IF(O301="",IF(K301=0,"",IF(K301&lt;=[4]Разработчик!$D$7,[4]Разработчик!$C$8,IF(K301&lt;=[4]Разработчик!$G$7,[4]Разработчик!$F$8,IF(K301&lt;=[4]Разработчик!$J$7,[4]Разработчик!$I$8,IF(K301&lt;=[4]Разработчик!$M$7,[4]Разработчик!$L$8,IF(K301&lt;=[4]Разработчик!$P$7,[4]Разработчик!$O$8,IF(K301&lt;=[4]Разработчик!$S$7,[4]Разработчик!$R$8,IF(K301&lt;=425.9,3.5,IF(K301&gt;=[4]Разработчик!$V$7,[4]Разработчик!$U$8))))))))),"-"))</f>
        <v>2</v>
      </c>
      <c r="O301" s="15"/>
      <c r="P301" s="43">
        <v>2019</v>
      </c>
      <c r="Q301" s="43">
        <v>2023</v>
      </c>
      <c r="R301" s="87">
        <v>20</v>
      </c>
      <c r="S301" s="87" t="s">
        <v>340</v>
      </c>
      <c r="T301" s="17">
        <f t="shared" si="24"/>
        <v>2035</v>
      </c>
      <c r="U301" s="10"/>
      <c r="V301" s="10"/>
      <c r="W301" s="10"/>
      <c r="X301" s="10"/>
      <c r="Y301" s="10"/>
      <c r="Z301" s="10"/>
      <c r="AA301" s="11"/>
      <c r="AB301" s="202"/>
      <c r="AC301" s="196">
        <f t="shared" si="30"/>
        <v>0</v>
      </c>
      <c r="AD301" s="196">
        <f t="shared" si="31"/>
        <v>0</v>
      </c>
      <c r="AE301" s="196">
        <f t="shared" si="32"/>
        <v>0</v>
      </c>
    </row>
    <row r="302" spans="1:31" s="7" customFormat="1" ht="15" customHeight="1" x14ac:dyDescent="0.25">
      <c r="A302" s="326"/>
      <c r="B302" s="239">
        <f t="shared" si="33"/>
        <v>28</v>
      </c>
      <c r="C302" s="322"/>
      <c r="D302" s="322"/>
      <c r="E302" s="322"/>
      <c r="F302" s="43" t="s">
        <v>64</v>
      </c>
      <c r="G302" s="323"/>
      <c r="H302" s="323"/>
      <c r="I302" s="323"/>
      <c r="J302" s="89">
        <v>0.7</v>
      </c>
      <c r="K302" s="85">
        <v>32</v>
      </c>
      <c r="L302" s="86">
        <v>3.5</v>
      </c>
      <c r="M302" s="74" t="s">
        <v>330</v>
      </c>
      <c r="N302" s="14">
        <f>IF(K302="","",IF(O302="",IF(K302=0,"",IF(K302&lt;=[4]Разработчик!$D$7,[4]Разработчик!$C$8,IF(K302&lt;=[4]Разработчик!$G$7,[4]Разработчик!$F$8,IF(K302&lt;=[4]Разработчик!$J$7,[4]Разработчик!$I$8,IF(K302&lt;=[4]Разработчик!$M$7,[4]Разработчик!$L$8,IF(K302&lt;=[4]Разработчик!$P$7,[4]Разработчик!$O$8,IF(K302&lt;=[4]Разработчик!$S$7,[4]Разработчик!$R$8,IF(K302&lt;=425.9,3.5,IF(K302&gt;=[4]Разработчик!$V$7,[4]Разработчик!$U$8))))))))),"-"))</f>
        <v>1.5</v>
      </c>
      <c r="O302" s="15"/>
      <c r="P302" s="43">
        <v>2019</v>
      </c>
      <c r="Q302" s="43">
        <v>2023</v>
      </c>
      <c r="R302" s="87">
        <v>20</v>
      </c>
      <c r="S302" s="87" t="s">
        <v>340</v>
      </c>
      <c r="T302" s="17">
        <f t="shared" si="24"/>
        <v>2035</v>
      </c>
      <c r="U302" s="10"/>
      <c r="V302" s="10"/>
      <c r="W302" s="10"/>
      <c r="X302" s="10"/>
      <c r="Y302" s="10"/>
      <c r="Z302" s="10"/>
      <c r="AA302" s="11"/>
      <c r="AB302" s="202"/>
      <c r="AC302" s="196">
        <f t="shared" si="30"/>
        <v>0</v>
      </c>
      <c r="AD302" s="196">
        <f t="shared" si="31"/>
        <v>0</v>
      </c>
      <c r="AE302" s="196">
        <f t="shared" si="32"/>
        <v>0</v>
      </c>
    </row>
    <row r="303" spans="1:31" s="7" customFormat="1" x14ac:dyDescent="0.25">
      <c r="A303" s="326"/>
      <c r="B303" s="239">
        <f t="shared" si="33"/>
        <v>28</v>
      </c>
      <c r="C303" s="322"/>
      <c r="D303" s="322"/>
      <c r="E303" s="322"/>
      <c r="F303" s="43" t="s">
        <v>64</v>
      </c>
      <c r="G303" s="323"/>
      <c r="H303" s="323"/>
      <c r="I303" s="323"/>
      <c r="J303" s="89">
        <v>0.1</v>
      </c>
      <c r="K303" s="85">
        <v>89</v>
      </c>
      <c r="L303" s="86">
        <v>4</v>
      </c>
      <c r="M303" s="74" t="s">
        <v>330</v>
      </c>
      <c r="N303" s="14">
        <f>IF(K303="","",IF(O303="",IF(K303=0,"",IF(K303&lt;=[4]Разработчик!$D$7,[4]Разработчик!$C$8,IF(K303&lt;=[4]Разработчик!$G$7,[4]Разработчик!$F$8,IF(K303&lt;=[4]Разработчик!$J$7,[4]Разработчик!$I$8,IF(K303&lt;=[4]Разработчик!$M$7,[4]Разработчик!$L$8,IF(K303&lt;=[4]Разработчик!$P$7,[4]Разработчик!$O$8,IF(K303&lt;=[4]Разработчик!$S$7,[4]Разработчик!$R$8,IF(K303&lt;=425.9,3.5,IF(K303&gt;=[4]Разработчик!$V$7,[4]Разработчик!$U$8))))))))),"-"))</f>
        <v>2</v>
      </c>
      <c r="O303" s="15"/>
      <c r="P303" s="43">
        <v>2019</v>
      </c>
      <c r="Q303" s="43">
        <v>2023</v>
      </c>
      <c r="R303" s="87">
        <v>20</v>
      </c>
      <c r="S303" s="87" t="s">
        <v>340</v>
      </c>
      <c r="T303" s="17">
        <f t="shared" si="24"/>
        <v>2035</v>
      </c>
      <c r="U303" s="10"/>
      <c r="V303" s="10"/>
      <c r="W303" s="10"/>
      <c r="X303" s="10"/>
      <c r="Y303" s="10"/>
      <c r="Z303" s="10"/>
      <c r="AA303" s="11"/>
      <c r="AB303" s="202"/>
      <c r="AC303" s="196">
        <f t="shared" si="30"/>
        <v>0</v>
      </c>
      <c r="AD303" s="196">
        <f t="shared" si="31"/>
        <v>0</v>
      </c>
      <c r="AE303" s="196">
        <f t="shared" si="32"/>
        <v>0</v>
      </c>
    </row>
    <row r="304" spans="1:31" s="7" customFormat="1" x14ac:dyDescent="0.25">
      <c r="A304" s="326"/>
      <c r="B304" s="239">
        <f t="shared" si="33"/>
        <v>28</v>
      </c>
      <c r="C304" s="322"/>
      <c r="D304" s="322"/>
      <c r="E304" s="322"/>
      <c r="F304" s="43" t="s">
        <v>64</v>
      </c>
      <c r="G304" s="323"/>
      <c r="H304" s="323"/>
      <c r="I304" s="323"/>
      <c r="J304" s="89">
        <v>0.7</v>
      </c>
      <c r="K304" s="85">
        <v>32</v>
      </c>
      <c r="L304" s="86">
        <v>3.5</v>
      </c>
      <c r="M304" s="74" t="s">
        <v>330</v>
      </c>
      <c r="N304" s="14">
        <f>IF(K304="","",IF(O304="",IF(K304=0,"",IF(K304&lt;=[4]Разработчик!$D$7,[4]Разработчик!$C$8,IF(K304&lt;=[4]Разработчик!$G$7,[4]Разработчик!$F$8,IF(K304&lt;=[4]Разработчик!$J$7,[4]Разработчик!$I$8,IF(K304&lt;=[4]Разработчик!$M$7,[4]Разработчик!$L$8,IF(K304&lt;=[4]Разработчик!$P$7,[4]Разработчик!$O$8,IF(K304&lt;=[4]Разработчик!$S$7,[4]Разработчик!$R$8,IF(K304&lt;=425.9,3.5,IF(K304&gt;=[4]Разработчик!$V$7,[4]Разработчик!$U$8))))))))),"-"))</f>
        <v>1.5</v>
      </c>
      <c r="O304" s="15"/>
      <c r="P304" s="43">
        <v>2019</v>
      </c>
      <c r="Q304" s="43">
        <v>2023</v>
      </c>
      <c r="R304" s="87">
        <v>20</v>
      </c>
      <c r="S304" s="87" t="s">
        <v>340</v>
      </c>
      <c r="T304" s="17">
        <f t="shared" si="24"/>
        <v>2035</v>
      </c>
      <c r="U304" s="10"/>
      <c r="V304" s="10"/>
      <c r="W304" s="10"/>
      <c r="X304" s="10"/>
      <c r="Y304" s="10"/>
      <c r="Z304" s="10"/>
      <c r="AA304" s="11"/>
      <c r="AB304" s="202"/>
      <c r="AC304" s="196">
        <f t="shared" si="30"/>
        <v>0</v>
      </c>
      <c r="AD304" s="196">
        <f t="shared" si="31"/>
        <v>0</v>
      </c>
      <c r="AE304" s="196">
        <f t="shared" si="32"/>
        <v>0</v>
      </c>
    </row>
    <row r="305" spans="1:31" s="7" customFormat="1" x14ac:dyDescent="0.25">
      <c r="A305" s="326"/>
      <c r="B305" s="239">
        <f t="shared" si="33"/>
        <v>28</v>
      </c>
      <c r="C305" s="322"/>
      <c r="D305" s="322" t="s">
        <v>550</v>
      </c>
      <c r="E305" s="322" t="s">
        <v>537</v>
      </c>
      <c r="F305" s="43" t="s">
        <v>64</v>
      </c>
      <c r="G305" s="323" t="s">
        <v>174</v>
      </c>
      <c r="H305" s="323" t="s">
        <v>488</v>
      </c>
      <c r="I305" s="323" t="s">
        <v>358</v>
      </c>
      <c r="J305" s="89">
        <v>0.5</v>
      </c>
      <c r="K305" s="85">
        <v>57</v>
      </c>
      <c r="L305" s="86">
        <v>4</v>
      </c>
      <c r="M305" s="74" t="s">
        <v>349</v>
      </c>
      <c r="N305" s="14">
        <v>1.5</v>
      </c>
      <c r="O305" s="15"/>
      <c r="P305" s="43">
        <v>2019</v>
      </c>
      <c r="Q305" s="43">
        <v>2023</v>
      </c>
      <c r="R305" s="87">
        <v>20</v>
      </c>
      <c r="S305" s="87" t="s">
        <v>340</v>
      </c>
      <c r="T305" s="17">
        <f t="shared" si="24"/>
        <v>2038</v>
      </c>
      <c r="U305" s="10">
        <v>8</v>
      </c>
      <c r="V305" s="10">
        <v>0</v>
      </c>
      <c r="W305" s="10">
        <v>6</v>
      </c>
      <c r="X305" s="10">
        <v>1</v>
      </c>
      <c r="Y305" s="10">
        <v>0</v>
      </c>
      <c r="Z305" s="10">
        <v>2</v>
      </c>
      <c r="AA305" s="11" t="s">
        <v>2541</v>
      </c>
      <c r="AB305" s="202" t="s">
        <v>2521</v>
      </c>
      <c r="AC305" s="196">
        <f t="shared" si="30"/>
        <v>11</v>
      </c>
      <c r="AD305" s="196">
        <f t="shared" si="31"/>
        <v>36</v>
      </c>
      <c r="AE305" s="196">
        <f t="shared" si="32"/>
        <v>47</v>
      </c>
    </row>
    <row r="306" spans="1:31" s="7" customFormat="1" ht="15" customHeight="1" x14ac:dyDescent="0.25">
      <c r="A306" s="326"/>
      <c r="B306" s="239">
        <f t="shared" si="33"/>
        <v>28</v>
      </c>
      <c r="C306" s="322"/>
      <c r="D306" s="322"/>
      <c r="E306" s="322"/>
      <c r="F306" s="43" t="s">
        <v>64</v>
      </c>
      <c r="G306" s="323"/>
      <c r="H306" s="323"/>
      <c r="I306" s="323"/>
      <c r="J306" s="89">
        <v>6</v>
      </c>
      <c r="K306" s="85">
        <v>219</v>
      </c>
      <c r="L306" s="86">
        <v>6</v>
      </c>
      <c r="M306" s="74" t="s">
        <v>349</v>
      </c>
      <c r="N306" s="14">
        <v>2.5</v>
      </c>
      <c r="O306" s="15"/>
      <c r="P306" s="43">
        <v>2019</v>
      </c>
      <c r="Q306" s="43">
        <v>2023</v>
      </c>
      <c r="R306" s="87">
        <v>20</v>
      </c>
      <c r="S306" s="87" t="s">
        <v>340</v>
      </c>
      <c r="T306" s="17">
        <f t="shared" si="24"/>
        <v>2038</v>
      </c>
      <c r="U306" s="10"/>
      <c r="V306" s="10"/>
      <c r="W306" s="10"/>
      <c r="X306" s="10"/>
      <c r="Y306" s="10"/>
      <c r="Z306" s="10"/>
      <c r="AA306" s="11"/>
      <c r="AB306" s="202"/>
      <c r="AC306" s="196">
        <f t="shared" si="30"/>
        <v>0</v>
      </c>
      <c r="AD306" s="196">
        <f t="shared" si="31"/>
        <v>0</v>
      </c>
      <c r="AE306" s="196">
        <f t="shared" si="32"/>
        <v>0</v>
      </c>
    </row>
    <row r="307" spans="1:31" s="7" customFormat="1" x14ac:dyDescent="0.25">
      <c r="A307" s="326"/>
      <c r="B307" s="239">
        <f t="shared" si="33"/>
        <v>28</v>
      </c>
      <c r="C307" s="322"/>
      <c r="D307" s="322" t="s">
        <v>551</v>
      </c>
      <c r="E307" s="322" t="s">
        <v>537</v>
      </c>
      <c r="F307" s="43" t="s">
        <v>64</v>
      </c>
      <c r="G307" s="323" t="s">
        <v>174</v>
      </c>
      <c r="H307" s="323" t="s">
        <v>488</v>
      </c>
      <c r="I307" s="323" t="s">
        <v>358</v>
      </c>
      <c r="J307" s="89">
        <v>0.5</v>
      </c>
      <c r="K307" s="85">
        <v>57</v>
      </c>
      <c r="L307" s="86">
        <v>4</v>
      </c>
      <c r="M307" s="74" t="s">
        <v>349</v>
      </c>
      <c r="N307" s="14">
        <v>1.5</v>
      </c>
      <c r="O307" s="15"/>
      <c r="P307" s="43">
        <v>2019</v>
      </c>
      <c r="Q307" s="43">
        <v>2023</v>
      </c>
      <c r="R307" s="87">
        <v>20</v>
      </c>
      <c r="S307" s="87" t="s">
        <v>340</v>
      </c>
      <c r="T307" s="17">
        <f t="shared" si="24"/>
        <v>2038</v>
      </c>
      <c r="U307" s="10">
        <v>3</v>
      </c>
      <c r="V307" s="10">
        <v>0</v>
      </c>
      <c r="W307" s="10">
        <v>5</v>
      </c>
      <c r="X307" s="10">
        <v>1</v>
      </c>
      <c r="Y307" s="10">
        <v>0</v>
      </c>
      <c r="Z307" s="10">
        <v>2</v>
      </c>
      <c r="AA307" s="11" t="s">
        <v>2541</v>
      </c>
      <c r="AB307" s="202" t="s">
        <v>2521</v>
      </c>
      <c r="AC307" s="196">
        <f t="shared" si="30"/>
        <v>6</v>
      </c>
      <c r="AD307" s="196">
        <f t="shared" si="31"/>
        <v>24</v>
      </c>
      <c r="AE307" s="196">
        <f t="shared" si="32"/>
        <v>30</v>
      </c>
    </row>
    <row r="308" spans="1:31" s="7" customFormat="1" ht="15" customHeight="1" x14ac:dyDescent="0.25">
      <c r="A308" s="326"/>
      <c r="B308" s="239">
        <f t="shared" si="33"/>
        <v>28</v>
      </c>
      <c r="C308" s="322"/>
      <c r="D308" s="322"/>
      <c r="E308" s="322"/>
      <c r="F308" s="43" t="s">
        <v>64</v>
      </c>
      <c r="G308" s="323"/>
      <c r="H308" s="323"/>
      <c r="I308" s="323"/>
      <c r="J308" s="89">
        <v>6</v>
      </c>
      <c r="K308" s="85">
        <v>219</v>
      </c>
      <c r="L308" s="86">
        <v>6</v>
      </c>
      <c r="M308" s="74" t="s">
        <v>349</v>
      </c>
      <c r="N308" s="14">
        <v>2.5</v>
      </c>
      <c r="O308" s="15"/>
      <c r="P308" s="43">
        <v>2019</v>
      </c>
      <c r="Q308" s="43">
        <v>2023</v>
      </c>
      <c r="R308" s="87">
        <v>20</v>
      </c>
      <c r="S308" s="87" t="s">
        <v>340</v>
      </c>
      <c r="T308" s="17">
        <f t="shared" si="24"/>
        <v>2038</v>
      </c>
      <c r="U308" s="10"/>
      <c r="V308" s="10"/>
      <c r="W308" s="10"/>
      <c r="X308" s="10"/>
      <c r="Y308" s="10"/>
      <c r="Z308" s="10"/>
      <c r="AA308" s="11"/>
      <c r="AB308" s="202"/>
      <c r="AC308" s="196">
        <f t="shared" si="30"/>
        <v>0</v>
      </c>
      <c r="AD308" s="196">
        <f t="shared" si="31"/>
        <v>0</v>
      </c>
      <c r="AE308" s="196">
        <f t="shared" si="32"/>
        <v>0</v>
      </c>
    </row>
    <row r="309" spans="1:31" s="7" customFormat="1" x14ac:dyDescent="0.25">
      <c r="A309" s="326"/>
      <c r="B309" s="239">
        <f t="shared" si="33"/>
        <v>28</v>
      </c>
      <c r="C309" s="322"/>
      <c r="D309" s="322" t="s">
        <v>552</v>
      </c>
      <c r="E309" s="322" t="s">
        <v>537</v>
      </c>
      <c r="F309" s="43" t="s">
        <v>64</v>
      </c>
      <c r="G309" s="323" t="s">
        <v>174</v>
      </c>
      <c r="H309" s="323" t="s">
        <v>488</v>
      </c>
      <c r="I309" s="323" t="s">
        <v>358</v>
      </c>
      <c r="J309" s="89">
        <v>0.5</v>
      </c>
      <c r="K309" s="85">
        <v>57</v>
      </c>
      <c r="L309" s="86">
        <v>4</v>
      </c>
      <c r="M309" s="74" t="s">
        <v>349</v>
      </c>
      <c r="N309" s="14">
        <v>1.5</v>
      </c>
      <c r="O309" s="15"/>
      <c r="P309" s="43">
        <v>2019</v>
      </c>
      <c r="Q309" s="43">
        <v>2023</v>
      </c>
      <c r="R309" s="87">
        <v>20</v>
      </c>
      <c r="S309" s="87" t="s">
        <v>340</v>
      </c>
      <c r="T309" s="17">
        <f t="shared" si="24"/>
        <v>2038</v>
      </c>
      <c r="U309" s="10">
        <v>3</v>
      </c>
      <c r="V309" s="10">
        <v>0</v>
      </c>
      <c r="W309" s="10">
        <v>5</v>
      </c>
      <c r="X309" s="10">
        <v>1</v>
      </c>
      <c r="Y309" s="10">
        <v>0</v>
      </c>
      <c r="Z309" s="10">
        <v>2</v>
      </c>
      <c r="AA309" s="11" t="s">
        <v>2541</v>
      </c>
      <c r="AB309" s="202" t="s">
        <v>2521</v>
      </c>
      <c r="AC309" s="196">
        <f t="shared" si="30"/>
        <v>6</v>
      </c>
      <c r="AD309" s="196">
        <f t="shared" si="31"/>
        <v>24</v>
      </c>
      <c r="AE309" s="196">
        <f t="shared" si="32"/>
        <v>30</v>
      </c>
    </row>
    <row r="310" spans="1:31" s="7" customFormat="1" ht="15" customHeight="1" x14ac:dyDescent="0.25">
      <c r="A310" s="326"/>
      <c r="B310" s="239">
        <f t="shared" si="33"/>
        <v>28</v>
      </c>
      <c r="C310" s="322"/>
      <c r="D310" s="322"/>
      <c r="E310" s="322"/>
      <c r="F310" s="43" t="s">
        <v>64</v>
      </c>
      <c r="G310" s="323"/>
      <c r="H310" s="323"/>
      <c r="I310" s="323"/>
      <c r="J310" s="89">
        <v>6</v>
      </c>
      <c r="K310" s="85">
        <v>219</v>
      </c>
      <c r="L310" s="86">
        <v>6</v>
      </c>
      <c r="M310" s="74" t="s">
        <v>349</v>
      </c>
      <c r="N310" s="14">
        <v>2.5</v>
      </c>
      <c r="O310" s="15"/>
      <c r="P310" s="43">
        <v>2019</v>
      </c>
      <c r="Q310" s="43">
        <v>2023</v>
      </c>
      <c r="R310" s="87">
        <v>20</v>
      </c>
      <c r="S310" s="87" t="s">
        <v>340</v>
      </c>
      <c r="T310" s="17">
        <f t="shared" si="24"/>
        <v>2038</v>
      </c>
      <c r="U310" s="10"/>
      <c r="V310" s="10"/>
      <c r="W310" s="10"/>
      <c r="X310" s="10"/>
      <c r="Y310" s="10"/>
      <c r="Z310" s="10"/>
      <c r="AA310" s="11"/>
      <c r="AB310" s="202"/>
      <c r="AC310" s="196">
        <f t="shared" si="30"/>
        <v>0</v>
      </c>
      <c r="AD310" s="196">
        <f t="shared" si="31"/>
        <v>0</v>
      </c>
      <c r="AE310" s="196">
        <f t="shared" si="32"/>
        <v>0</v>
      </c>
    </row>
    <row r="311" spans="1:31" s="7" customFormat="1" x14ac:dyDescent="0.25">
      <c r="A311" s="326"/>
      <c r="B311" s="239">
        <f>B297</f>
        <v>28</v>
      </c>
      <c r="C311" s="322"/>
      <c r="D311" s="322" t="s">
        <v>553</v>
      </c>
      <c r="E311" s="322" t="s">
        <v>537</v>
      </c>
      <c r="F311" s="43" t="s">
        <v>64</v>
      </c>
      <c r="G311" s="323" t="s">
        <v>174</v>
      </c>
      <c r="H311" s="323" t="s">
        <v>488</v>
      </c>
      <c r="I311" s="323" t="s">
        <v>358</v>
      </c>
      <c r="J311" s="89">
        <v>0.5</v>
      </c>
      <c r="K311" s="85">
        <v>57</v>
      </c>
      <c r="L311" s="86">
        <v>4</v>
      </c>
      <c r="M311" s="74" t="s">
        <v>349</v>
      </c>
      <c r="N311" s="14">
        <v>1.5</v>
      </c>
      <c r="O311" s="15"/>
      <c r="P311" s="43">
        <v>2019</v>
      </c>
      <c r="Q311" s="43">
        <v>2023</v>
      </c>
      <c r="R311" s="87">
        <v>20</v>
      </c>
      <c r="S311" s="87" t="s">
        <v>340</v>
      </c>
      <c r="T311" s="17">
        <f t="shared" si="24"/>
        <v>2038</v>
      </c>
      <c r="U311" s="10">
        <v>3</v>
      </c>
      <c r="V311" s="10">
        <v>0</v>
      </c>
      <c r="W311" s="10">
        <v>5</v>
      </c>
      <c r="X311" s="10">
        <v>1</v>
      </c>
      <c r="Y311" s="10">
        <v>0</v>
      </c>
      <c r="Z311" s="10">
        <v>2</v>
      </c>
      <c r="AA311" s="11" t="s">
        <v>2541</v>
      </c>
      <c r="AB311" s="202" t="s">
        <v>2521</v>
      </c>
      <c r="AC311" s="196">
        <f t="shared" si="30"/>
        <v>6</v>
      </c>
      <c r="AD311" s="196">
        <f t="shared" si="31"/>
        <v>24</v>
      </c>
      <c r="AE311" s="196">
        <f t="shared" si="32"/>
        <v>30</v>
      </c>
    </row>
    <row r="312" spans="1:31" s="7" customFormat="1" ht="15" customHeight="1" x14ac:dyDescent="0.25">
      <c r="A312" s="326"/>
      <c r="B312" s="239">
        <f t="shared" si="33"/>
        <v>28</v>
      </c>
      <c r="C312" s="322"/>
      <c r="D312" s="322"/>
      <c r="E312" s="322"/>
      <c r="F312" s="43" t="s">
        <v>64</v>
      </c>
      <c r="G312" s="323"/>
      <c r="H312" s="323"/>
      <c r="I312" s="323"/>
      <c r="J312" s="89">
        <v>6</v>
      </c>
      <c r="K312" s="85">
        <v>219</v>
      </c>
      <c r="L312" s="86">
        <v>6</v>
      </c>
      <c r="M312" s="74" t="s">
        <v>349</v>
      </c>
      <c r="N312" s="14">
        <v>2.5</v>
      </c>
      <c r="O312" s="15"/>
      <c r="P312" s="43">
        <v>2019</v>
      </c>
      <c r="Q312" s="43">
        <v>2023</v>
      </c>
      <c r="R312" s="87">
        <v>20</v>
      </c>
      <c r="S312" s="87" t="s">
        <v>340</v>
      </c>
      <c r="T312" s="17">
        <f t="shared" ref="T312:T330" si="34">IF(M312="","",M312+R312)</f>
        <v>2038</v>
      </c>
      <c r="U312" s="10"/>
      <c r="V312" s="10"/>
      <c r="W312" s="10"/>
      <c r="X312" s="10"/>
      <c r="Y312" s="10"/>
      <c r="Z312" s="10"/>
      <c r="AA312" s="11"/>
      <c r="AB312" s="202"/>
      <c r="AC312" s="196">
        <f t="shared" si="30"/>
        <v>0</v>
      </c>
      <c r="AD312" s="196">
        <f t="shared" si="31"/>
        <v>0</v>
      </c>
      <c r="AE312" s="196">
        <f t="shared" si="32"/>
        <v>0</v>
      </c>
    </row>
    <row r="313" spans="1:31" s="7" customFormat="1" x14ac:dyDescent="0.25">
      <c r="A313" s="326"/>
      <c r="B313" s="239">
        <f>B298</f>
        <v>28</v>
      </c>
      <c r="C313" s="322"/>
      <c r="D313" s="322" t="s">
        <v>554</v>
      </c>
      <c r="E313" s="322" t="s">
        <v>537</v>
      </c>
      <c r="F313" s="43" t="s">
        <v>64</v>
      </c>
      <c r="G313" s="323" t="s">
        <v>174</v>
      </c>
      <c r="H313" s="323" t="s">
        <v>488</v>
      </c>
      <c r="I313" s="323" t="s">
        <v>358</v>
      </c>
      <c r="J313" s="89">
        <v>0.5</v>
      </c>
      <c r="K313" s="85">
        <v>57</v>
      </c>
      <c r="L313" s="86">
        <v>4</v>
      </c>
      <c r="M313" s="74" t="s">
        <v>349</v>
      </c>
      <c r="N313" s="14">
        <v>1.5</v>
      </c>
      <c r="O313" s="15"/>
      <c r="P313" s="43">
        <v>2019</v>
      </c>
      <c r="Q313" s="43">
        <v>2023</v>
      </c>
      <c r="R313" s="87">
        <v>20</v>
      </c>
      <c r="S313" s="87" t="s">
        <v>340</v>
      </c>
      <c r="T313" s="17">
        <f t="shared" si="34"/>
        <v>2038</v>
      </c>
      <c r="U313" s="10">
        <v>3</v>
      </c>
      <c r="V313" s="10">
        <v>0</v>
      </c>
      <c r="W313" s="10">
        <v>5</v>
      </c>
      <c r="X313" s="10">
        <v>1</v>
      </c>
      <c r="Y313" s="10">
        <v>0</v>
      </c>
      <c r="Z313" s="10">
        <v>2</v>
      </c>
      <c r="AA313" s="11" t="s">
        <v>2541</v>
      </c>
      <c r="AB313" s="202" t="s">
        <v>2521</v>
      </c>
      <c r="AC313" s="196">
        <f t="shared" si="30"/>
        <v>6</v>
      </c>
      <c r="AD313" s="196">
        <f t="shared" si="31"/>
        <v>24</v>
      </c>
      <c r="AE313" s="196">
        <f t="shared" si="32"/>
        <v>30</v>
      </c>
    </row>
    <row r="314" spans="1:31" s="7" customFormat="1" ht="15" customHeight="1" x14ac:dyDescent="0.25">
      <c r="A314" s="326"/>
      <c r="B314" s="239">
        <f t="shared" si="33"/>
        <v>28</v>
      </c>
      <c r="C314" s="322"/>
      <c r="D314" s="322"/>
      <c r="E314" s="322"/>
      <c r="F314" s="43" t="s">
        <v>64</v>
      </c>
      <c r="G314" s="323"/>
      <c r="H314" s="323"/>
      <c r="I314" s="323"/>
      <c r="J314" s="89">
        <v>6</v>
      </c>
      <c r="K314" s="85">
        <v>219</v>
      </c>
      <c r="L314" s="86">
        <v>6</v>
      </c>
      <c r="M314" s="74" t="s">
        <v>349</v>
      </c>
      <c r="N314" s="14">
        <v>2.5</v>
      </c>
      <c r="O314" s="15"/>
      <c r="P314" s="43">
        <v>2019</v>
      </c>
      <c r="Q314" s="43">
        <v>2023</v>
      </c>
      <c r="R314" s="87">
        <v>20</v>
      </c>
      <c r="S314" s="87" t="s">
        <v>340</v>
      </c>
      <c r="T314" s="17">
        <f t="shared" si="34"/>
        <v>2038</v>
      </c>
      <c r="U314" s="10"/>
      <c r="V314" s="10"/>
      <c r="W314" s="10"/>
      <c r="X314" s="10"/>
      <c r="Y314" s="10"/>
      <c r="Z314" s="10"/>
      <c r="AA314" s="11"/>
      <c r="AB314" s="202"/>
      <c r="AC314" s="196">
        <f t="shared" si="30"/>
        <v>0</v>
      </c>
      <c r="AD314" s="196">
        <f t="shared" si="31"/>
        <v>0</v>
      </c>
      <c r="AE314" s="196">
        <f t="shared" si="32"/>
        <v>0</v>
      </c>
    </row>
    <row r="315" spans="1:31" s="7" customFormat="1" x14ac:dyDescent="0.25">
      <c r="A315" s="326"/>
      <c r="B315" s="239">
        <f>B297</f>
        <v>28</v>
      </c>
      <c r="C315" s="322"/>
      <c r="D315" s="322" t="s">
        <v>555</v>
      </c>
      <c r="E315" s="322" t="s">
        <v>537</v>
      </c>
      <c r="F315" s="43" t="s">
        <v>64</v>
      </c>
      <c r="G315" s="323" t="s">
        <v>174</v>
      </c>
      <c r="H315" s="323" t="s">
        <v>488</v>
      </c>
      <c r="I315" s="323" t="s">
        <v>358</v>
      </c>
      <c r="J315" s="89">
        <v>0.5</v>
      </c>
      <c r="K315" s="85">
        <v>57</v>
      </c>
      <c r="L315" s="86">
        <v>4</v>
      </c>
      <c r="M315" s="74" t="s">
        <v>349</v>
      </c>
      <c r="N315" s="14">
        <v>1.5</v>
      </c>
      <c r="O315" s="15"/>
      <c r="P315" s="43">
        <v>2019</v>
      </c>
      <c r="Q315" s="43">
        <v>2023</v>
      </c>
      <c r="R315" s="87">
        <v>20</v>
      </c>
      <c r="S315" s="87" t="s">
        <v>340</v>
      </c>
      <c r="T315" s="17">
        <f t="shared" si="34"/>
        <v>2038</v>
      </c>
      <c r="U315" s="10">
        <v>3</v>
      </c>
      <c r="V315" s="10">
        <v>0</v>
      </c>
      <c r="W315" s="10">
        <v>5</v>
      </c>
      <c r="X315" s="10">
        <v>1</v>
      </c>
      <c r="Y315" s="10">
        <v>0</v>
      </c>
      <c r="Z315" s="10">
        <v>2</v>
      </c>
      <c r="AA315" s="11" t="s">
        <v>2541</v>
      </c>
      <c r="AB315" s="202" t="s">
        <v>2521</v>
      </c>
      <c r="AC315" s="196">
        <f t="shared" si="30"/>
        <v>6</v>
      </c>
      <c r="AD315" s="196">
        <f t="shared" si="31"/>
        <v>24</v>
      </c>
      <c r="AE315" s="196">
        <f t="shared" si="32"/>
        <v>30</v>
      </c>
    </row>
    <row r="316" spans="1:31" s="7" customFormat="1" ht="15" customHeight="1" x14ac:dyDescent="0.25">
      <c r="A316" s="326"/>
      <c r="B316" s="239">
        <f t="shared" si="33"/>
        <v>28</v>
      </c>
      <c r="C316" s="322"/>
      <c r="D316" s="322"/>
      <c r="E316" s="322"/>
      <c r="F316" s="43" t="s">
        <v>64</v>
      </c>
      <c r="G316" s="323"/>
      <c r="H316" s="323"/>
      <c r="I316" s="323"/>
      <c r="J316" s="89">
        <v>6</v>
      </c>
      <c r="K316" s="85">
        <v>219</v>
      </c>
      <c r="L316" s="86">
        <v>6</v>
      </c>
      <c r="M316" s="74" t="s">
        <v>349</v>
      </c>
      <c r="N316" s="14">
        <v>2.5</v>
      </c>
      <c r="O316" s="15"/>
      <c r="P316" s="43">
        <v>2019</v>
      </c>
      <c r="Q316" s="43">
        <v>2023</v>
      </c>
      <c r="R316" s="87">
        <v>20</v>
      </c>
      <c r="S316" s="87" t="s">
        <v>340</v>
      </c>
      <c r="T316" s="17">
        <f t="shared" si="34"/>
        <v>2038</v>
      </c>
      <c r="U316" s="10"/>
      <c r="V316" s="10"/>
      <c r="W316" s="10"/>
      <c r="X316" s="10"/>
      <c r="Y316" s="10"/>
      <c r="Z316" s="10"/>
      <c r="AA316" s="11"/>
      <c r="AB316" s="202"/>
      <c r="AC316" s="196">
        <f t="shared" si="30"/>
        <v>0</v>
      </c>
      <c r="AD316" s="196">
        <f t="shared" si="31"/>
        <v>0</v>
      </c>
      <c r="AE316" s="196">
        <f t="shared" si="32"/>
        <v>0</v>
      </c>
    </row>
    <row r="317" spans="1:31" s="7" customFormat="1" x14ac:dyDescent="0.25">
      <c r="A317" s="326"/>
      <c r="B317" s="239">
        <f>B298</f>
        <v>28</v>
      </c>
      <c r="C317" s="322"/>
      <c r="D317" s="322" t="s">
        <v>556</v>
      </c>
      <c r="E317" s="322" t="s">
        <v>537</v>
      </c>
      <c r="F317" s="43" t="s">
        <v>64</v>
      </c>
      <c r="G317" s="323" t="s">
        <v>174</v>
      </c>
      <c r="H317" s="323" t="s">
        <v>488</v>
      </c>
      <c r="I317" s="323" t="s">
        <v>358</v>
      </c>
      <c r="J317" s="89">
        <v>0.5</v>
      </c>
      <c r="K317" s="85">
        <v>57</v>
      </c>
      <c r="L317" s="86">
        <v>4</v>
      </c>
      <c r="M317" s="74" t="s">
        <v>349</v>
      </c>
      <c r="N317" s="14">
        <v>1.5</v>
      </c>
      <c r="O317" s="15"/>
      <c r="P317" s="43">
        <v>2019</v>
      </c>
      <c r="Q317" s="43">
        <v>2023</v>
      </c>
      <c r="R317" s="87">
        <v>20</v>
      </c>
      <c r="S317" s="87" t="s">
        <v>340</v>
      </c>
      <c r="T317" s="17">
        <f t="shared" si="34"/>
        <v>2038</v>
      </c>
      <c r="U317" s="10">
        <v>3</v>
      </c>
      <c r="V317" s="10">
        <v>0</v>
      </c>
      <c r="W317" s="10">
        <v>5</v>
      </c>
      <c r="X317" s="10">
        <v>1</v>
      </c>
      <c r="Y317" s="10">
        <v>0</v>
      </c>
      <c r="Z317" s="10">
        <v>2</v>
      </c>
      <c r="AA317" s="11" t="s">
        <v>2541</v>
      </c>
      <c r="AB317" s="202" t="s">
        <v>2521</v>
      </c>
      <c r="AC317" s="196">
        <f t="shared" si="30"/>
        <v>6</v>
      </c>
      <c r="AD317" s="196">
        <f t="shared" si="31"/>
        <v>24</v>
      </c>
      <c r="AE317" s="196">
        <f t="shared" si="32"/>
        <v>30</v>
      </c>
    </row>
    <row r="318" spans="1:31" s="7" customFormat="1" x14ac:dyDescent="0.25">
      <c r="A318" s="326"/>
      <c r="B318" s="239">
        <f t="shared" si="33"/>
        <v>28</v>
      </c>
      <c r="C318" s="322"/>
      <c r="D318" s="322"/>
      <c r="E318" s="322"/>
      <c r="F318" s="43" t="s">
        <v>64</v>
      </c>
      <c r="G318" s="323"/>
      <c r="H318" s="323"/>
      <c r="I318" s="323"/>
      <c r="J318" s="89">
        <v>6</v>
      </c>
      <c r="K318" s="85">
        <v>219</v>
      </c>
      <c r="L318" s="86">
        <v>6</v>
      </c>
      <c r="M318" s="74" t="s">
        <v>349</v>
      </c>
      <c r="N318" s="14">
        <v>2.5</v>
      </c>
      <c r="O318" s="15"/>
      <c r="P318" s="43">
        <v>2019</v>
      </c>
      <c r="Q318" s="43">
        <v>2023</v>
      </c>
      <c r="R318" s="87">
        <v>20</v>
      </c>
      <c r="S318" s="87" t="s">
        <v>340</v>
      </c>
      <c r="T318" s="17">
        <f t="shared" si="34"/>
        <v>2038</v>
      </c>
      <c r="U318" s="10"/>
      <c r="V318" s="10"/>
      <c r="W318" s="10"/>
      <c r="X318" s="10"/>
      <c r="Y318" s="10"/>
      <c r="Z318" s="10"/>
      <c r="AA318" s="11"/>
      <c r="AB318" s="202"/>
      <c r="AC318" s="196">
        <f t="shared" si="30"/>
        <v>0</v>
      </c>
      <c r="AD318" s="196">
        <f t="shared" si="31"/>
        <v>0</v>
      </c>
      <c r="AE318" s="196">
        <f t="shared" si="32"/>
        <v>0</v>
      </c>
    </row>
    <row r="319" spans="1:31" s="7" customFormat="1" x14ac:dyDescent="0.25">
      <c r="A319" s="326"/>
      <c r="B319" s="239">
        <f>B298</f>
        <v>28</v>
      </c>
      <c r="C319" s="322"/>
      <c r="D319" s="322" t="s">
        <v>557</v>
      </c>
      <c r="E319" s="322" t="s">
        <v>537</v>
      </c>
      <c r="F319" s="43" t="s">
        <v>64</v>
      </c>
      <c r="G319" s="323" t="s">
        <v>174</v>
      </c>
      <c r="H319" s="323" t="s">
        <v>488</v>
      </c>
      <c r="I319" s="323" t="s">
        <v>358</v>
      </c>
      <c r="J319" s="89">
        <v>0.5</v>
      </c>
      <c r="K319" s="85">
        <v>57</v>
      </c>
      <c r="L319" s="86">
        <v>4</v>
      </c>
      <c r="M319" s="74" t="s">
        <v>349</v>
      </c>
      <c r="N319" s="14">
        <v>1.5</v>
      </c>
      <c r="O319" s="15"/>
      <c r="P319" s="43">
        <v>2019</v>
      </c>
      <c r="Q319" s="43">
        <v>2023</v>
      </c>
      <c r="R319" s="87">
        <v>20</v>
      </c>
      <c r="S319" s="87" t="s">
        <v>340</v>
      </c>
      <c r="T319" s="17">
        <f t="shared" si="34"/>
        <v>2038</v>
      </c>
      <c r="U319" s="10"/>
      <c r="V319" s="10"/>
      <c r="W319" s="10"/>
      <c r="X319" s="10"/>
      <c r="Y319" s="10"/>
      <c r="Z319" s="10"/>
      <c r="AA319" s="11"/>
      <c r="AB319" s="202"/>
      <c r="AC319" s="196">
        <f t="shared" si="30"/>
        <v>0</v>
      </c>
      <c r="AD319" s="196">
        <f t="shared" si="31"/>
        <v>0</v>
      </c>
      <c r="AE319" s="196">
        <f t="shared" si="32"/>
        <v>0</v>
      </c>
    </row>
    <row r="320" spans="1:31" s="7" customFormat="1" x14ac:dyDescent="0.25">
      <c r="A320" s="326"/>
      <c r="B320" s="239">
        <f t="shared" si="33"/>
        <v>28</v>
      </c>
      <c r="C320" s="322"/>
      <c r="D320" s="322"/>
      <c r="E320" s="322"/>
      <c r="F320" s="43" t="s">
        <v>64</v>
      </c>
      <c r="G320" s="323"/>
      <c r="H320" s="323"/>
      <c r="I320" s="323"/>
      <c r="J320" s="89">
        <v>6</v>
      </c>
      <c r="K320" s="85">
        <v>219</v>
      </c>
      <c r="L320" s="86">
        <v>6</v>
      </c>
      <c r="M320" s="74" t="s">
        <v>349</v>
      </c>
      <c r="N320" s="14">
        <v>2.5</v>
      </c>
      <c r="O320" s="15"/>
      <c r="P320" s="43">
        <v>2019</v>
      </c>
      <c r="Q320" s="43">
        <v>2023</v>
      </c>
      <c r="R320" s="87">
        <v>20</v>
      </c>
      <c r="S320" s="87" t="s">
        <v>340</v>
      </c>
      <c r="T320" s="17">
        <f t="shared" si="34"/>
        <v>2038</v>
      </c>
      <c r="U320" s="10"/>
      <c r="V320" s="10"/>
      <c r="W320" s="10"/>
      <c r="X320" s="10"/>
      <c r="Y320" s="10"/>
      <c r="Z320" s="10"/>
      <c r="AA320" s="11"/>
      <c r="AB320" s="202"/>
      <c r="AC320" s="196">
        <f t="shared" si="30"/>
        <v>0</v>
      </c>
      <c r="AD320" s="196">
        <f t="shared" si="31"/>
        <v>0</v>
      </c>
      <c r="AE320" s="196">
        <f t="shared" si="32"/>
        <v>0</v>
      </c>
    </row>
    <row r="321" spans="1:31" s="7" customFormat="1" x14ac:dyDescent="0.25">
      <c r="A321" s="326"/>
      <c r="B321" s="239">
        <f>B298</f>
        <v>28</v>
      </c>
      <c r="C321" s="322"/>
      <c r="D321" s="322" t="s">
        <v>558</v>
      </c>
      <c r="E321" s="322" t="s">
        <v>537</v>
      </c>
      <c r="F321" s="43" t="s">
        <v>64</v>
      </c>
      <c r="G321" s="323" t="s">
        <v>174</v>
      </c>
      <c r="H321" s="323" t="s">
        <v>488</v>
      </c>
      <c r="I321" s="323" t="s">
        <v>358</v>
      </c>
      <c r="J321" s="89">
        <v>0.5</v>
      </c>
      <c r="K321" s="85">
        <v>57</v>
      </c>
      <c r="L321" s="86">
        <v>4</v>
      </c>
      <c r="M321" s="74" t="s">
        <v>349</v>
      </c>
      <c r="N321" s="14">
        <v>1.5</v>
      </c>
      <c r="O321" s="15"/>
      <c r="P321" s="43">
        <v>2019</v>
      </c>
      <c r="Q321" s="43">
        <v>2023</v>
      </c>
      <c r="R321" s="87">
        <v>20</v>
      </c>
      <c r="S321" s="87" t="s">
        <v>340</v>
      </c>
      <c r="T321" s="17">
        <f t="shared" si="34"/>
        <v>2038</v>
      </c>
      <c r="U321" s="10">
        <v>7</v>
      </c>
      <c r="V321" s="10">
        <v>0</v>
      </c>
      <c r="W321" s="10">
        <v>6</v>
      </c>
      <c r="X321" s="10">
        <v>2</v>
      </c>
      <c r="Y321" s="10">
        <v>1</v>
      </c>
      <c r="Z321" s="10">
        <v>3</v>
      </c>
      <c r="AA321" s="11" t="s">
        <v>2541</v>
      </c>
      <c r="AB321" s="202" t="s">
        <v>2521</v>
      </c>
      <c r="AC321" s="196">
        <f t="shared" si="30"/>
        <v>13</v>
      </c>
      <c r="AD321" s="196">
        <f t="shared" si="31"/>
        <v>40</v>
      </c>
      <c r="AE321" s="196">
        <f t="shared" si="32"/>
        <v>53</v>
      </c>
    </row>
    <row r="322" spans="1:31" s="7" customFormat="1" ht="15" customHeight="1" x14ac:dyDescent="0.25">
      <c r="A322" s="326"/>
      <c r="B322" s="239">
        <f t="shared" si="33"/>
        <v>28</v>
      </c>
      <c r="C322" s="322"/>
      <c r="D322" s="322"/>
      <c r="E322" s="322"/>
      <c r="F322" s="43" t="s">
        <v>64</v>
      </c>
      <c r="G322" s="323"/>
      <c r="H322" s="323"/>
      <c r="I322" s="323"/>
      <c r="J322" s="89">
        <v>6</v>
      </c>
      <c r="K322" s="85">
        <v>219</v>
      </c>
      <c r="L322" s="86">
        <v>6</v>
      </c>
      <c r="M322" s="74" t="s">
        <v>349</v>
      </c>
      <c r="N322" s="14">
        <v>2.5</v>
      </c>
      <c r="O322" s="15"/>
      <c r="P322" s="43">
        <v>2019</v>
      </c>
      <c r="Q322" s="43">
        <v>2023</v>
      </c>
      <c r="R322" s="87">
        <v>20</v>
      </c>
      <c r="S322" s="87" t="s">
        <v>340</v>
      </c>
      <c r="T322" s="17">
        <f t="shared" si="34"/>
        <v>2038</v>
      </c>
      <c r="U322" s="10"/>
      <c r="V322" s="10"/>
      <c r="W322" s="10"/>
      <c r="X322" s="10"/>
      <c r="Y322" s="10"/>
      <c r="Z322" s="10"/>
      <c r="AA322" s="11"/>
      <c r="AB322" s="202"/>
      <c r="AC322" s="196">
        <f t="shared" si="30"/>
        <v>0</v>
      </c>
      <c r="AD322" s="196">
        <f t="shared" si="31"/>
        <v>0</v>
      </c>
      <c r="AE322" s="196">
        <f t="shared" si="32"/>
        <v>0</v>
      </c>
    </row>
    <row r="323" spans="1:31" s="7" customFormat="1" x14ac:dyDescent="0.25">
      <c r="A323" s="326"/>
      <c r="B323" s="239">
        <f>B298</f>
        <v>28</v>
      </c>
      <c r="C323" s="322"/>
      <c r="D323" s="322" t="s">
        <v>559</v>
      </c>
      <c r="E323" s="322" t="s">
        <v>537</v>
      </c>
      <c r="F323" s="43" t="s">
        <v>64</v>
      </c>
      <c r="G323" s="323" t="s">
        <v>174</v>
      </c>
      <c r="H323" s="323" t="s">
        <v>488</v>
      </c>
      <c r="I323" s="323" t="s">
        <v>358</v>
      </c>
      <c r="J323" s="89">
        <v>0.5</v>
      </c>
      <c r="K323" s="85">
        <v>57</v>
      </c>
      <c r="L323" s="86">
        <v>4</v>
      </c>
      <c r="M323" s="74" t="s">
        <v>349</v>
      </c>
      <c r="N323" s="14">
        <v>1.5</v>
      </c>
      <c r="O323" s="15"/>
      <c r="P323" s="43">
        <v>2019</v>
      </c>
      <c r="Q323" s="43">
        <v>2023</v>
      </c>
      <c r="R323" s="87">
        <v>20</v>
      </c>
      <c r="S323" s="87" t="s">
        <v>340</v>
      </c>
      <c r="T323" s="17">
        <f t="shared" si="34"/>
        <v>2038</v>
      </c>
      <c r="U323" s="10">
        <v>3</v>
      </c>
      <c r="V323" s="10">
        <v>0</v>
      </c>
      <c r="W323" s="10">
        <v>5</v>
      </c>
      <c r="X323" s="10">
        <v>1</v>
      </c>
      <c r="Y323" s="10">
        <v>0</v>
      </c>
      <c r="Z323" s="10">
        <v>2</v>
      </c>
      <c r="AA323" s="11" t="s">
        <v>2541</v>
      </c>
      <c r="AB323" s="202" t="s">
        <v>2521</v>
      </c>
      <c r="AC323" s="196">
        <f t="shared" ref="AC323:AC330" si="35">SUM(U323+V323+X323+Y323+Z323)</f>
        <v>6</v>
      </c>
      <c r="AD323" s="196">
        <f t="shared" ref="AD323:AD330" si="36">SUM(U323*2)+(V323*3)+(W323*2)+(X323*2)+(Y323)+(Z323*3)</f>
        <v>24</v>
      </c>
      <c r="AE323" s="196">
        <f t="shared" ref="AE323:AE330" si="37">SUM(AC323+AD323)</f>
        <v>30</v>
      </c>
    </row>
    <row r="324" spans="1:31" s="7" customFormat="1" ht="15" customHeight="1" x14ac:dyDescent="0.25">
      <c r="A324" s="326"/>
      <c r="B324" s="239">
        <f t="shared" si="33"/>
        <v>28</v>
      </c>
      <c r="C324" s="322"/>
      <c r="D324" s="322"/>
      <c r="E324" s="322"/>
      <c r="F324" s="43" t="s">
        <v>64</v>
      </c>
      <c r="G324" s="323"/>
      <c r="H324" s="323"/>
      <c r="I324" s="323"/>
      <c r="J324" s="89">
        <v>6</v>
      </c>
      <c r="K324" s="85">
        <v>219</v>
      </c>
      <c r="L324" s="86">
        <v>6</v>
      </c>
      <c r="M324" s="74" t="s">
        <v>349</v>
      </c>
      <c r="N324" s="14">
        <v>2.5</v>
      </c>
      <c r="O324" s="15"/>
      <c r="P324" s="43">
        <v>2019</v>
      </c>
      <c r="Q324" s="43">
        <v>2023</v>
      </c>
      <c r="R324" s="87">
        <v>20</v>
      </c>
      <c r="S324" s="87" t="s">
        <v>340</v>
      </c>
      <c r="T324" s="17">
        <f t="shared" si="34"/>
        <v>2038</v>
      </c>
      <c r="U324" s="10"/>
      <c r="V324" s="10"/>
      <c r="W324" s="10"/>
      <c r="X324" s="10"/>
      <c r="Y324" s="10"/>
      <c r="Z324" s="10"/>
      <c r="AA324" s="11"/>
      <c r="AB324" s="202"/>
      <c r="AC324" s="196">
        <f t="shared" si="35"/>
        <v>0</v>
      </c>
      <c r="AD324" s="196">
        <f t="shared" si="36"/>
        <v>0</v>
      </c>
      <c r="AE324" s="196">
        <f t="shared" si="37"/>
        <v>0</v>
      </c>
    </row>
    <row r="325" spans="1:31" s="7" customFormat="1" x14ac:dyDescent="0.25">
      <c r="A325" s="326"/>
      <c r="B325" s="239">
        <f>B298</f>
        <v>28</v>
      </c>
      <c r="C325" s="322"/>
      <c r="D325" s="322" t="s">
        <v>560</v>
      </c>
      <c r="E325" s="322" t="s">
        <v>537</v>
      </c>
      <c r="F325" s="43" t="s">
        <v>64</v>
      </c>
      <c r="G325" s="323" t="s">
        <v>174</v>
      </c>
      <c r="H325" s="323" t="s">
        <v>488</v>
      </c>
      <c r="I325" s="323" t="s">
        <v>358</v>
      </c>
      <c r="J325" s="89">
        <v>2</v>
      </c>
      <c r="K325" s="85">
        <v>57</v>
      </c>
      <c r="L325" s="86">
        <v>4</v>
      </c>
      <c r="M325" s="74" t="s">
        <v>349</v>
      </c>
      <c r="N325" s="14">
        <v>1.5</v>
      </c>
      <c r="O325" s="15"/>
      <c r="P325" s="43">
        <v>2019</v>
      </c>
      <c r="Q325" s="43">
        <v>2023</v>
      </c>
      <c r="R325" s="87">
        <v>20</v>
      </c>
      <c r="S325" s="87" t="s">
        <v>340</v>
      </c>
      <c r="T325" s="17">
        <f t="shared" si="34"/>
        <v>2038</v>
      </c>
      <c r="U325" s="10">
        <v>4</v>
      </c>
      <c r="V325" s="10">
        <v>0</v>
      </c>
      <c r="W325" s="10">
        <v>5</v>
      </c>
      <c r="X325" s="10">
        <v>1</v>
      </c>
      <c r="Y325" s="10">
        <v>0</v>
      </c>
      <c r="Z325" s="10">
        <v>2</v>
      </c>
      <c r="AA325" s="11" t="s">
        <v>2541</v>
      </c>
      <c r="AB325" s="202" t="s">
        <v>2521</v>
      </c>
      <c r="AC325" s="196">
        <f t="shared" si="35"/>
        <v>7</v>
      </c>
      <c r="AD325" s="196">
        <f t="shared" si="36"/>
        <v>26</v>
      </c>
      <c r="AE325" s="196">
        <f t="shared" si="37"/>
        <v>33</v>
      </c>
    </row>
    <row r="326" spans="1:31" s="7" customFormat="1" ht="15" customHeight="1" x14ac:dyDescent="0.25">
      <c r="A326" s="326"/>
      <c r="B326" s="239">
        <f t="shared" si="33"/>
        <v>28</v>
      </c>
      <c r="C326" s="322"/>
      <c r="D326" s="322"/>
      <c r="E326" s="322"/>
      <c r="F326" s="43" t="s">
        <v>64</v>
      </c>
      <c r="G326" s="323"/>
      <c r="H326" s="323"/>
      <c r="I326" s="323"/>
      <c r="J326" s="89">
        <v>6</v>
      </c>
      <c r="K326" s="85">
        <v>219</v>
      </c>
      <c r="L326" s="86">
        <v>6</v>
      </c>
      <c r="M326" s="74" t="s">
        <v>349</v>
      </c>
      <c r="N326" s="14">
        <v>2.5</v>
      </c>
      <c r="O326" s="15"/>
      <c r="P326" s="43">
        <v>2019</v>
      </c>
      <c r="Q326" s="43">
        <v>2023</v>
      </c>
      <c r="R326" s="87">
        <v>20</v>
      </c>
      <c r="S326" s="87" t="s">
        <v>340</v>
      </c>
      <c r="T326" s="17">
        <f t="shared" si="34"/>
        <v>2038</v>
      </c>
      <c r="U326" s="10"/>
      <c r="V326" s="10"/>
      <c r="W326" s="10"/>
      <c r="X326" s="10"/>
      <c r="Y326" s="10"/>
      <c r="Z326" s="10"/>
      <c r="AA326" s="11"/>
      <c r="AB326" s="202"/>
      <c r="AC326" s="196">
        <f t="shared" si="35"/>
        <v>0</v>
      </c>
      <c r="AD326" s="196">
        <f t="shared" si="36"/>
        <v>0</v>
      </c>
      <c r="AE326" s="196">
        <f t="shared" si="37"/>
        <v>0</v>
      </c>
    </row>
    <row r="327" spans="1:31" s="7" customFormat="1" x14ac:dyDescent="0.25">
      <c r="A327" s="326"/>
      <c r="B327" s="239">
        <f>B298</f>
        <v>28</v>
      </c>
      <c r="C327" s="322"/>
      <c r="D327" s="322" t="s">
        <v>561</v>
      </c>
      <c r="E327" s="322" t="s">
        <v>537</v>
      </c>
      <c r="F327" s="43" t="s">
        <v>64</v>
      </c>
      <c r="G327" s="323" t="s">
        <v>174</v>
      </c>
      <c r="H327" s="323" t="s">
        <v>488</v>
      </c>
      <c r="I327" s="323" t="s">
        <v>358</v>
      </c>
      <c r="J327" s="89">
        <v>2</v>
      </c>
      <c r="K327" s="85">
        <v>57</v>
      </c>
      <c r="L327" s="86">
        <v>4</v>
      </c>
      <c r="M327" s="74" t="s">
        <v>349</v>
      </c>
      <c r="N327" s="14">
        <v>1.5</v>
      </c>
      <c r="O327" s="15"/>
      <c r="P327" s="43">
        <v>2019</v>
      </c>
      <c r="Q327" s="43">
        <v>2023</v>
      </c>
      <c r="R327" s="87">
        <v>20</v>
      </c>
      <c r="S327" s="87" t="s">
        <v>340</v>
      </c>
      <c r="T327" s="17">
        <f t="shared" si="34"/>
        <v>2038</v>
      </c>
      <c r="U327" s="10">
        <v>5</v>
      </c>
      <c r="V327" s="10">
        <v>0</v>
      </c>
      <c r="W327" s="10">
        <v>5</v>
      </c>
      <c r="X327" s="10">
        <v>1</v>
      </c>
      <c r="Y327" s="10">
        <v>0</v>
      </c>
      <c r="Z327" s="10">
        <v>2</v>
      </c>
      <c r="AA327" s="11" t="s">
        <v>2541</v>
      </c>
      <c r="AB327" s="202" t="s">
        <v>2521</v>
      </c>
      <c r="AC327" s="196">
        <f t="shared" si="35"/>
        <v>8</v>
      </c>
      <c r="AD327" s="196">
        <f t="shared" si="36"/>
        <v>28</v>
      </c>
      <c r="AE327" s="196">
        <f t="shared" si="37"/>
        <v>36</v>
      </c>
    </row>
    <row r="328" spans="1:31" s="7" customFormat="1" ht="15" customHeight="1" x14ac:dyDescent="0.25">
      <c r="A328" s="326"/>
      <c r="B328" s="239">
        <f t="shared" si="33"/>
        <v>28</v>
      </c>
      <c r="C328" s="322"/>
      <c r="D328" s="322"/>
      <c r="E328" s="322"/>
      <c r="F328" s="43" t="s">
        <v>64</v>
      </c>
      <c r="G328" s="323"/>
      <c r="H328" s="323"/>
      <c r="I328" s="323"/>
      <c r="J328" s="89">
        <v>6</v>
      </c>
      <c r="K328" s="85">
        <v>219</v>
      </c>
      <c r="L328" s="86">
        <v>6</v>
      </c>
      <c r="M328" s="74" t="s">
        <v>349</v>
      </c>
      <c r="N328" s="14">
        <v>2.5</v>
      </c>
      <c r="O328" s="15"/>
      <c r="P328" s="43">
        <v>2019</v>
      </c>
      <c r="Q328" s="43">
        <v>2023</v>
      </c>
      <c r="R328" s="87">
        <v>20</v>
      </c>
      <c r="S328" s="87" t="s">
        <v>340</v>
      </c>
      <c r="T328" s="17">
        <f t="shared" si="34"/>
        <v>2038</v>
      </c>
      <c r="U328" s="10"/>
      <c r="V328" s="10"/>
      <c r="W328" s="10"/>
      <c r="X328" s="10"/>
      <c r="Y328" s="10"/>
      <c r="Z328" s="10"/>
      <c r="AA328" s="11"/>
      <c r="AB328" s="202"/>
      <c r="AC328" s="196">
        <f t="shared" si="35"/>
        <v>0</v>
      </c>
      <c r="AD328" s="196">
        <f t="shared" si="36"/>
        <v>0</v>
      </c>
      <c r="AE328" s="196">
        <f t="shared" si="37"/>
        <v>0</v>
      </c>
    </row>
    <row r="329" spans="1:31" s="7" customFormat="1" x14ac:dyDescent="0.25">
      <c r="A329" s="326"/>
      <c r="B329" s="239">
        <f>B300</f>
        <v>28</v>
      </c>
      <c r="C329" s="322"/>
      <c r="D329" s="322" t="s">
        <v>562</v>
      </c>
      <c r="E329" s="322" t="s">
        <v>537</v>
      </c>
      <c r="F329" s="43" t="s">
        <v>64</v>
      </c>
      <c r="G329" s="323" t="s">
        <v>174</v>
      </c>
      <c r="H329" s="323" t="s">
        <v>488</v>
      </c>
      <c r="I329" s="323" t="s">
        <v>358</v>
      </c>
      <c r="J329" s="89">
        <v>1.5</v>
      </c>
      <c r="K329" s="85">
        <v>57</v>
      </c>
      <c r="L329" s="86">
        <v>4</v>
      </c>
      <c r="M329" s="74" t="s">
        <v>349</v>
      </c>
      <c r="N329" s="14">
        <v>1.5</v>
      </c>
      <c r="O329" s="15"/>
      <c r="P329" s="43">
        <v>2019</v>
      </c>
      <c r="Q329" s="43">
        <v>2023</v>
      </c>
      <c r="R329" s="87">
        <v>20</v>
      </c>
      <c r="S329" s="87" t="s">
        <v>340</v>
      </c>
      <c r="T329" s="17">
        <f t="shared" si="34"/>
        <v>2038</v>
      </c>
      <c r="U329" s="10">
        <v>5</v>
      </c>
      <c r="V329" s="10">
        <v>0</v>
      </c>
      <c r="W329" s="10">
        <v>5</v>
      </c>
      <c r="X329" s="10">
        <v>1</v>
      </c>
      <c r="Y329" s="10">
        <v>0</v>
      </c>
      <c r="Z329" s="10">
        <v>2</v>
      </c>
      <c r="AA329" s="11" t="s">
        <v>2541</v>
      </c>
      <c r="AB329" s="202" t="s">
        <v>2521</v>
      </c>
      <c r="AC329" s="196">
        <f t="shared" si="35"/>
        <v>8</v>
      </c>
      <c r="AD329" s="196">
        <f t="shared" si="36"/>
        <v>28</v>
      </c>
      <c r="AE329" s="196">
        <f t="shared" si="37"/>
        <v>36</v>
      </c>
    </row>
    <row r="330" spans="1:31" s="7" customFormat="1" x14ac:dyDescent="0.25">
      <c r="A330" s="326"/>
      <c r="B330" s="239">
        <f t="shared" si="33"/>
        <v>28</v>
      </c>
      <c r="C330" s="322"/>
      <c r="D330" s="322"/>
      <c r="E330" s="322"/>
      <c r="F330" s="43" t="s">
        <v>64</v>
      </c>
      <c r="G330" s="323"/>
      <c r="H330" s="323"/>
      <c r="I330" s="323"/>
      <c r="J330" s="89">
        <v>7</v>
      </c>
      <c r="K330" s="85">
        <v>219</v>
      </c>
      <c r="L330" s="86">
        <v>6</v>
      </c>
      <c r="M330" s="74" t="s">
        <v>349</v>
      </c>
      <c r="N330" s="14">
        <v>2.5</v>
      </c>
      <c r="O330" s="15"/>
      <c r="P330" s="43">
        <v>2019</v>
      </c>
      <c r="Q330" s="43">
        <v>2023</v>
      </c>
      <c r="R330" s="87">
        <v>20</v>
      </c>
      <c r="S330" s="87" t="s">
        <v>340</v>
      </c>
      <c r="T330" s="17">
        <f t="shared" si="34"/>
        <v>2038</v>
      </c>
      <c r="U330" s="10"/>
      <c r="V330" s="10"/>
      <c r="W330" s="10"/>
      <c r="X330" s="10"/>
      <c r="Y330" s="10"/>
      <c r="Z330" s="10"/>
      <c r="AA330" s="11"/>
      <c r="AB330" s="202"/>
      <c r="AC330" s="196">
        <f t="shared" si="35"/>
        <v>0</v>
      </c>
      <c r="AD330" s="196">
        <f t="shared" si="36"/>
        <v>0</v>
      </c>
      <c r="AE330" s="196">
        <f t="shared" si="37"/>
        <v>0</v>
      </c>
    </row>
    <row r="331" spans="1:31" s="7" customFormat="1" ht="60" x14ac:dyDescent="0.25">
      <c r="A331" s="246" t="s">
        <v>563</v>
      </c>
      <c r="B331" s="246">
        <v>30</v>
      </c>
      <c r="C331" s="43" t="s">
        <v>564</v>
      </c>
      <c r="D331" s="43" t="s">
        <v>565</v>
      </c>
      <c r="E331" s="43" t="s">
        <v>537</v>
      </c>
      <c r="F331" s="43" t="s">
        <v>64</v>
      </c>
      <c r="G331" s="87" t="s">
        <v>174</v>
      </c>
      <c r="H331" s="74" t="s">
        <v>566</v>
      </c>
      <c r="I331" s="74" t="s">
        <v>141</v>
      </c>
      <c r="J331" s="89">
        <v>1</v>
      </c>
      <c r="K331" s="85">
        <v>32</v>
      </c>
      <c r="L331" s="86">
        <v>3.5</v>
      </c>
      <c r="M331" s="74" t="s">
        <v>330</v>
      </c>
      <c r="N331" s="14">
        <v>1.5</v>
      </c>
      <c r="O331" s="15"/>
      <c r="P331" s="43">
        <v>2019</v>
      </c>
      <c r="Q331" s="43">
        <v>2023</v>
      </c>
      <c r="R331" s="87">
        <v>20</v>
      </c>
      <c r="S331" s="87" t="s">
        <v>340</v>
      </c>
      <c r="T331" s="17">
        <f t="shared" ref="T331:T355" si="38">IF(M331="","",M331+R331)</f>
        <v>2035</v>
      </c>
      <c r="U331" s="10">
        <v>0</v>
      </c>
      <c r="V331" s="10">
        <v>0</v>
      </c>
      <c r="W331" s="10">
        <v>1</v>
      </c>
      <c r="X331" s="10">
        <v>0</v>
      </c>
      <c r="Y331" s="10">
        <v>0</v>
      </c>
      <c r="Z331" s="10">
        <v>0</v>
      </c>
      <c r="AA331" s="11" t="s">
        <v>2541</v>
      </c>
      <c r="AB331" s="202" t="s">
        <v>2521</v>
      </c>
      <c r="AC331" s="196">
        <f t="shared" ref="AC331:AC355" si="39">SUM(U331+V331+X331+Y331+Z331)</f>
        <v>0</v>
      </c>
      <c r="AD331" s="196">
        <f t="shared" ref="AD331:AD355" si="40">SUM(U331*2)+(V331*3)+(W331*2)+(X331*2)+(Y331)+(Z331*3)</f>
        <v>2</v>
      </c>
      <c r="AE331" s="196">
        <f t="shared" ref="AE331:AE355" si="41">SUM(AC331+AD331)</f>
        <v>2</v>
      </c>
    </row>
    <row r="332" spans="1:31" s="7" customFormat="1" ht="60" x14ac:dyDescent="0.25">
      <c r="A332" s="246" t="s">
        <v>567</v>
      </c>
      <c r="B332" s="246">
        <v>31</v>
      </c>
      <c r="C332" s="43" t="s">
        <v>568</v>
      </c>
      <c r="D332" s="43" t="s">
        <v>569</v>
      </c>
      <c r="E332" s="43" t="s">
        <v>537</v>
      </c>
      <c r="F332" s="43" t="s">
        <v>64</v>
      </c>
      <c r="G332" s="87" t="s">
        <v>174</v>
      </c>
      <c r="H332" s="74" t="s">
        <v>566</v>
      </c>
      <c r="I332" s="74" t="s">
        <v>141</v>
      </c>
      <c r="J332" s="89">
        <v>1</v>
      </c>
      <c r="K332" s="85">
        <v>32</v>
      </c>
      <c r="L332" s="86">
        <v>3.5</v>
      </c>
      <c r="M332" s="74" t="s">
        <v>330</v>
      </c>
      <c r="N332" s="14">
        <v>1.5</v>
      </c>
      <c r="O332" s="15"/>
      <c r="P332" s="43">
        <v>2019</v>
      </c>
      <c r="Q332" s="43">
        <v>2023</v>
      </c>
      <c r="R332" s="87">
        <v>20</v>
      </c>
      <c r="S332" s="87" t="s">
        <v>340</v>
      </c>
      <c r="T332" s="17">
        <f t="shared" si="38"/>
        <v>2035</v>
      </c>
      <c r="U332" s="10">
        <v>0</v>
      </c>
      <c r="V332" s="10">
        <v>0</v>
      </c>
      <c r="W332" s="10">
        <v>1</v>
      </c>
      <c r="X332" s="10">
        <v>0</v>
      </c>
      <c r="Y332" s="10">
        <v>0</v>
      </c>
      <c r="Z332" s="10">
        <v>0</v>
      </c>
      <c r="AA332" s="11" t="s">
        <v>2541</v>
      </c>
      <c r="AB332" s="202" t="s">
        <v>2521</v>
      </c>
      <c r="AC332" s="196">
        <f t="shared" si="39"/>
        <v>0</v>
      </c>
      <c r="AD332" s="196">
        <f t="shared" si="40"/>
        <v>2</v>
      </c>
      <c r="AE332" s="196">
        <f t="shared" si="41"/>
        <v>2</v>
      </c>
    </row>
    <row r="333" spans="1:31" s="7" customFormat="1" x14ac:dyDescent="0.25">
      <c r="A333" s="326" t="s">
        <v>570</v>
      </c>
      <c r="B333" s="246">
        <v>32</v>
      </c>
      <c r="C333" s="322" t="s">
        <v>571</v>
      </c>
      <c r="D333" s="322" t="s">
        <v>572</v>
      </c>
      <c r="E333" s="322" t="s">
        <v>67</v>
      </c>
      <c r="F333" s="43" t="s">
        <v>64</v>
      </c>
      <c r="G333" s="326">
        <v>0.9</v>
      </c>
      <c r="H333" s="323" t="s">
        <v>99</v>
      </c>
      <c r="I333" s="323" t="s">
        <v>226</v>
      </c>
      <c r="J333" s="89">
        <v>108.7</v>
      </c>
      <c r="K333" s="85">
        <v>57</v>
      </c>
      <c r="L333" s="86">
        <v>4</v>
      </c>
      <c r="M333" s="74" t="s">
        <v>330</v>
      </c>
      <c r="N333" s="14">
        <f>IF(K333="","",IF(O333="",IF(K333=0,"",IF(K333&lt;=[4]Разработчик!$D$7,[4]Разработчик!$C$8,IF(K333&lt;=[4]Разработчик!$G$7,[4]Разработчик!$F$8,IF(K333&lt;=[4]Разработчик!$J$7,[4]Разработчик!$I$8,IF(K333&lt;=[4]Разработчик!$M$7,[4]Разработчик!$L$8,IF(K333&lt;=[4]Разработчик!$P$7,[4]Разработчик!$O$8,IF(K333&lt;=[4]Разработчик!$S$7,[4]Разработчик!$R$8,IF(K333&lt;=425.9,3.5,IF(K333&gt;=[4]Разработчик!$V$7,[4]Разработчик!$U$8))))))))),"-"))</f>
        <v>1.5</v>
      </c>
      <c r="O333" s="15"/>
      <c r="P333" s="43">
        <v>2019</v>
      </c>
      <c r="Q333" s="43">
        <v>2023</v>
      </c>
      <c r="R333" s="87">
        <v>20</v>
      </c>
      <c r="S333" s="87" t="s">
        <v>340</v>
      </c>
      <c r="T333" s="17">
        <f t="shared" si="38"/>
        <v>2035</v>
      </c>
      <c r="U333" s="10">
        <v>14</v>
      </c>
      <c r="V333" s="10">
        <v>0</v>
      </c>
      <c r="W333" s="10">
        <v>2</v>
      </c>
      <c r="X333" s="10">
        <v>1</v>
      </c>
      <c r="Y333" s="10">
        <v>0</v>
      </c>
      <c r="Z333" s="10">
        <v>1</v>
      </c>
      <c r="AA333" s="11" t="s">
        <v>2541</v>
      </c>
      <c r="AB333" s="202" t="s">
        <v>2521</v>
      </c>
      <c r="AC333" s="196">
        <f t="shared" si="39"/>
        <v>16</v>
      </c>
      <c r="AD333" s="196">
        <f t="shared" si="40"/>
        <v>37</v>
      </c>
      <c r="AE333" s="196">
        <f t="shared" si="41"/>
        <v>53</v>
      </c>
    </row>
    <row r="334" spans="1:31" s="7" customFormat="1" x14ac:dyDescent="0.25">
      <c r="A334" s="326"/>
      <c r="B334" s="239">
        <f>B333</f>
        <v>32</v>
      </c>
      <c r="C334" s="322"/>
      <c r="D334" s="322"/>
      <c r="E334" s="322"/>
      <c r="F334" s="43" t="s">
        <v>64</v>
      </c>
      <c r="G334" s="326"/>
      <c r="H334" s="323"/>
      <c r="I334" s="323"/>
      <c r="J334" s="89">
        <v>0.2</v>
      </c>
      <c r="K334" s="85">
        <v>18</v>
      </c>
      <c r="L334" s="86">
        <v>3.5</v>
      </c>
      <c r="M334" s="74" t="s">
        <v>330</v>
      </c>
      <c r="N334" s="14">
        <f>IF(K334="","",IF(O334="",IF(K334=0,"",IF(K334&lt;=[4]Разработчик!$D$7,[4]Разработчик!$C$8,IF(K334&lt;=[4]Разработчик!$G$7,[4]Разработчик!$F$8,IF(K334&lt;=[4]Разработчик!$J$7,[4]Разработчик!$I$8,IF(K334&lt;=[4]Разработчик!$M$7,[4]Разработчик!$L$8,IF(K334&lt;=[4]Разработчик!$P$7,[4]Разработчик!$O$8,IF(K334&lt;=[4]Разработчик!$S$7,[4]Разработчик!$R$8,IF(K334&lt;=425.9,3.5,IF(K334&gt;=[4]Разработчик!$V$7,[4]Разработчик!$U$8))))))))),"-"))</f>
        <v>1</v>
      </c>
      <c r="O334" s="15"/>
      <c r="P334" s="43">
        <v>2019</v>
      </c>
      <c r="Q334" s="43">
        <v>2023</v>
      </c>
      <c r="R334" s="87">
        <v>20</v>
      </c>
      <c r="S334" s="87" t="s">
        <v>340</v>
      </c>
      <c r="T334" s="17">
        <f t="shared" si="38"/>
        <v>2035</v>
      </c>
      <c r="U334" s="10"/>
      <c r="V334" s="10"/>
      <c r="W334" s="10"/>
      <c r="X334" s="10"/>
      <c r="Y334" s="10"/>
      <c r="Z334" s="10"/>
      <c r="AA334" s="11"/>
      <c r="AB334" s="202"/>
      <c r="AC334" s="196">
        <f t="shared" si="39"/>
        <v>0</v>
      </c>
      <c r="AD334" s="196">
        <f t="shared" si="40"/>
        <v>0</v>
      </c>
      <c r="AE334" s="196">
        <f t="shared" si="41"/>
        <v>0</v>
      </c>
    </row>
    <row r="335" spans="1:31" s="7" customFormat="1" ht="24" x14ac:dyDescent="0.25">
      <c r="A335" s="326" t="s">
        <v>573</v>
      </c>
      <c r="B335" s="246">
        <v>33</v>
      </c>
      <c r="C335" s="322" t="s">
        <v>574</v>
      </c>
      <c r="D335" s="43" t="s">
        <v>575</v>
      </c>
      <c r="E335" s="87" t="s">
        <v>537</v>
      </c>
      <c r="F335" s="43" t="s">
        <v>64</v>
      </c>
      <c r="G335" s="87">
        <v>2.2599999999999998</v>
      </c>
      <c r="H335" s="87">
        <v>1.5</v>
      </c>
      <c r="I335" s="87">
        <v>40</v>
      </c>
      <c r="J335" s="84">
        <v>10.4</v>
      </c>
      <c r="K335" s="94">
        <v>108</v>
      </c>
      <c r="L335" s="84">
        <v>4</v>
      </c>
      <c r="M335" s="74" t="s">
        <v>330</v>
      </c>
      <c r="N335" s="14">
        <f>IF(K335="","",IF(O335="",IF(K335=0,"",IF(K335&lt;=[4]Разработчик!$D$7,[4]Разработчик!$C$8,IF(K335&lt;=[4]Разработчик!$G$7,[4]Разработчик!$F$8,IF(K335&lt;=[4]Разработчик!$J$7,[4]Разработчик!$I$8,IF(K335&lt;=[4]Разработчик!$M$7,[4]Разработчик!$L$8,IF(K335&lt;=[4]Разработчик!$P$7,[4]Разработчик!$O$8,IF(K335&lt;=[4]Разработчик!$S$7,[4]Разработчик!$R$8,IF(K335&lt;=425.9,3.5,IF(K335&gt;=[4]Разработчик!$V$7,[4]Разработчик!$U$8))))))))),"-"))</f>
        <v>2</v>
      </c>
      <c r="O335" s="15"/>
      <c r="P335" s="43">
        <v>2019</v>
      </c>
      <c r="Q335" s="43">
        <v>2023</v>
      </c>
      <c r="R335" s="87">
        <v>20</v>
      </c>
      <c r="S335" s="87" t="s">
        <v>340</v>
      </c>
      <c r="T335" s="17">
        <f t="shared" si="38"/>
        <v>2035</v>
      </c>
      <c r="U335" s="10">
        <v>6</v>
      </c>
      <c r="V335" s="10">
        <v>0</v>
      </c>
      <c r="W335" s="10">
        <v>3</v>
      </c>
      <c r="X335" s="10">
        <v>1</v>
      </c>
      <c r="Y335" s="10">
        <v>0</v>
      </c>
      <c r="Z335" s="10">
        <v>0</v>
      </c>
      <c r="AA335" s="11" t="s">
        <v>2541</v>
      </c>
      <c r="AB335" s="202" t="s">
        <v>2521</v>
      </c>
      <c r="AC335" s="196">
        <f t="shared" si="39"/>
        <v>7</v>
      </c>
      <c r="AD335" s="196">
        <f t="shared" si="40"/>
        <v>20</v>
      </c>
      <c r="AE335" s="196">
        <f t="shared" si="41"/>
        <v>27</v>
      </c>
    </row>
    <row r="336" spans="1:31" s="7" customFormat="1" ht="24" x14ac:dyDescent="0.25">
      <c r="A336" s="326"/>
      <c r="B336" s="239">
        <f t="shared" ref="B336:B349" si="42">B335</f>
        <v>33</v>
      </c>
      <c r="C336" s="322"/>
      <c r="D336" s="43" t="s">
        <v>576</v>
      </c>
      <c r="E336" s="43" t="s">
        <v>537</v>
      </c>
      <c r="F336" s="43" t="s">
        <v>64</v>
      </c>
      <c r="G336" s="74" t="s">
        <v>311</v>
      </c>
      <c r="H336" s="74" t="s">
        <v>315</v>
      </c>
      <c r="I336" s="74" t="s">
        <v>137</v>
      </c>
      <c r="J336" s="89">
        <v>359</v>
      </c>
      <c r="K336" s="85">
        <v>89</v>
      </c>
      <c r="L336" s="86">
        <v>4</v>
      </c>
      <c r="M336" s="74" t="s">
        <v>330</v>
      </c>
      <c r="N336" s="14">
        <f>IF(K336="","",IF(O336="",IF(K336=0,"",IF(K336&lt;=[4]Разработчик!$D$7,[4]Разработчик!$C$8,IF(K336&lt;=[4]Разработчик!$G$7,[4]Разработчик!$F$8,IF(K336&lt;=[4]Разработчик!$J$7,[4]Разработчик!$I$8,IF(K336&lt;=[4]Разработчик!$M$7,[4]Разработчик!$L$8,IF(K336&lt;=[4]Разработчик!$P$7,[4]Разработчик!$O$8,IF(K336&lt;=[4]Разработчик!$S$7,[4]Разработчик!$R$8,IF(K336&lt;=425.9,3.5,IF(K336&gt;=[4]Разработчик!$V$7,[4]Разработчик!$U$8))))))))),"-"))</f>
        <v>2</v>
      </c>
      <c r="O336" s="15"/>
      <c r="P336" s="43">
        <v>2019</v>
      </c>
      <c r="Q336" s="43">
        <v>2023</v>
      </c>
      <c r="R336" s="87">
        <v>20</v>
      </c>
      <c r="S336" s="87" t="s">
        <v>340</v>
      </c>
      <c r="T336" s="17">
        <f t="shared" si="38"/>
        <v>2035</v>
      </c>
      <c r="U336" s="10">
        <v>13</v>
      </c>
      <c r="V336" s="10">
        <v>0</v>
      </c>
      <c r="W336" s="10">
        <v>0</v>
      </c>
      <c r="X336" s="10">
        <v>0</v>
      </c>
      <c r="Y336" s="10">
        <v>0</v>
      </c>
      <c r="Z336" s="10">
        <v>0</v>
      </c>
      <c r="AA336" s="11" t="s">
        <v>2541</v>
      </c>
      <c r="AB336" s="202" t="s">
        <v>2521</v>
      </c>
      <c r="AC336" s="196">
        <f t="shared" si="39"/>
        <v>13</v>
      </c>
      <c r="AD336" s="196">
        <f t="shared" si="40"/>
        <v>26</v>
      </c>
      <c r="AE336" s="196">
        <f t="shared" si="41"/>
        <v>39</v>
      </c>
    </row>
    <row r="337" spans="1:31" s="7" customFormat="1" x14ac:dyDescent="0.25">
      <c r="A337" s="326"/>
      <c r="B337" s="239">
        <f t="shared" si="42"/>
        <v>33</v>
      </c>
      <c r="C337" s="322"/>
      <c r="D337" s="322" t="s">
        <v>577</v>
      </c>
      <c r="E337" s="326" t="s">
        <v>537</v>
      </c>
      <c r="F337" s="43" t="s">
        <v>64</v>
      </c>
      <c r="G337" s="323" t="s">
        <v>311</v>
      </c>
      <c r="H337" s="323" t="s">
        <v>315</v>
      </c>
      <c r="I337" s="323" t="s">
        <v>137</v>
      </c>
      <c r="J337" s="89">
        <v>34.700000000000003</v>
      </c>
      <c r="K337" s="85">
        <v>108</v>
      </c>
      <c r="L337" s="86">
        <v>4</v>
      </c>
      <c r="M337" s="74" t="s">
        <v>330</v>
      </c>
      <c r="N337" s="14">
        <f>IF(K337="","",IF(O337="",IF(K337=0,"",IF(K337&lt;=[4]Разработчик!$D$7,[4]Разработчик!$C$8,IF(K337&lt;=[4]Разработчик!$G$7,[4]Разработчик!$F$8,IF(K337&lt;=[4]Разработчик!$J$7,[4]Разработчик!$I$8,IF(K337&lt;=[4]Разработчик!$M$7,[4]Разработчик!$L$8,IF(K337&lt;=[4]Разработчик!$P$7,[4]Разработчик!$O$8,IF(K337&lt;=[4]Разработчик!$S$7,[4]Разработчик!$R$8,IF(K337&lt;=425.9,3.5,IF(K337&gt;=[4]Разработчик!$V$7,[4]Разработчик!$U$8))))))))),"-"))</f>
        <v>2</v>
      </c>
      <c r="O337" s="15"/>
      <c r="P337" s="43">
        <v>2019</v>
      </c>
      <c r="Q337" s="43">
        <v>2023</v>
      </c>
      <c r="R337" s="87">
        <v>20</v>
      </c>
      <c r="S337" s="87" t="s">
        <v>340</v>
      </c>
      <c r="T337" s="17">
        <f t="shared" si="38"/>
        <v>2035</v>
      </c>
      <c r="U337" s="315">
        <v>8</v>
      </c>
      <c r="V337" s="315">
        <v>2</v>
      </c>
      <c r="W337" s="315">
        <v>10</v>
      </c>
      <c r="X337" s="315">
        <v>2</v>
      </c>
      <c r="Y337" s="315">
        <v>0</v>
      </c>
      <c r="Z337" s="315">
        <v>6</v>
      </c>
      <c r="AA337" s="327" t="s">
        <v>2541</v>
      </c>
      <c r="AB337" s="328" t="s">
        <v>2521</v>
      </c>
      <c r="AC337" s="196">
        <f t="shared" si="39"/>
        <v>18</v>
      </c>
      <c r="AD337" s="196">
        <f t="shared" si="40"/>
        <v>64</v>
      </c>
      <c r="AE337" s="196">
        <f t="shared" si="41"/>
        <v>82</v>
      </c>
    </row>
    <row r="338" spans="1:31" s="7" customFormat="1" x14ac:dyDescent="0.25">
      <c r="A338" s="326"/>
      <c r="B338" s="239">
        <f t="shared" si="42"/>
        <v>33</v>
      </c>
      <c r="C338" s="322"/>
      <c r="D338" s="322"/>
      <c r="E338" s="326"/>
      <c r="F338" s="43" t="s">
        <v>64</v>
      </c>
      <c r="G338" s="323"/>
      <c r="H338" s="323"/>
      <c r="I338" s="323"/>
      <c r="J338" s="89">
        <v>111.3</v>
      </c>
      <c r="K338" s="85">
        <v>89</v>
      </c>
      <c r="L338" s="86">
        <v>4</v>
      </c>
      <c r="M338" s="74" t="s">
        <v>330</v>
      </c>
      <c r="N338" s="14">
        <f>IF(K338="","",IF(O338="",IF(K338=0,"",IF(K338&lt;=[4]Разработчик!$D$7,[4]Разработчик!$C$8,IF(K338&lt;=[4]Разработчик!$G$7,[4]Разработчик!$F$8,IF(K338&lt;=[4]Разработчик!$J$7,[4]Разработчик!$I$8,IF(K338&lt;=[4]Разработчик!$M$7,[4]Разработчик!$L$8,IF(K338&lt;=[4]Разработчик!$P$7,[4]Разработчик!$O$8,IF(K338&lt;=[4]Разработчик!$S$7,[4]Разработчик!$R$8,IF(K338&lt;=425.9,3.5,IF(K338&gt;=[4]Разработчик!$V$7,[4]Разработчик!$U$8))))))))),"-"))</f>
        <v>2</v>
      </c>
      <c r="O338" s="15"/>
      <c r="P338" s="43">
        <v>2019</v>
      </c>
      <c r="Q338" s="43">
        <v>2023</v>
      </c>
      <c r="R338" s="87">
        <v>20</v>
      </c>
      <c r="S338" s="87" t="s">
        <v>340</v>
      </c>
      <c r="T338" s="17">
        <f t="shared" si="38"/>
        <v>2035</v>
      </c>
      <c r="U338" s="315"/>
      <c r="V338" s="315"/>
      <c r="W338" s="315"/>
      <c r="X338" s="315"/>
      <c r="Y338" s="315"/>
      <c r="Z338" s="315"/>
      <c r="AA338" s="327"/>
      <c r="AB338" s="328"/>
      <c r="AC338" s="196">
        <f t="shared" si="39"/>
        <v>0</v>
      </c>
      <c r="AD338" s="196">
        <f t="shared" si="40"/>
        <v>0</v>
      </c>
      <c r="AE338" s="196">
        <f t="shared" si="41"/>
        <v>0</v>
      </c>
    </row>
    <row r="339" spans="1:31" s="7" customFormat="1" x14ac:dyDescent="0.25">
      <c r="A339" s="326"/>
      <c r="B339" s="239">
        <f t="shared" si="42"/>
        <v>33</v>
      </c>
      <c r="C339" s="322"/>
      <c r="D339" s="322"/>
      <c r="E339" s="326"/>
      <c r="F339" s="43" t="s">
        <v>64</v>
      </c>
      <c r="G339" s="323"/>
      <c r="H339" s="323"/>
      <c r="I339" s="323"/>
      <c r="J339" s="89">
        <v>0.1</v>
      </c>
      <c r="K339" s="85">
        <v>57</v>
      </c>
      <c r="L339" s="86">
        <v>4</v>
      </c>
      <c r="M339" s="74" t="s">
        <v>330</v>
      </c>
      <c r="N339" s="14">
        <f>IF(K339="","",IF(O339="",IF(K339=0,"",IF(K339&lt;=[4]Разработчик!$D$7,[4]Разработчик!$C$8,IF(K339&lt;=[4]Разработчик!$G$7,[4]Разработчик!$F$8,IF(K339&lt;=[4]Разработчик!$J$7,[4]Разработчик!$I$8,IF(K339&lt;=[4]Разработчик!$M$7,[4]Разработчик!$L$8,IF(K339&lt;=[4]Разработчик!$P$7,[4]Разработчик!$O$8,IF(K339&lt;=[4]Разработчик!$S$7,[4]Разработчик!$R$8,IF(K339&lt;=425.9,3.5,IF(K339&gt;=[4]Разработчик!$V$7,[4]Разработчик!$U$8))))))))),"-"))</f>
        <v>1.5</v>
      </c>
      <c r="O339" s="15"/>
      <c r="P339" s="43">
        <v>2019</v>
      </c>
      <c r="Q339" s="43">
        <v>2023</v>
      </c>
      <c r="R339" s="87">
        <v>20</v>
      </c>
      <c r="S339" s="87" t="s">
        <v>340</v>
      </c>
      <c r="T339" s="17">
        <f t="shared" si="38"/>
        <v>2035</v>
      </c>
      <c r="U339" s="315"/>
      <c r="V339" s="315"/>
      <c r="W339" s="315"/>
      <c r="X339" s="315"/>
      <c r="Y339" s="315"/>
      <c r="Z339" s="315"/>
      <c r="AA339" s="327"/>
      <c r="AB339" s="328"/>
      <c r="AC339" s="196">
        <f t="shared" si="39"/>
        <v>0</v>
      </c>
      <c r="AD339" s="196">
        <f t="shared" si="40"/>
        <v>0</v>
      </c>
      <c r="AE339" s="196">
        <f t="shared" si="41"/>
        <v>0</v>
      </c>
    </row>
    <row r="340" spans="1:31" s="7" customFormat="1" x14ac:dyDescent="0.25">
      <c r="A340" s="326"/>
      <c r="B340" s="239">
        <f t="shared" si="42"/>
        <v>33</v>
      </c>
      <c r="C340" s="322"/>
      <c r="D340" s="322"/>
      <c r="E340" s="326"/>
      <c r="F340" s="43" t="s">
        <v>64</v>
      </c>
      <c r="G340" s="323"/>
      <c r="H340" s="323"/>
      <c r="I340" s="323"/>
      <c r="J340" s="89">
        <v>1.3</v>
      </c>
      <c r="K340" s="85">
        <v>45</v>
      </c>
      <c r="L340" s="86">
        <v>4</v>
      </c>
      <c r="M340" s="74" t="s">
        <v>330</v>
      </c>
      <c r="N340" s="14">
        <f>IF(K340="","",IF(O340="",IF(K340=0,"",IF(K340&lt;=[4]Разработчик!$D$7,[4]Разработчик!$C$8,IF(K340&lt;=[4]Разработчик!$G$7,[4]Разработчик!$F$8,IF(K340&lt;=[4]Разработчик!$J$7,[4]Разработчик!$I$8,IF(K340&lt;=[4]Разработчик!$M$7,[4]Разработчик!$L$8,IF(K340&lt;=[4]Разработчик!$P$7,[4]Разработчик!$O$8,IF(K340&lt;=[4]Разработчик!$S$7,[4]Разработчик!$R$8,IF(K340&lt;=425.9,3.5,IF(K340&gt;=[4]Разработчик!$V$7,[4]Разработчик!$U$8))))))))),"-"))</f>
        <v>1.5</v>
      </c>
      <c r="O340" s="15"/>
      <c r="P340" s="43">
        <v>2019</v>
      </c>
      <c r="Q340" s="43">
        <v>2023</v>
      </c>
      <c r="R340" s="87">
        <v>20</v>
      </c>
      <c r="S340" s="87" t="s">
        <v>340</v>
      </c>
      <c r="T340" s="17">
        <f t="shared" si="38"/>
        <v>2035</v>
      </c>
      <c r="U340" s="315"/>
      <c r="V340" s="315"/>
      <c r="W340" s="315"/>
      <c r="X340" s="315"/>
      <c r="Y340" s="315"/>
      <c r="Z340" s="315"/>
      <c r="AA340" s="327"/>
      <c r="AB340" s="328"/>
      <c r="AC340" s="196">
        <f t="shared" si="39"/>
        <v>0</v>
      </c>
      <c r="AD340" s="196">
        <f t="shared" si="40"/>
        <v>0</v>
      </c>
      <c r="AE340" s="196">
        <f t="shared" si="41"/>
        <v>0</v>
      </c>
    </row>
    <row r="341" spans="1:31" s="7" customFormat="1" x14ac:dyDescent="0.25">
      <c r="A341" s="326"/>
      <c r="B341" s="239">
        <f t="shared" si="42"/>
        <v>33</v>
      </c>
      <c r="C341" s="322"/>
      <c r="D341" s="322"/>
      <c r="E341" s="326"/>
      <c r="F341" s="43" t="s">
        <v>64</v>
      </c>
      <c r="G341" s="323"/>
      <c r="H341" s="323"/>
      <c r="I341" s="323"/>
      <c r="J341" s="89">
        <v>0.8</v>
      </c>
      <c r="K341" s="85">
        <v>32</v>
      </c>
      <c r="L341" s="86">
        <v>3.5</v>
      </c>
      <c r="M341" s="74" t="s">
        <v>330</v>
      </c>
      <c r="N341" s="14">
        <f>IF(K341="","",IF(O341="",IF(K341=0,"",IF(K341&lt;=[4]Разработчик!$D$7,[4]Разработчик!$C$8,IF(K341&lt;=[4]Разработчик!$G$7,[4]Разработчик!$F$8,IF(K341&lt;=[4]Разработчик!$J$7,[4]Разработчик!$I$8,IF(K341&lt;=[4]Разработчик!$M$7,[4]Разработчик!$L$8,IF(K341&lt;=[4]Разработчик!$P$7,[4]Разработчик!$O$8,IF(K341&lt;=[4]Разработчик!$S$7,[4]Разработчик!$R$8,IF(K341&lt;=425.9,3.5,IF(K341&gt;=[4]Разработчик!$V$7,[4]Разработчик!$U$8))))))))),"-"))</f>
        <v>1.5</v>
      </c>
      <c r="O341" s="15"/>
      <c r="P341" s="43">
        <v>2019</v>
      </c>
      <c r="Q341" s="43">
        <v>2023</v>
      </c>
      <c r="R341" s="87">
        <v>20</v>
      </c>
      <c r="S341" s="87" t="s">
        <v>340</v>
      </c>
      <c r="T341" s="17">
        <f t="shared" si="38"/>
        <v>2035</v>
      </c>
      <c r="U341" s="315"/>
      <c r="V341" s="315"/>
      <c r="W341" s="315"/>
      <c r="X341" s="315"/>
      <c r="Y341" s="315"/>
      <c r="Z341" s="315"/>
      <c r="AA341" s="327"/>
      <c r="AB341" s="328"/>
      <c r="AC341" s="196">
        <f t="shared" si="39"/>
        <v>0</v>
      </c>
      <c r="AD341" s="196">
        <f t="shared" si="40"/>
        <v>0</v>
      </c>
      <c r="AE341" s="196">
        <f t="shared" si="41"/>
        <v>0</v>
      </c>
    </row>
    <row r="342" spans="1:31" s="7" customFormat="1" ht="24" x14ac:dyDescent="0.25">
      <c r="A342" s="326"/>
      <c r="B342" s="239">
        <f t="shared" si="42"/>
        <v>33</v>
      </c>
      <c r="C342" s="322"/>
      <c r="D342" s="43" t="s">
        <v>578</v>
      </c>
      <c r="E342" s="87" t="s">
        <v>537</v>
      </c>
      <c r="F342" s="43" t="s">
        <v>64</v>
      </c>
      <c r="G342" s="87">
        <v>2.2599999999999998</v>
      </c>
      <c r="H342" s="87">
        <v>1.5</v>
      </c>
      <c r="I342" s="87">
        <v>40</v>
      </c>
      <c r="J342" s="84">
        <v>10.4</v>
      </c>
      <c r="K342" s="94">
        <v>108</v>
      </c>
      <c r="L342" s="84">
        <v>4</v>
      </c>
      <c r="M342" s="74" t="s">
        <v>330</v>
      </c>
      <c r="N342" s="14">
        <f>IF(K342="","",IF(O342="",IF(K342=0,"",IF(K342&lt;=[4]Разработчик!$D$7,[4]Разработчик!$C$8,IF(K342&lt;=[4]Разработчик!$G$7,[4]Разработчик!$F$8,IF(K342&lt;=[4]Разработчик!$J$7,[4]Разработчик!$I$8,IF(K342&lt;=[4]Разработчик!$M$7,[4]Разработчик!$L$8,IF(K342&lt;=[4]Разработчик!$P$7,[4]Разработчик!$O$8,IF(K342&lt;=[4]Разработчик!$S$7,[4]Разработчик!$R$8,IF(K342&lt;=425.9,3.5,IF(K342&gt;=[4]Разработчик!$V$7,[4]Разработчик!$U$8))))))))),"-"))</f>
        <v>2</v>
      </c>
      <c r="O342" s="15"/>
      <c r="P342" s="43">
        <v>2019</v>
      </c>
      <c r="Q342" s="43">
        <v>2023</v>
      </c>
      <c r="R342" s="87">
        <v>20</v>
      </c>
      <c r="S342" s="87" t="s">
        <v>340</v>
      </c>
      <c r="T342" s="17">
        <f t="shared" si="38"/>
        <v>2035</v>
      </c>
      <c r="U342" s="10">
        <v>6</v>
      </c>
      <c r="V342" s="10">
        <v>0</v>
      </c>
      <c r="W342" s="10">
        <v>3</v>
      </c>
      <c r="X342" s="10">
        <v>1</v>
      </c>
      <c r="Y342" s="10">
        <v>0</v>
      </c>
      <c r="Z342" s="10">
        <v>0</v>
      </c>
      <c r="AA342" s="11" t="s">
        <v>2541</v>
      </c>
      <c r="AB342" s="202" t="s">
        <v>2521</v>
      </c>
      <c r="AC342" s="196">
        <f t="shared" si="39"/>
        <v>7</v>
      </c>
      <c r="AD342" s="196">
        <f t="shared" si="40"/>
        <v>20</v>
      </c>
      <c r="AE342" s="196">
        <f t="shared" si="41"/>
        <v>27</v>
      </c>
    </row>
    <row r="343" spans="1:31" s="7" customFormat="1" ht="24" x14ac:dyDescent="0.25">
      <c r="A343" s="326"/>
      <c r="B343" s="239">
        <f t="shared" si="42"/>
        <v>33</v>
      </c>
      <c r="C343" s="322"/>
      <c r="D343" s="43" t="s">
        <v>579</v>
      </c>
      <c r="E343" s="87" t="s">
        <v>537</v>
      </c>
      <c r="F343" s="43" t="s">
        <v>64</v>
      </c>
      <c r="G343" s="74" t="s">
        <v>311</v>
      </c>
      <c r="H343" s="74" t="s">
        <v>315</v>
      </c>
      <c r="I343" s="74" t="s">
        <v>137</v>
      </c>
      <c r="J343" s="89">
        <v>2.1</v>
      </c>
      <c r="K343" s="85">
        <v>108</v>
      </c>
      <c r="L343" s="86">
        <v>4</v>
      </c>
      <c r="M343" s="74" t="s">
        <v>330</v>
      </c>
      <c r="N343" s="14">
        <f>IF(K343="","",IF(O343="",IF(K343=0,"",IF(K343&lt;=[4]Разработчик!$D$7,[4]Разработчик!$C$8,IF(K343&lt;=[4]Разработчик!$G$7,[4]Разработчик!$F$8,IF(K343&lt;=[4]Разработчик!$J$7,[4]Разработчик!$I$8,IF(K343&lt;=[4]Разработчик!$M$7,[4]Разработчик!$L$8,IF(K343&lt;=[4]Разработчик!$P$7,[4]Разработчик!$O$8,IF(K343&lt;=[4]Разработчик!$S$7,[4]Разработчик!$R$8,IF(K343&lt;=425.9,3.5,IF(K343&gt;=[4]Разработчик!$V$7,[4]Разработчик!$U$8))))))))),"-"))</f>
        <v>2</v>
      </c>
      <c r="O343" s="15"/>
      <c r="P343" s="43">
        <v>2019</v>
      </c>
      <c r="Q343" s="43">
        <v>2023</v>
      </c>
      <c r="R343" s="87">
        <v>20</v>
      </c>
      <c r="S343" s="87" t="s">
        <v>340</v>
      </c>
      <c r="T343" s="17">
        <f t="shared" si="38"/>
        <v>2035</v>
      </c>
      <c r="U343" s="10">
        <v>1</v>
      </c>
      <c r="V343" s="10">
        <v>1</v>
      </c>
      <c r="W343" s="10">
        <v>1</v>
      </c>
      <c r="X343" s="10">
        <v>0</v>
      </c>
      <c r="Y343" s="10">
        <v>0</v>
      </c>
      <c r="Z343" s="10">
        <v>0</v>
      </c>
      <c r="AA343" s="11" t="s">
        <v>237</v>
      </c>
      <c r="AB343" s="202" t="s">
        <v>2521</v>
      </c>
      <c r="AC343" s="196">
        <f t="shared" si="39"/>
        <v>2</v>
      </c>
      <c r="AD343" s="196">
        <f t="shared" si="40"/>
        <v>7</v>
      </c>
      <c r="AE343" s="196">
        <f t="shared" si="41"/>
        <v>9</v>
      </c>
    </row>
    <row r="344" spans="1:31" s="7" customFormat="1" ht="24" x14ac:dyDescent="0.25">
      <c r="A344" s="326"/>
      <c r="B344" s="239">
        <f t="shared" si="42"/>
        <v>33</v>
      </c>
      <c r="C344" s="322"/>
      <c r="D344" s="43" t="s">
        <v>580</v>
      </c>
      <c r="E344" s="87" t="s">
        <v>537</v>
      </c>
      <c r="F344" s="43" t="s">
        <v>64</v>
      </c>
      <c r="G344" s="87">
        <v>2.2599999999999998</v>
      </c>
      <c r="H344" s="87">
        <v>1.5</v>
      </c>
      <c r="I344" s="87">
        <v>40</v>
      </c>
      <c r="J344" s="84">
        <v>10.4</v>
      </c>
      <c r="K344" s="94">
        <v>108</v>
      </c>
      <c r="L344" s="84">
        <v>4</v>
      </c>
      <c r="M344" s="74" t="s">
        <v>330</v>
      </c>
      <c r="N344" s="14">
        <f>IF(K344="","",IF(O344="",IF(K344=0,"",IF(K344&lt;=[4]Разработчик!$D$7,[4]Разработчик!$C$8,IF(K344&lt;=[4]Разработчик!$G$7,[4]Разработчик!$F$8,IF(K344&lt;=[4]Разработчик!$J$7,[4]Разработчик!$I$8,IF(K344&lt;=[4]Разработчик!$M$7,[4]Разработчик!$L$8,IF(K344&lt;=[4]Разработчик!$P$7,[4]Разработчик!$O$8,IF(K344&lt;=[4]Разработчик!$S$7,[4]Разработчик!$R$8,IF(K344&lt;=425.9,3.5,IF(K344&gt;=[4]Разработчик!$V$7,[4]Разработчик!$U$8))))))))),"-"))</f>
        <v>2</v>
      </c>
      <c r="O344" s="15"/>
      <c r="P344" s="43">
        <v>2019</v>
      </c>
      <c r="Q344" s="43">
        <v>2023</v>
      </c>
      <c r="R344" s="87">
        <v>20</v>
      </c>
      <c r="S344" s="87" t="s">
        <v>340</v>
      </c>
      <c r="T344" s="17">
        <f t="shared" si="38"/>
        <v>2035</v>
      </c>
      <c r="U344" s="10">
        <v>6</v>
      </c>
      <c r="V344" s="10">
        <v>0</v>
      </c>
      <c r="W344" s="10">
        <v>3</v>
      </c>
      <c r="X344" s="10">
        <v>1</v>
      </c>
      <c r="Y344" s="10">
        <v>0</v>
      </c>
      <c r="Z344" s="10">
        <v>0</v>
      </c>
      <c r="AA344" s="11" t="s">
        <v>2541</v>
      </c>
      <c r="AB344" s="202" t="s">
        <v>2521</v>
      </c>
      <c r="AC344" s="196">
        <f t="shared" si="39"/>
        <v>7</v>
      </c>
      <c r="AD344" s="196">
        <f t="shared" si="40"/>
        <v>20</v>
      </c>
      <c r="AE344" s="196">
        <f t="shared" si="41"/>
        <v>27</v>
      </c>
    </row>
    <row r="345" spans="1:31" s="7" customFormat="1" ht="24" x14ac:dyDescent="0.25">
      <c r="A345" s="326"/>
      <c r="B345" s="239">
        <f t="shared" si="42"/>
        <v>33</v>
      </c>
      <c r="C345" s="322"/>
      <c r="D345" s="43" t="s">
        <v>581</v>
      </c>
      <c r="E345" s="87" t="s">
        <v>537</v>
      </c>
      <c r="F345" s="43" t="s">
        <v>64</v>
      </c>
      <c r="G345" s="74" t="s">
        <v>311</v>
      </c>
      <c r="H345" s="74" t="s">
        <v>315</v>
      </c>
      <c r="I345" s="74" t="s">
        <v>137</v>
      </c>
      <c r="J345" s="89">
        <v>2.1</v>
      </c>
      <c r="K345" s="85">
        <v>108</v>
      </c>
      <c r="L345" s="86">
        <v>4</v>
      </c>
      <c r="M345" s="74" t="s">
        <v>330</v>
      </c>
      <c r="N345" s="14">
        <f>IF(K345="","",IF(O345="",IF(K345=0,"",IF(K345&lt;=[4]Разработчик!$D$7,[4]Разработчик!$C$8,IF(K345&lt;=[4]Разработчик!$G$7,[4]Разработчик!$F$8,IF(K345&lt;=[4]Разработчик!$J$7,[4]Разработчик!$I$8,IF(K345&lt;=[4]Разработчик!$M$7,[4]Разработчик!$L$8,IF(K345&lt;=[4]Разработчик!$P$7,[4]Разработчик!$O$8,IF(K345&lt;=[4]Разработчик!$S$7,[4]Разработчик!$R$8,IF(K345&lt;=425.9,3.5,IF(K345&gt;=[4]Разработчик!$V$7,[4]Разработчик!$U$8))))))))),"-"))</f>
        <v>2</v>
      </c>
      <c r="O345" s="15"/>
      <c r="P345" s="43">
        <v>2019</v>
      </c>
      <c r="Q345" s="43">
        <v>2023</v>
      </c>
      <c r="R345" s="87">
        <v>20</v>
      </c>
      <c r="S345" s="87" t="s">
        <v>340</v>
      </c>
      <c r="T345" s="17">
        <f t="shared" si="38"/>
        <v>2035</v>
      </c>
      <c r="U345" s="10">
        <v>1</v>
      </c>
      <c r="V345" s="10">
        <v>1</v>
      </c>
      <c r="W345" s="10">
        <v>1</v>
      </c>
      <c r="X345" s="10">
        <v>0</v>
      </c>
      <c r="Y345" s="10">
        <v>0</v>
      </c>
      <c r="Z345" s="10">
        <v>0</v>
      </c>
      <c r="AA345" s="11" t="s">
        <v>237</v>
      </c>
      <c r="AB345" s="202" t="s">
        <v>2521</v>
      </c>
      <c r="AC345" s="196">
        <f t="shared" si="39"/>
        <v>2</v>
      </c>
      <c r="AD345" s="196">
        <f t="shared" si="40"/>
        <v>7</v>
      </c>
      <c r="AE345" s="196">
        <f t="shared" si="41"/>
        <v>9</v>
      </c>
    </row>
    <row r="346" spans="1:31" s="7" customFormat="1" ht="24" x14ac:dyDescent="0.25">
      <c r="A346" s="326"/>
      <c r="B346" s="239">
        <f t="shared" si="42"/>
        <v>33</v>
      </c>
      <c r="C346" s="322"/>
      <c r="D346" s="43" t="s">
        <v>582</v>
      </c>
      <c r="E346" s="87" t="s">
        <v>537</v>
      </c>
      <c r="F346" s="43" t="s">
        <v>64</v>
      </c>
      <c r="G346" s="87">
        <v>2.2599999999999998</v>
      </c>
      <c r="H346" s="87">
        <v>1.5</v>
      </c>
      <c r="I346" s="87">
        <v>40</v>
      </c>
      <c r="J346" s="84">
        <v>10.4</v>
      </c>
      <c r="K346" s="94">
        <v>108</v>
      </c>
      <c r="L346" s="84">
        <v>4</v>
      </c>
      <c r="M346" s="74" t="s">
        <v>330</v>
      </c>
      <c r="N346" s="14">
        <f>IF(K346="","",IF(O346="",IF(K346=0,"",IF(K346&lt;=[4]Разработчик!$D$7,[4]Разработчик!$C$8,IF(K346&lt;=[4]Разработчик!$G$7,[4]Разработчик!$F$8,IF(K346&lt;=[4]Разработчик!$J$7,[4]Разработчик!$I$8,IF(K346&lt;=[4]Разработчик!$M$7,[4]Разработчик!$L$8,IF(K346&lt;=[4]Разработчик!$P$7,[4]Разработчик!$O$8,IF(K346&lt;=[4]Разработчик!$S$7,[4]Разработчик!$R$8,IF(K346&lt;=425.9,3.5,IF(K346&gt;=[4]Разработчик!$V$7,[4]Разработчик!$U$8))))))))),"-"))</f>
        <v>2</v>
      </c>
      <c r="O346" s="15"/>
      <c r="P346" s="43">
        <v>2019</v>
      </c>
      <c r="Q346" s="43">
        <v>2023</v>
      </c>
      <c r="R346" s="87">
        <v>20</v>
      </c>
      <c r="S346" s="87" t="s">
        <v>340</v>
      </c>
      <c r="T346" s="17">
        <f t="shared" si="38"/>
        <v>2035</v>
      </c>
      <c r="U346" s="10">
        <v>6</v>
      </c>
      <c r="V346" s="10">
        <v>0</v>
      </c>
      <c r="W346" s="10">
        <v>3</v>
      </c>
      <c r="X346" s="10">
        <v>1</v>
      </c>
      <c r="Y346" s="10">
        <v>0</v>
      </c>
      <c r="Z346" s="10">
        <v>0</v>
      </c>
      <c r="AA346" s="11" t="s">
        <v>2541</v>
      </c>
      <c r="AB346" s="202" t="s">
        <v>2521</v>
      </c>
      <c r="AC346" s="196">
        <f t="shared" si="39"/>
        <v>7</v>
      </c>
      <c r="AD346" s="196">
        <f t="shared" si="40"/>
        <v>20</v>
      </c>
      <c r="AE346" s="196">
        <f t="shared" si="41"/>
        <v>27</v>
      </c>
    </row>
    <row r="347" spans="1:31" s="7" customFormat="1" ht="24" x14ac:dyDescent="0.25">
      <c r="A347" s="326"/>
      <c r="B347" s="239">
        <f t="shared" si="42"/>
        <v>33</v>
      </c>
      <c r="C347" s="322"/>
      <c r="D347" s="43" t="s">
        <v>583</v>
      </c>
      <c r="E347" s="87" t="s">
        <v>537</v>
      </c>
      <c r="F347" s="43" t="s">
        <v>64</v>
      </c>
      <c r="G347" s="74" t="s">
        <v>311</v>
      </c>
      <c r="H347" s="74" t="s">
        <v>315</v>
      </c>
      <c r="I347" s="74" t="s">
        <v>137</v>
      </c>
      <c r="J347" s="89">
        <v>2.1</v>
      </c>
      <c r="K347" s="85">
        <v>108</v>
      </c>
      <c r="L347" s="86">
        <v>4</v>
      </c>
      <c r="M347" s="74" t="s">
        <v>330</v>
      </c>
      <c r="N347" s="14">
        <f>IF(K347="","",IF(O347="",IF(K347=0,"",IF(K347&lt;=[4]Разработчик!$D$7,[4]Разработчик!$C$8,IF(K347&lt;=[4]Разработчик!$G$7,[4]Разработчик!$F$8,IF(K347&lt;=[4]Разработчик!$J$7,[4]Разработчик!$I$8,IF(K347&lt;=[4]Разработчик!$M$7,[4]Разработчик!$L$8,IF(K347&lt;=[4]Разработчик!$P$7,[4]Разработчик!$O$8,IF(K347&lt;=[4]Разработчик!$S$7,[4]Разработчик!$R$8,IF(K347&lt;=425.9,3.5,IF(K347&gt;=[4]Разработчик!$V$7,[4]Разработчик!$U$8))))))))),"-"))</f>
        <v>2</v>
      </c>
      <c r="O347" s="15"/>
      <c r="P347" s="43">
        <v>2019</v>
      </c>
      <c r="Q347" s="43">
        <v>2023</v>
      </c>
      <c r="R347" s="87">
        <v>20</v>
      </c>
      <c r="S347" s="87" t="s">
        <v>340</v>
      </c>
      <c r="T347" s="17">
        <f t="shared" si="38"/>
        <v>2035</v>
      </c>
      <c r="U347" s="10">
        <v>1</v>
      </c>
      <c r="V347" s="10">
        <v>1</v>
      </c>
      <c r="W347" s="10">
        <v>1</v>
      </c>
      <c r="X347" s="10">
        <v>0</v>
      </c>
      <c r="Y347" s="10">
        <v>0</v>
      </c>
      <c r="Z347" s="10">
        <v>0</v>
      </c>
      <c r="AA347" s="11" t="s">
        <v>237</v>
      </c>
      <c r="AB347" s="202" t="s">
        <v>2521</v>
      </c>
      <c r="AC347" s="196">
        <f t="shared" si="39"/>
        <v>2</v>
      </c>
      <c r="AD347" s="196">
        <f t="shared" si="40"/>
        <v>7</v>
      </c>
      <c r="AE347" s="196">
        <f t="shared" si="41"/>
        <v>9</v>
      </c>
    </row>
    <row r="348" spans="1:31" s="7" customFormat="1" ht="24" x14ac:dyDescent="0.25">
      <c r="A348" s="326"/>
      <c r="B348" s="239">
        <f t="shared" si="42"/>
        <v>33</v>
      </c>
      <c r="C348" s="322"/>
      <c r="D348" s="43" t="s">
        <v>584</v>
      </c>
      <c r="E348" s="87" t="s">
        <v>537</v>
      </c>
      <c r="F348" s="43" t="s">
        <v>64</v>
      </c>
      <c r="G348" s="87">
        <v>2.2599999999999998</v>
      </c>
      <c r="H348" s="87">
        <v>1.5</v>
      </c>
      <c r="I348" s="87">
        <v>40</v>
      </c>
      <c r="J348" s="84">
        <v>10.4</v>
      </c>
      <c r="K348" s="94">
        <v>108</v>
      </c>
      <c r="L348" s="84">
        <v>4</v>
      </c>
      <c r="M348" s="74" t="s">
        <v>330</v>
      </c>
      <c r="N348" s="14">
        <f>IF(K348="","",IF(O348="",IF(K348=0,"",IF(K348&lt;=[4]Разработчик!$D$7,[4]Разработчик!$C$8,IF(K348&lt;=[4]Разработчик!$G$7,[4]Разработчик!$F$8,IF(K348&lt;=[4]Разработчик!$J$7,[4]Разработчик!$I$8,IF(K348&lt;=[4]Разработчик!$M$7,[4]Разработчик!$L$8,IF(K348&lt;=[4]Разработчик!$P$7,[4]Разработчик!$O$8,IF(K348&lt;=[4]Разработчик!$S$7,[4]Разработчик!$R$8,IF(K348&lt;=425.9,3.5,IF(K348&gt;=[4]Разработчик!$V$7,[4]Разработчик!$U$8))))))))),"-"))</f>
        <v>2</v>
      </c>
      <c r="O348" s="15"/>
      <c r="P348" s="43">
        <v>2019</v>
      </c>
      <c r="Q348" s="43">
        <v>2023</v>
      </c>
      <c r="R348" s="87">
        <v>20</v>
      </c>
      <c r="S348" s="87" t="s">
        <v>340</v>
      </c>
      <c r="T348" s="17">
        <f t="shared" si="38"/>
        <v>2035</v>
      </c>
      <c r="U348" s="10">
        <v>6</v>
      </c>
      <c r="V348" s="10">
        <v>0</v>
      </c>
      <c r="W348" s="10">
        <v>3</v>
      </c>
      <c r="X348" s="10">
        <v>1</v>
      </c>
      <c r="Y348" s="10">
        <v>0</v>
      </c>
      <c r="Z348" s="10">
        <v>0</v>
      </c>
      <c r="AA348" s="11" t="s">
        <v>2541</v>
      </c>
      <c r="AB348" s="202" t="s">
        <v>2521</v>
      </c>
      <c r="AC348" s="196">
        <f t="shared" si="39"/>
        <v>7</v>
      </c>
      <c r="AD348" s="196">
        <f t="shared" si="40"/>
        <v>20</v>
      </c>
      <c r="AE348" s="196">
        <f t="shared" si="41"/>
        <v>27</v>
      </c>
    </row>
    <row r="349" spans="1:31" s="7" customFormat="1" ht="24" x14ac:dyDescent="0.25">
      <c r="A349" s="326"/>
      <c r="B349" s="239">
        <f t="shared" si="42"/>
        <v>33</v>
      </c>
      <c r="C349" s="322"/>
      <c r="D349" s="43" t="s">
        <v>585</v>
      </c>
      <c r="E349" s="87" t="s">
        <v>537</v>
      </c>
      <c r="F349" s="43" t="s">
        <v>64</v>
      </c>
      <c r="G349" s="74" t="s">
        <v>311</v>
      </c>
      <c r="H349" s="74" t="s">
        <v>315</v>
      </c>
      <c r="I349" s="74" t="s">
        <v>137</v>
      </c>
      <c r="J349" s="89">
        <v>2.1</v>
      </c>
      <c r="K349" s="85">
        <v>108</v>
      </c>
      <c r="L349" s="86">
        <v>4</v>
      </c>
      <c r="M349" s="74" t="s">
        <v>330</v>
      </c>
      <c r="N349" s="14">
        <f>IF(K349="","",IF(O349="",IF(K349=0,"",IF(K349&lt;=[4]Разработчик!$D$7,[4]Разработчик!$C$8,IF(K349&lt;=[4]Разработчик!$G$7,[4]Разработчик!$F$8,IF(K349&lt;=[4]Разработчик!$J$7,[4]Разработчик!$I$8,IF(K349&lt;=[4]Разработчик!$M$7,[4]Разработчик!$L$8,IF(K349&lt;=[4]Разработчик!$P$7,[4]Разработчик!$O$8,IF(K349&lt;=[4]Разработчик!$S$7,[4]Разработчик!$R$8,IF(K349&lt;=425.9,3.5,IF(K349&gt;=[4]Разработчик!$V$7,[4]Разработчик!$U$8))))))))),"-"))</f>
        <v>2</v>
      </c>
      <c r="O349" s="15"/>
      <c r="P349" s="43">
        <v>2019</v>
      </c>
      <c r="Q349" s="43">
        <v>2023</v>
      </c>
      <c r="R349" s="87">
        <v>20</v>
      </c>
      <c r="S349" s="87" t="s">
        <v>340</v>
      </c>
      <c r="T349" s="17">
        <f t="shared" si="38"/>
        <v>2035</v>
      </c>
      <c r="U349" s="10">
        <v>1</v>
      </c>
      <c r="V349" s="39">
        <v>1</v>
      </c>
      <c r="W349" s="39">
        <v>1</v>
      </c>
      <c r="X349" s="39">
        <v>0</v>
      </c>
      <c r="Y349" s="39">
        <v>0</v>
      </c>
      <c r="Z349" s="39">
        <v>0</v>
      </c>
      <c r="AA349" s="38" t="s">
        <v>237</v>
      </c>
      <c r="AB349" s="203" t="s">
        <v>2521</v>
      </c>
      <c r="AC349" s="196">
        <f t="shared" si="39"/>
        <v>2</v>
      </c>
      <c r="AD349" s="196">
        <f t="shared" si="40"/>
        <v>7</v>
      </c>
      <c r="AE349" s="196">
        <f t="shared" si="41"/>
        <v>9</v>
      </c>
    </row>
    <row r="350" spans="1:31" s="7" customFormat="1" x14ac:dyDescent="0.25">
      <c r="A350" s="322" t="s">
        <v>586</v>
      </c>
      <c r="B350" s="239">
        <v>34</v>
      </c>
      <c r="C350" s="322" t="s">
        <v>587</v>
      </c>
      <c r="D350" s="322" t="s">
        <v>588</v>
      </c>
      <c r="E350" s="322" t="s">
        <v>537</v>
      </c>
      <c r="F350" s="43" t="s">
        <v>64</v>
      </c>
      <c r="G350" s="323" t="s">
        <v>311</v>
      </c>
      <c r="H350" s="323" t="s">
        <v>315</v>
      </c>
      <c r="I350" s="323" t="s">
        <v>141</v>
      </c>
      <c r="J350" s="89">
        <v>8</v>
      </c>
      <c r="K350" s="85">
        <v>57</v>
      </c>
      <c r="L350" s="86">
        <v>4</v>
      </c>
      <c r="M350" s="74" t="s">
        <v>330</v>
      </c>
      <c r="N350" s="14">
        <f>IF(K350="","",IF(O350="",IF(K350=0,"",IF(K350&lt;=[4]Разработчик!$D$7,[4]Разработчик!$C$8,IF(K350&lt;=[4]Разработчик!$G$7,[4]Разработчик!$F$8,IF(K350&lt;=[4]Разработчик!$J$7,[4]Разработчик!$I$8,IF(K350&lt;=[4]Разработчик!$M$7,[4]Разработчик!$L$8,IF(K350&lt;=[4]Разработчик!$P$7,[4]Разработчик!$O$8,IF(K350&lt;=[4]Разработчик!$S$7,[4]Разработчик!$R$8,IF(K350&lt;=425.9,3.5,IF(K350&gt;=[4]Разработчик!$V$7,[4]Разработчик!$U$8))))))))),"-"))</f>
        <v>1.5</v>
      </c>
      <c r="O350" s="15"/>
      <c r="P350" s="43">
        <v>2019</v>
      </c>
      <c r="Q350" s="43">
        <v>2023</v>
      </c>
      <c r="R350" s="87">
        <v>20</v>
      </c>
      <c r="S350" s="87" t="s">
        <v>340</v>
      </c>
      <c r="T350" s="17">
        <f t="shared" si="38"/>
        <v>2035</v>
      </c>
      <c r="U350" s="10">
        <v>3</v>
      </c>
      <c r="V350" s="10">
        <v>0</v>
      </c>
      <c r="W350" s="10">
        <v>2</v>
      </c>
      <c r="X350" s="10">
        <v>2</v>
      </c>
      <c r="Y350" s="10">
        <v>0</v>
      </c>
      <c r="Z350" s="10">
        <v>1</v>
      </c>
      <c r="AA350" s="11" t="s">
        <v>237</v>
      </c>
      <c r="AB350" s="202" t="s">
        <v>2521</v>
      </c>
      <c r="AC350" s="196">
        <f t="shared" si="39"/>
        <v>6</v>
      </c>
      <c r="AD350" s="196">
        <f t="shared" si="40"/>
        <v>17</v>
      </c>
      <c r="AE350" s="196">
        <f t="shared" si="41"/>
        <v>23</v>
      </c>
    </row>
    <row r="351" spans="1:31" s="7" customFormat="1" x14ac:dyDescent="0.25">
      <c r="A351" s="322"/>
      <c r="B351" s="239">
        <f>B350</f>
        <v>34</v>
      </c>
      <c r="C351" s="322"/>
      <c r="D351" s="322"/>
      <c r="E351" s="322"/>
      <c r="F351" s="43" t="s">
        <v>64</v>
      </c>
      <c r="G351" s="323"/>
      <c r="H351" s="323"/>
      <c r="I351" s="323"/>
      <c r="J351" s="89">
        <v>0.6</v>
      </c>
      <c r="K351" s="85">
        <v>32</v>
      </c>
      <c r="L351" s="86">
        <v>3.5</v>
      </c>
      <c r="M351" s="74" t="s">
        <v>330</v>
      </c>
      <c r="N351" s="14">
        <f>IF(K351="","",IF(O351="",IF(K351=0,"",IF(K351&lt;=[4]Разработчик!$D$7,[4]Разработчик!$C$8,IF(K351&lt;=[4]Разработчик!$G$7,[4]Разработчик!$F$8,IF(K351&lt;=[4]Разработчик!$J$7,[4]Разработчик!$I$8,IF(K351&lt;=[4]Разработчик!$M$7,[4]Разработчик!$L$8,IF(K351&lt;=[4]Разработчик!$P$7,[4]Разработчик!$O$8,IF(K351&lt;=[4]Разработчик!$S$7,[4]Разработчик!$R$8,IF(K351&lt;=425.9,3.5,IF(K351&gt;=[4]Разработчик!$V$7,[4]Разработчик!$U$8))))))))),"-"))</f>
        <v>1.5</v>
      </c>
      <c r="O351" s="15"/>
      <c r="P351" s="43">
        <v>2019</v>
      </c>
      <c r="Q351" s="43">
        <v>2023</v>
      </c>
      <c r="R351" s="87">
        <v>20</v>
      </c>
      <c r="S351" s="87" t="s">
        <v>340</v>
      </c>
      <c r="T351" s="17">
        <f t="shared" si="38"/>
        <v>2035</v>
      </c>
      <c r="U351" s="10"/>
      <c r="V351" s="10"/>
      <c r="W351" s="10"/>
      <c r="X351" s="10"/>
      <c r="Y351" s="10"/>
      <c r="Z351" s="10"/>
      <c r="AA351" s="11"/>
      <c r="AB351" s="202"/>
      <c r="AC351" s="196">
        <f t="shared" si="39"/>
        <v>0</v>
      </c>
      <c r="AD351" s="196">
        <f t="shared" si="40"/>
        <v>0</v>
      </c>
      <c r="AE351" s="196">
        <f t="shared" si="41"/>
        <v>0</v>
      </c>
    </row>
    <row r="352" spans="1:31" s="7" customFormat="1" x14ac:dyDescent="0.25">
      <c r="A352" s="322"/>
      <c r="B352" s="239">
        <f>B351</f>
        <v>34</v>
      </c>
      <c r="C352" s="322"/>
      <c r="D352" s="322" t="s">
        <v>589</v>
      </c>
      <c r="E352" s="322" t="s">
        <v>537</v>
      </c>
      <c r="F352" s="43" t="s">
        <v>64</v>
      </c>
      <c r="G352" s="323" t="s">
        <v>311</v>
      </c>
      <c r="H352" s="323" t="s">
        <v>315</v>
      </c>
      <c r="I352" s="323" t="s">
        <v>141</v>
      </c>
      <c r="J352" s="89">
        <v>50.7</v>
      </c>
      <c r="K352" s="85">
        <v>57</v>
      </c>
      <c r="L352" s="86">
        <v>4</v>
      </c>
      <c r="M352" s="74" t="s">
        <v>330</v>
      </c>
      <c r="N352" s="14">
        <f>IF(K352="","",IF(O352="",IF(K352=0,"",IF(K352&lt;=[4]Разработчик!$D$7,[4]Разработчик!$C$8,IF(K352&lt;=[4]Разработчик!$G$7,[4]Разработчик!$F$8,IF(K352&lt;=[4]Разработчик!$J$7,[4]Разработчик!$I$8,IF(K352&lt;=[4]Разработчик!$M$7,[4]Разработчик!$L$8,IF(K352&lt;=[4]Разработчик!$P$7,[4]Разработчик!$O$8,IF(K352&lt;=[4]Разработчик!$S$7,[4]Разработчик!$R$8,IF(K352&lt;=425.9,3.5,IF(K352&gt;=[4]Разработчик!$V$7,[4]Разработчик!$U$8))))))))),"-"))</f>
        <v>1.5</v>
      </c>
      <c r="O352" s="15"/>
      <c r="P352" s="43">
        <v>2019</v>
      </c>
      <c r="Q352" s="43">
        <v>2023</v>
      </c>
      <c r="R352" s="87">
        <v>20</v>
      </c>
      <c r="S352" s="87" t="s">
        <v>340</v>
      </c>
      <c r="T352" s="17">
        <f t="shared" si="38"/>
        <v>2035</v>
      </c>
      <c r="U352" s="10">
        <v>6</v>
      </c>
      <c r="V352" s="10">
        <v>0</v>
      </c>
      <c r="W352" s="10">
        <v>0</v>
      </c>
      <c r="X352" s="10">
        <v>1</v>
      </c>
      <c r="Y352" s="10">
        <v>0</v>
      </c>
      <c r="Z352" s="10">
        <v>0</v>
      </c>
      <c r="AA352" s="11" t="s">
        <v>237</v>
      </c>
      <c r="AB352" s="202" t="s">
        <v>2521</v>
      </c>
      <c r="AC352" s="196">
        <f t="shared" si="39"/>
        <v>7</v>
      </c>
      <c r="AD352" s="196">
        <f t="shared" si="40"/>
        <v>14</v>
      </c>
      <c r="AE352" s="196">
        <f t="shared" si="41"/>
        <v>21</v>
      </c>
    </row>
    <row r="353" spans="1:31" s="7" customFormat="1" x14ac:dyDescent="0.25">
      <c r="A353" s="322"/>
      <c r="B353" s="239">
        <f>B352</f>
        <v>34</v>
      </c>
      <c r="C353" s="322"/>
      <c r="D353" s="322"/>
      <c r="E353" s="322"/>
      <c r="F353" s="43" t="s">
        <v>64</v>
      </c>
      <c r="G353" s="323"/>
      <c r="H353" s="323"/>
      <c r="I353" s="323"/>
      <c r="J353" s="89">
        <v>0.1</v>
      </c>
      <c r="K353" s="85">
        <v>32</v>
      </c>
      <c r="L353" s="86">
        <v>3.5</v>
      </c>
      <c r="M353" s="74" t="s">
        <v>330</v>
      </c>
      <c r="N353" s="14">
        <f>IF(K353="","",IF(O353="",IF(K353=0,"",IF(K353&lt;=[4]Разработчик!$D$7,[4]Разработчик!$C$8,IF(K353&lt;=[4]Разработчик!$G$7,[4]Разработчик!$F$8,IF(K353&lt;=[4]Разработчик!$J$7,[4]Разработчик!$I$8,IF(K353&lt;=[4]Разработчик!$M$7,[4]Разработчик!$L$8,IF(K353&lt;=[4]Разработчик!$P$7,[4]Разработчик!$O$8,IF(K353&lt;=[4]Разработчик!$S$7,[4]Разработчик!$R$8,IF(K353&lt;=425.9,3.5,IF(K353&gt;=[4]Разработчик!$V$7,[4]Разработчик!$U$8))))))))),"-"))</f>
        <v>1.5</v>
      </c>
      <c r="O353" s="15"/>
      <c r="P353" s="43">
        <v>2019</v>
      </c>
      <c r="Q353" s="43">
        <v>2023</v>
      </c>
      <c r="R353" s="87">
        <v>20</v>
      </c>
      <c r="S353" s="87" t="s">
        <v>340</v>
      </c>
      <c r="T353" s="17">
        <f t="shared" si="38"/>
        <v>2035</v>
      </c>
      <c r="U353" s="10"/>
      <c r="V353" s="10"/>
      <c r="W353" s="10"/>
      <c r="X353" s="10"/>
      <c r="Y353" s="10"/>
      <c r="Z353" s="10"/>
      <c r="AA353" s="11"/>
      <c r="AB353" s="202"/>
      <c r="AC353" s="196">
        <f t="shared" si="39"/>
        <v>0</v>
      </c>
      <c r="AD353" s="196">
        <f t="shared" si="40"/>
        <v>0</v>
      </c>
      <c r="AE353" s="196">
        <f t="shared" si="41"/>
        <v>0</v>
      </c>
    </row>
    <row r="354" spans="1:31" s="7" customFormat="1" ht="24" x14ac:dyDescent="0.25">
      <c r="A354" s="322"/>
      <c r="B354" s="239">
        <f>B353</f>
        <v>34</v>
      </c>
      <c r="C354" s="322"/>
      <c r="D354" s="43" t="s">
        <v>590</v>
      </c>
      <c r="E354" s="87" t="s">
        <v>537</v>
      </c>
      <c r="F354" s="43" t="s">
        <v>64</v>
      </c>
      <c r="G354" s="74" t="s">
        <v>311</v>
      </c>
      <c r="H354" s="74" t="s">
        <v>315</v>
      </c>
      <c r="I354" s="74" t="s">
        <v>141</v>
      </c>
      <c r="J354" s="89">
        <v>89.7</v>
      </c>
      <c r="K354" s="85">
        <v>57</v>
      </c>
      <c r="L354" s="86">
        <v>4</v>
      </c>
      <c r="M354" s="74" t="s">
        <v>330</v>
      </c>
      <c r="N354" s="14">
        <f>IF(K354="","",IF(O354="",IF(K354=0,"",IF(K354&lt;=[4]Разработчик!$D$7,[4]Разработчик!$C$8,IF(K354&lt;=[4]Разработчик!$G$7,[4]Разработчик!$F$8,IF(K354&lt;=[4]Разработчик!$J$7,[4]Разработчик!$I$8,IF(K354&lt;=[4]Разработчик!$M$7,[4]Разработчик!$L$8,IF(K354&lt;=[4]Разработчик!$P$7,[4]Разработчик!$O$8,IF(K354&lt;=[4]Разработчик!$S$7,[4]Разработчик!$R$8,IF(K354&lt;=425.9,3.5,IF(K354&gt;=[4]Разработчик!$V$7,[4]Разработчик!$U$8))))))))),"-"))</f>
        <v>1.5</v>
      </c>
      <c r="O354" s="15"/>
      <c r="P354" s="43">
        <v>2019</v>
      </c>
      <c r="Q354" s="43">
        <v>2023</v>
      </c>
      <c r="R354" s="87">
        <v>20</v>
      </c>
      <c r="S354" s="87" t="s">
        <v>340</v>
      </c>
      <c r="T354" s="17">
        <f t="shared" si="38"/>
        <v>2035</v>
      </c>
      <c r="U354" s="10">
        <v>8</v>
      </c>
      <c r="V354" s="10">
        <v>0</v>
      </c>
      <c r="W354" s="10">
        <v>1</v>
      </c>
      <c r="X354" s="10">
        <v>0</v>
      </c>
      <c r="Y354" s="10">
        <v>0</v>
      </c>
      <c r="Z354" s="10">
        <v>1</v>
      </c>
      <c r="AA354" s="11" t="s">
        <v>2541</v>
      </c>
      <c r="AB354" s="202" t="s">
        <v>2521</v>
      </c>
      <c r="AC354" s="196">
        <f t="shared" si="39"/>
        <v>9</v>
      </c>
      <c r="AD354" s="196">
        <f t="shared" si="40"/>
        <v>21</v>
      </c>
      <c r="AE354" s="196">
        <f t="shared" si="41"/>
        <v>30</v>
      </c>
    </row>
    <row r="355" spans="1:31" s="7" customFormat="1" ht="24" x14ac:dyDescent="0.25">
      <c r="A355" s="322"/>
      <c r="B355" s="239">
        <f>B354</f>
        <v>34</v>
      </c>
      <c r="C355" s="322"/>
      <c r="D355" s="43" t="s">
        <v>591</v>
      </c>
      <c r="E355" s="87" t="s">
        <v>537</v>
      </c>
      <c r="F355" s="43" t="s">
        <v>64</v>
      </c>
      <c r="G355" s="74" t="s">
        <v>311</v>
      </c>
      <c r="H355" s="74" t="s">
        <v>315</v>
      </c>
      <c r="I355" s="74" t="s">
        <v>141</v>
      </c>
      <c r="J355" s="89">
        <v>1.2</v>
      </c>
      <c r="K355" s="85">
        <v>32</v>
      </c>
      <c r="L355" s="86">
        <v>35</v>
      </c>
      <c r="M355" s="74" t="s">
        <v>330</v>
      </c>
      <c r="N355" s="14">
        <f>IF(K355="","",IF(O355="",IF(K355=0,"",IF(K355&lt;=[4]Разработчик!$D$7,[4]Разработчик!$C$8,IF(K355&lt;=[4]Разработчик!$G$7,[4]Разработчик!$F$8,IF(K355&lt;=[4]Разработчик!$J$7,[4]Разработчик!$I$8,IF(K355&lt;=[4]Разработчик!$M$7,[4]Разработчик!$L$8,IF(K355&lt;=[4]Разработчик!$P$7,[4]Разработчик!$O$8,IF(K355&lt;=[4]Разработчик!$S$7,[4]Разработчик!$R$8,IF(K355&lt;=425.9,3.5,IF(K355&gt;=[4]Разработчик!$V$7,[4]Разработчик!$U$8))))))))),"-"))</f>
        <v>1.5</v>
      </c>
      <c r="O355" s="15"/>
      <c r="P355" s="43">
        <v>2019</v>
      </c>
      <c r="Q355" s="43">
        <v>2023</v>
      </c>
      <c r="R355" s="87">
        <v>20</v>
      </c>
      <c r="S355" s="87" t="s">
        <v>340</v>
      </c>
      <c r="T355" s="17">
        <f t="shared" si="38"/>
        <v>2035</v>
      </c>
      <c r="U355" s="10">
        <v>0</v>
      </c>
      <c r="V355" s="10">
        <v>0</v>
      </c>
      <c r="W355" s="10">
        <v>1</v>
      </c>
      <c r="X355" s="10">
        <v>0</v>
      </c>
      <c r="Y355" s="10">
        <v>0</v>
      </c>
      <c r="Z355" s="10">
        <v>0</v>
      </c>
      <c r="AA355" s="11" t="s">
        <v>2541</v>
      </c>
      <c r="AB355" s="202" t="s">
        <v>2521</v>
      </c>
      <c r="AC355" s="196">
        <f t="shared" si="39"/>
        <v>0</v>
      </c>
      <c r="AD355" s="196">
        <f t="shared" si="40"/>
        <v>2</v>
      </c>
      <c r="AE355" s="196">
        <f t="shared" si="41"/>
        <v>2</v>
      </c>
    </row>
    <row r="356" spans="1:31" s="7" customFormat="1" ht="15.75" x14ac:dyDescent="0.25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1" t="str">
        <f>IF(K356="","",IF(O356="",IF(K356=0,"",IF(K356&lt;=[4]Разработчик!$D$7,[4]Разработчик!$C$8,IF(K356&lt;=[4]Разработчик!$G$7,[4]Разработчик!$F$8,IF(K356&lt;=[4]Разработчик!$J$7,[4]Разработчик!$I$8,IF(K356&lt;=[4]Разработчик!$M$7,[4]Разработчик!$L$8,IF(K356&lt;=[4]Разработчик!$P$7,[4]Разработчик!$O$8,IF(K356&lt;=[4]Разработчик!$S$7,[4]Разработчик!$R$8,IF(K356&lt;=425.9,3.5,IF(K356&gt;=[4]Разработчик!$V$7,[4]Разработчик!$U$8))))))))),"-"))</f>
        <v/>
      </c>
      <c r="O356" s="2"/>
      <c r="P356" s="9"/>
      <c r="Q356" s="9"/>
      <c r="R356" s="9"/>
      <c r="S356" s="9"/>
      <c r="T356" s="3" t="str">
        <f>IF(M356="","",M356+R356)</f>
        <v/>
      </c>
      <c r="U356" s="28"/>
      <c r="V356" s="28"/>
      <c r="W356" s="28"/>
      <c r="X356" s="28"/>
      <c r="Y356" s="28"/>
      <c r="AC356" s="205">
        <v>2001</v>
      </c>
      <c r="AD356" s="205">
        <v>5339</v>
      </c>
      <c r="AE356" s="205">
        <v>7340</v>
      </c>
    </row>
    <row r="357" spans="1:31" s="7" customFormat="1" ht="15.75" x14ac:dyDescent="0.25">
      <c r="A357" s="8"/>
      <c r="B357" s="8" t="s">
        <v>3197</v>
      </c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1" t="str">
        <f>IF(K357="","",IF(O357="",IF(K357=0,"",IF(K357&lt;=[4]Разработчик!$D$7,[4]Разработчик!$C$8,IF(K357&lt;=[4]Разработчик!$G$7,[4]Разработчик!$F$8,IF(K357&lt;=[4]Разработчик!$J$7,[4]Разработчик!$I$8,IF(K357&lt;=[4]Разработчик!$M$7,[4]Разработчик!$L$8,IF(K357&lt;=[4]Разработчик!$P$7,[4]Разработчик!$O$8,IF(K357&lt;=[4]Разработчик!$S$7,[4]Разработчик!$R$8,IF(K357&lt;=425.9,3.5,IF(K357&gt;=[4]Разработчик!$V$7,[4]Разработчик!$U$8))))))))),"-"))</f>
        <v/>
      </c>
      <c r="O357" s="2"/>
      <c r="P357" s="9"/>
      <c r="Q357" s="9"/>
      <c r="R357" s="9"/>
      <c r="S357" s="9"/>
      <c r="T357" s="3" t="str">
        <f>IF(M357="","",M357+R357)</f>
        <v/>
      </c>
      <c r="U357" s="28"/>
      <c r="V357" s="28"/>
      <c r="W357" s="28"/>
      <c r="X357" s="28"/>
      <c r="Y357" s="28"/>
    </row>
    <row r="358" spans="1:31" s="7" customFormat="1" x14ac:dyDescent="0.25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1" t="str">
        <f>IF(K358="","",IF(O358="",IF(K358=0,"",IF(K358&lt;=[4]Разработчик!$D$7,[4]Разработчик!$C$8,IF(K358&lt;=[4]Разработчик!$G$7,[4]Разработчик!$F$8,IF(K358&lt;=[4]Разработчик!$J$7,[4]Разработчик!$I$8,IF(K358&lt;=[4]Разработчик!$M$7,[4]Разработчик!$L$8,IF(K358&lt;=[4]Разработчик!$P$7,[4]Разработчик!$O$8,IF(K358&lt;=[4]Разработчик!$S$7,[4]Разработчик!$R$8,IF(K358&lt;=425.9,3.5,IF(K358&gt;=[4]Разработчик!$V$7,[4]Разработчик!$U$8))))))))),"-"))</f>
        <v/>
      </c>
      <c r="O358" s="2"/>
      <c r="P358" s="9"/>
      <c r="Q358" s="9"/>
      <c r="R358" s="9"/>
      <c r="S358" s="9"/>
      <c r="T358" s="3" t="str">
        <f>IF(M358="","",M358+R358)</f>
        <v/>
      </c>
      <c r="U358" s="28"/>
      <c r="V358" s="28"/>
      <c r="W358" s="28"/>
      <c r="X358" s="28"/>
      <c r="Y358" s="28"/>
    </row>
    <row r="359" spans="1:31" s="7" customFormat="1" x14ac:dyDescent="0.25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1" t="str">
        <f>IF(K359="","",IF(O359="",IF(K359=0,"",IF(K359&lt;=[4]Разработчик!$D$7,[4]Разработчик!$C$8,IF(K359&lt;=[4]Разработчик!$G$7,[4]Разработчик!$F$8,IF(K359&lt;=[4]Разработчик!$J$7,[4]Разработчик!$I$8,IF(K359&lt;=[4]Разработчик!$M$7,[4]Разработчик!$L$8,IF(K359&lt;=[4]Разработчик!$P$7,[4]Разработчик!$O$8,IF(K359&lt;=[4]Разработчик!$S$7,[4]Разработчик!$R$8,IF(K359&lt;=425.9,3.5,IF(K359&gt;=[4]Разработчик!$V$7,[4]Разработчик!$U$8))))))))),"-"))</f>
        <v/>
      </c>
      <c r="O359" s="2"/>
      <c r="P359" s="6"/>
      <c r="Q359" s="6"/>
      <c r="R359" s="6"/>
      <c r="S359" s="6"/>
      <c r="T359" s="3" t="str">
        <f t="shared" ref="T359:T395" si="43">IF(M359="","",M359+R359)</f>
        <v/>
      </c>
      <c r="U359" s="28"/>
      <c r="V359" s="28"/>
      <c r="W359" s="28"/>
      <c r="X359" s="28"/>
      <c r="Y359" s="28"/>
    </row>
    <row r="360" spans="1:31" s="7" customFormat="1" x14ac:dyDescent="0.25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1" t="str">
        <f>IF(K360="","",IF(O360="",IF(K360=0,"",IF(K360&lt;=[4]Разработчик!$D$7,[4]Разработчик!$C$8,IF(K360&lt;=[4]Разработчик!$G$7,[4]Разработчик!$F$8,IF(K360&lt;=[4]Разработчик!$J$7,[4]Разработчик!$I$8,IF(K360&lt;=[4]Разработчик!$M$7,[4]Разработчик!$L$8,IF(K360&lt;=[4]Разработчик!$P$7,[4]Разработчик!$O$8,IF(K360&lt;=[4]Разработчик!$S$7,[4]Разработчик!$R$8,IF(K360&lt;=425.9,3.5,IF(K360&gt;=[4]Разработчик!$V$7,[4]Разработчик!$U$8))))))))),"-"))</f>
        <v/>
      </c>
      <c r="O360" s="2"/>
      <c r="P360" s="6"/>
      <c r="Q360" s="6"/>
      <c r="R360" s="6"/>
      <c r="S360" s="6"/>
      <c r="T360" s="3" t="str">
        <f t="shared" si="43"/>
        <v/>
      </c>
      <c r="U360" s="28"/>
      <c r="V360" s="28"/>
      <c r="W360" s="28"/>
      <c r="X360" s="28"/>
      <c r="Y360" s="28"/>
    </row>
    <row r="361" spans="1:31" s="7" customFormat="1" x14ac:dyDescent="0.25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1" t="str">
        <f>IF(K361="","",IF(O361="",IF(K361=0,"",IF(K361&lt;=[4]Разработчик!$D$7,[4]Разработчик!$C$8,IF(K361&lt;=[4]Разработчик!$G$7,[4]Разработчик!$F$8,IF(K361&lt;=[4]Разработчик!$J$7,[4]Разработчик!$I$8,IF(K361&lt;=[4]Разработчик!$M$7,[4]Разработчик!$L$8,IF(K361&lt;=[4]Разработчик!$P$7,[4]Разработчик!$O$8,IF(K361&lt;=[4]Разработчик!$S$7,[4]Разработчик!$R$8,IF(K361&lt;=425.9,3.5,IF(K361&gt;=[4]Разработчик!$V$7,[4]Разработчик!$U$8))))))))),"-"))</f>
        <v/>
      </c>
      <c r="O361" s="2"/>
      <c r="P361" s="6"/>
      <c r="Q361" s="6"/>
      <c r="R361" s="6"/>
      <c r="S361" s="6"/>
      <c r="T361" s="3" t="str">
        <f t="shared" si="43"/>
        <v/>
      </c>
      <c r="U361" s="28"/>
      <c r="V361" s="28"/>
      <c r="W361" s="28"/>
      <c r="X361" s="28"/>
      <c r="Y361" s="28"/>
    </row>
    <row r="362" spans="1:31" s="7" customFormat="1" x14ac:dyDescent="0.25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1" t="str">
        <f>IF(K362="","",IF(O362="",IF(K362=0,"",IF(K362&lt;=[4]Разработчик!$D$7,[4]Разработчик!$C$8,IF(K362&lt;=[4]Разработчик!$G$7,[4]Разработчик!$F$8,IF(K362&lt;=[4]Разработчик!$J$7,[4]Разработчик!$I$8,IF(K362&lt;=[4]Разработчик!$M$7,[4]Разработчик!$L$8,IF(K362&lt;=[4]Разработчик!$P$7,[4]Разработчик!$O$8,IF(K362&lt;=[4]Разработчик!$S$7,[4]Разработчик!$R$8,IF(K362&lt;=425.9,3.5,IF(K362&gt;=[4]Разработчик!$V$7,[4]Разработчик!$U$8))))))))),"-"))</f>
        <v/>
      </c>
      <c r="O362" s="2"/>
      <c r="P362" s="6"/>
      <c r="Q362" s="6"/>
      <c r="R362" s="6"/>
      <c r="S362" s="6"/>
      <c r="T362" s="3" t="str">
        <f t="shared" si="43"/>
        <v/>
      </c>
      <c r="U362" s="28"/>
      <c r="V362" s="28"/>
      <c r="W362" s="28"/>
      <c r="X362" s="28"/>
      <c r="Y362" s="28"/>
    </row>
    <row r="363" spans="1:31" s="7" customFormat="1" x14ac:dyDescent="0.25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1" t="str">
        <f>IF(K363="","",IF(O363="",IF(K363=0,"",IF(K363&lt;=[4]Разработчик!$D$7,[4]Разработчик!$C$8,IF(K363&lt;=[4]Разработчик!$G$7,[4]Разработчик!$F$8,IF(K363&lt;=[4]Разработчик!$J$7,[4]Разработчик!$I$8,IF(K363&lt;=[4]Разработчик!$M$7,[4]Разработчик!$L$8,IF(K363&lt;=[4]Разработчик!$P$7,[4]Разработчик!$O$8,IF(K363&lt;=[4]Разработчик!$S$7,[4]Разработчик!$R$8,IF(K363&lt;=425.9,3.5,IF(K363&gt;=[4]Разработчик!$V$7,[4]Разработчик!$U$8))))))))),"-"))</f>
        <v/>
      </c>
      <c r="O363" s="2"/>
      <c r="P363" s="6"/>
      <c r="Q363" s="6"/>
      <c r="R363" s="6"/>
      <c r="S363" s="6"/>
      <c r="T363" s="3" t="str">
        <f t="shared" si="43"/>
        <v/>
      </c>
      <c r="U363" s="28"/>
      <c r="V363" s="28"/>
      <c r="W363" s="28"/>
      <c r="X363" s="28"/>
      <c r="Y363" s="28"/>
    </row>
    <row r="364" spans="1:31" s="7" customFormat="1" x14ac:dyDescent="0.25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1" t="str">
        <f>IF(K364="","",IF(O364="",IF(K364=0,"",IF(K364&lt;=[4]Разработчик!$D$7,[4]Разработчик!$C$8,IF(K364&lt;=[4]Разработчик!$G$7,[4]Разработчик!$F$8,IF(K364&lt;=[4]Разработчик!$J$7,[4]Разработчик!$I$8,IF(K364&lt;=[4]Разработчик!$M$7,[4]Разработчик!$L$8,IF(K364&lt;=[4]Разработчик!$P$7,[4]Разработчик!$O$8,IF(K364&lt;=[4]Разработчик!$S$7,[4]Разработчик!$R$8,IF(K364&lt;=425.9,3.5,IF(K364&gt;=[4]Разработчик!$V$7,[4]Разработчик!$U$8))))))))),"-"))</f>
        <v/>
      </c>
      <c r="O364" s="2"/>
      <c r="P364" s="6"/>
      <c r="Q364" s="6"/>
      <c r="R364" s="6"/>
      <c r="S364" s="6"/>
      <c r="T364" s="3" t="str">
        <f t="shared" si="43"/>
        <v/>
      </c>
      <c r="U364" s="28"/>
      <c r="V364" s="28"/>
      <c r="W364" s="28"/>
      <c r="X364" s="28"/>
      <c r="Y364" s="28"/>
    </row>
    <row r="365" spans="1:31" s="7" customFormat="1" x14ac:dyDescent="0.2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1" t="str">
        <f>IF(K365="","",IF(O365="",IF(K365=0,"",IF(K365&lt;=[4]Разработчик!$D$7,[4]Разработчик!$C$8,IF(K365&lt;=[4]Разработчик!$G$7,[4]Разработчик!$F$8,IF(K365&lt;=[4]Разработчик!$J$7,[4]Разработчик!$I$8,IF(K365&lt;=[4]Разработчик!$M$7,[4]Разработчик!$L$8,IF(K365&lt;=[4]Разработчик!$P$7,[4]Разработчик!$O$8,IF(K365&lt;=[4]Разработчик!$S$7,[4]Разработчик!$R$8,IF(K365&lt;=425.9,3.5,IF(K365&gt;=[4]Разработчик!$V$7,[4]Разработчик!$U$8))))))))),"-"))</f>
        <v/>
      </c>
      <c r="O365" s="2"/>
      <c r="P365" s="6"/>
      <c r="Q365" s="6"/>
      <c r="R365" s="6"/>
      <c r="S365" s="6"/>
      <c r="T365" s="3" t="str">
        <f t="shared" si="43"/>
        <v/>
      </c>
      <c r="U365" s="28"/>
      <c r="V365" s="28"/>
      <c r="W365" s="28"/>
      <c r="X365" s="28"/>
      <c r="Y365" s="28"/>
    </row>
    <row r="366" spans="1:31" s="7" customFormat="1" x14ac:dyDescent="0.25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1" t="str">
        <f>IF(K366="","",IF(O366="",IF(K366=0,"",IF(K366&lt;=[4]Разработчик!$D$7,[4]Разработчик!$C$8,IF(K366&lt;=[4]Разработчик!$G$7,[4]Разработчик!$F$8,IF(K366&lt;=[4]Разработчик!$J$7,[4]Разработчик!$I$8,IF(K366&lt;=[4]Разработчик!$M$7,[4]Разработчик!$L$8,IF(K366&lt;=[4]Разработчик!$P$7,[4]Разработчик!$O$8,IF(K366&lt;=[4]Разработчик!$S$7,[4]Разработчик!$R$8,IF(K366&lt;=425.9,3.5,IF(K366&gt;=[4]Разработчик!$V$7,[4]Разработчик!$U$8))))))))),"-"))</f>
        <v/>
      </c>
      <c r="O366" s="2"/>
      <c r="P366" s="6"/>
      <c r="Q366" s="6"/>
      <c r="R366" s="6"/>
      <c r="S366" s="6"/>
      <c r="T366" s="3" t="str">
        <f t="shared" si="43"/>
        <v/>
      </c>
      <c r="U366" s="28"/>
      <c r="V366" s="28"/>
      <c r="W366" s="28"/>
      <c r="X366" s="28"/>
      <c r="Y366" s="28"/>
    </row>
    <row r="367" spans="1:31" s="7" customFormat="1" x14ac:dyDescent="0.25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1" t="str">
        <f>IF(K367="","",IF(O367="",IF(K367=0,"",IF(K367&lt;=[4]Разработчик!$D$7,[4]Разработчик!$C$8,IF(K367&lt;=[4]Разработчик!$G$7,[4]Разработчик!$F$8,IF(K367&lt;=[4]Разработчик!$J$7,[4]Разработчик!$I$8,IF(K367&lt;=[4]Разработчик!$M$7,[4]Разработчик!$L$8,IF(K367&lt;=[4]Разработчик!$P$7,[4]Разработчик!$O$8,IF(K367&lt;=[4]Разработчик!$S$7,[4]Разработчик!$R$8,IF(K367&lt;=425.9,3.5,IF(K367&gt;=[4]Разработчик!$V$7,[4]Разработчик!$U$8))))))))),"-"))</f>
        <v/>
      </c>
      <c r="O367" s="2"/>
      <c r="P367" s="6"/>
      <c r="Q367" s="6"/>
      <c r="R367" s="6"/>
      <c r="S367" s="6"/>
      <c r="T367" s="3" t="str">
        <f t="shared" si="43"/>
        <v/>
      </c>
    </row>
    <row r="368" spans="1:31" s="7" customFormat="1" x14ac:dyDescent="0.25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1" t="str">
        <f>IF(K368="","",IF(O368="",IF(K368=0,"",IF(K368&lt;=[4]Разработчик!$D$7,[4]Разработчик!$C$8,IF(K368&lt;=[4]Разработчик!$G$7,[4]Разработчик!$F$8,IF(K368&lt;=[4]Разработчик!$J$7,[4]Разработчик!$I$8,IF(K368&lt;=[4]Разработчик!$M$7,[4]Разработчик!$L$8,IF(K368&lt;=[4]Разработчик!$P$7,[4]Разработчик!$O$8,IF(K368&lt;=[4]Разработчик!$S$7,[4]Разработчик!$R$8,IF(K368&lt;=425.9,3.5,IF(K368&gt;=[4]Разработчик!$V$7,[4]Разработчик!$U$8))))))))),"-"))</f>
        <v/>
      </c>
      <c r="O368" s="2"/>
      <c r="P368" s="6"/>
      <c r="Q368" s="6"/>
      <c r="R368" s="6"/>
      <c r="S368" s="6"/>
      <c r="T368" s="3" t="str">
        <f t="shared" si="43"/>
        <v/>
      </c>
    </row>
    <row r="369" spans="1:20" s="7" customFormat="1" x14ac:dyDescent="0.25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1" t="str">
        <f>IF(K369="","",IF(O369="",IF(K369=0,"",IF(K369&lt;=[4]Разработчик!$D$7,[4]Разработчик!$C$8,IF(K369&lt;=[4]Разработчик!$G$7,[4]Разработчик!$F$8,IF(K369&lt;=[4]Разработчик!$J$7,[4]Разработчик!$I$8,IF(K369&lt;=[4]Разработчик!$M$7,[4]Разработчик!$L$8,IF(K369&lt;=[4]Разработчик!$P$7,[4]Разработчик!$O$8,IF(K369&lt;=[4]Разработчик!$S$7,[4]Разработчик!$R$8,IF(K369&lt;=425.9,3.5,IF(K369&gt;=[4]Разработчик!$V$7,[4]Разработчик!$U$8))))))))),"-"))</f>
        <v/>
      </c>
      <c r="O369" s="2"/>
      <c r="P369" s="6"/>
      <c r="Q369" s="6"/>
      <c r="R369" s="6"/>
      <c r="S369" s="6"/>
      <c r="T369" s="3" t="str">
        <f t="shared" si="43"/>
        <v/>
      </c>
    </row>
    <row r="370" spans="1:20" s="7" customFormat="1" x14ac:dyDescent="0.2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1" t="str">
        <f>IF(K370="","",IF(O370="",IF(K370=0,"",IF(K370&lt;=[4]Разработчик!$D$7,[4]Разработчик!$C$8,IF(K370&lt;=[4]Разработчик!$G$7,[4]Разработчик!$F$8,IF(K370&lt;=[4]Разработчик!$J$7,[4]Разработчик!$I$8,IF(K370&lt;=[4]Разработчик!$M$7,[4]Разработчик!$L$8,IF(K370&lt;=[4]Разработчик!$P$7,[4]Разработчик!$O$8,IF(K370&lt;=[4]Разработчик!$S$7,[4]Разработчик!$R$8,IF(K370&lt;=425.9,3.5,IF(K370&gt;=[4]Разработчик!$V$7,[4]Разработчик!$U$8))))))))),"-"))</f>
        <v/>
      </c>
      <c r="O370" s="2"/>
      <c r="P370" s="6"/>
      <c r="Q370" s="6"/>
      <c r="R370" s="6"/>
      <c r="S370" s="6"/>
      <c r="T370" s="3" t="str">
        <f t="shared" si="43"/>
        <v/>
      </c>
    </row>
    <row r="371" spans="1:20" s="7" customFormat="1" x14ac:dyDescent="0.25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1" t="str">
        <f>IF(K371="","",IF(O371="",IF(K371=0,"",IF(K371&lt;=[4]Разработчик!$D$7,[4]Разработчик!$C$8,IF(K371&lt;=[4]Разработчик!$G$7,[4]Разработчик!$F$8,IF(K371&lt;=[4]Разработчик!$J$7,[4]Разработчик!$I$8,IF(K371&lt;=[4]Разработчик!$M$7,[4]Разработчик!$L$8,IF(K371&lt;=[4]Разработчик!$P$7,[4]Разработчик!$O$8,IF(K371&lt;=[4]Разработчик!$S$7,[4]Разработчик!$R$8,IF(K371&lt;=425.9,3.5,IF(K371&gt;=[4]Разработчик!$V$7,[4]Разработчик!$U$8))))))))),"-"))</f>
        <v/>
      </c>
      <c r="O371" s="2"/>
      <c r="P371" s="6"/>
      <c r="Q371" s="6"/>
      <c r="R371" s="6"/>
      <c r="S371" s="6"/>
      <c r="T371" s="3" t="str">
        <f t="shared" si="43"/>
        <v/>
      </c>
    </row>
    <row r="372" spans="1:20" s="7" customFormat="1" x14ac:dyDescent="0.25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1" t="str">
        <f>IF(K372="","",IF(O372="",IF(K372=0,"",IF(K372&lt;=[4]Разработчик!$D$7,[4]Разработчик!$C$8,IF(K372&lt;=[4]Разработчик!$G$7,[4]Разработчик!$F$8,IF(K372&lt;=[4]Разработчик!$J$7,[4]Разработчик!$I$8,IF(K372&lt;=[4]Разработчик!$M$7,[4]Разработчик!$L$8,IF(K372&lt;=[4]Разработчик!$P$7,[4]Разработчик!$O$8,IF(K372&lt;=[4]Разработчик!$S$7,[4]Разработчик!$R$8,IF(K372&lt;=425.9,3.5,IF(K372&gt;=[4]Разработчик!$V$7,[4]Разработчик!$U$8))))))))),"-"))</f>
        <v/>
      </c>
      <c r="O372" s="2"/>
      <c r="P372" s="6"/>
      <c r="Q372" s="6"/>
      <c r="R372" s="6"/>
      <c r="S372" s="6"/>
      <c r="T372" s="3" t="str">
        <f t="shared" si="43"/>
        <v/>
      </c>
    </row>
    <row r="373" spans="1:20" s="7" customFormat="1" x14ac:dyDescent="0.25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1" t="str">
        <f>IF(K373="","",IF(O373="",IF(K373=0,"",IF(K373&lt;=[4]Разработчик!$D$7,[4]Разработчик!$C$8,IF(K373&lt;=[4]Разработчик!$G$7,[4]Разработчик!$F$8,IF(K373&lt;=[4]Разработчик!$J$7,[4]Разработчик!$I$8,IF(K373&lt;=[4]Разработчик!$M$7,[4]Разработчик!$L$8,IF(K373&lt;=[4]Разработчик!$P$7,[4]Разработчик!$O$8,IF(K373&lt;=[4]Разработчик!$S$7,[4]Разработчик!$R$8,IF(K373&lt;=425.9,3.5,IF(K373&gt;=[4]Разработчик!$V$7,[4]Разработчик!$U$8))))))))),"-"))</f>
        <v/>
      </c>
      <c r="O373" s="2"/>
      <c r="P373" s="6"/>
      <c r="Q373" s="6"/>
      <c r="R373" s="6"/>
      <c r="S373" s="6"/>
      <c r="T373" s="3" t="str">
        <f t="shared" si="43"/>
        <v/>
      </c>
    </row>
    <row r="374" spans="1:20" s="7" customFormat="1" x14ac:dyDescent="0.25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1" t="str">
        <f>IF(K374="","",IF(O374="",IF(K374=0,"",IF(K374&lt;=[4]Разработчик!$D$7,[4]Разработчик!$C$8,IF(K374&lt;=[4]Разработчик!$G$7,[4]Разработчик!$F$8,IF(K374&lt;=[4]Разработчик!$J$7,[4]Разработчик!$I$8,IF(K374&lt;=[4]Разработчик!$M$7,[4]Разработчик!$L$8,IF(K374&lt;=[4]Разработчик!$P$7,[4]Разработчик!$O$8,IF(K374&lt;=[4]Разработчик!$S$7,[4]Разработчик!$R$8,IF(K374&lt;=425.9,3.5,IF(K374&gt;=[4]Разработчик!$V$7,[4]Разработчик!$U$8))))))))),"-"))</f>
        <v/>
      </c>
      <c r="O374" s="2"/>
      <c r="P374" s="6"/>
      <c r="Q374" s="6"/>
      <c r="R374" s="6"/>
      <c r="S374" s="6"/>
      <c r="T374" s="3" t="str">
        <f t="shared" si="43"/>
        <v/>
      </c>
    </row>
    <row r="375" spans="1:20" s="7" customFormat="1" x14ac:dyDescent="0.2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1" t="str">
        <f>IF(K375="","",IF(O375="",IF(K375=0,"",IF(K375&lt;=[4]Разработчик!$D$7,[4]Разработчик!$C$8,IF(K375&lt;=[4]Разработчик!$G$7,[4]Разработчик!$F$8,IF(K375&lt;=[4]Разработчик!$J$7,[4]Разработчик!$I$8,IF(K375&lt;=[4]Разработчик!$M$7,[4]Разработчик!$L$8,IF(K375&lt;=[4]Разработчик!$P$7,[4]Разработчик!$O$8,IF(K375&lt;=[4]Разработчик!$S$7,[4]Разработчик!$R$8,IF(K375&lt;=425.9,3.5,IF(K375&gt;=[4]Разработчик!$V$7,[4]Разработчик!$U$8))))))))),"-"))</f>
        <v/>
      </c>
      <c r="O375" s="2"/>
      <c r="P375" s="6"/>
      <c r="Q375" s="6"/>
      <c r="R375" s="6"/>
      <c r="S375" s="6"/>
      <c r="T375" s="3" t="str">
        <f t="shared" si="43"/>
        <v/>
      </c>
    </row>
    <row r="376" spans="1:20" s="7" customFormat="1" x14ac:dyDescent="0.25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1" t="str">
        <f>IF(K376="","",IF(O376="",IF(K376=0,"",IF(K376&lt;=[4]Разработчик!$D$7,[4]Разработчик!$C$8,IF(K376&lt;=[4]Разработчик!$G$7,[4]Разработчик!$F$8,IF(K376&lt;=[4]Разработчик!$J$7,[4]Разработчик!$I$8,IF(K376&lt;=[4]Разработчик!$M$7,[4]Разработчик!$L$8,IF(K376&lt;=[4]Разработчик!$P$7,[4]Разработчик!$O$8,IF(K376&lt;=[4]Разработчик!$S$7,[4]Разработчик!$R$8,IF(K376&lt;=425.9,3.5,IF(K376&gt;=[4]Разработчик!$V$7,[4]Разработчик!$U$8))))))))),"-"))</f>
        <v/>
      </c>
      <c r="O376" s="2"/>
      <c r="P376" s="6"/>
      <c r="Q376" s="6"/>
      <c r="R376" s="6"/>
      <c r="S376" s="6"/>
      <c r="T376" s="3" t="str">
        <f t="shared" si="43"/>
        <v/>
      </c>
    </row>
    <row r="377" spans="1:20" s="7" customFormat="1" x14ac:dyDescent="0.25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1" t="str">
        <f>IF(K377="","",IF(O377="",IF(K377=0,"",IF(K377&lt;=[4]Разработчик!$D$7,[4]Разработчик!$C$8,IF(K377&lt;=[4]Разработчик!$G$7,[4]Разработчик!$F$8,IF(K377&lt;=[4]Разработчик!$J$7,[4]Разработчик!$I$8,IF(K377&lt;=[4]Разработчик!$M$7,[4]Разработчик!$L$8,IF(K377&lt;=[4]Разработчик!$P$7,[4]Разработчик!$O$8,IF(K377&lt;=[4]Разработчик!$S$7,[4]Разработчик!$R$8,IF(K377&lt;=425.9,3.5,IF(K377&gt;=[4]Разработчик!$V$7,[4]Разработчик!$U$8))))))))),"-"))</f>
        <v/>
      </c>
      <c r="O377" s="2"/>
      <c r="P377" s="6"/>
      <c r="Q377" s="6"/>
      <c r="R377" s="6"/>
      <c r="S377" s="6"/>
      <c r="T377" s="3" t="str">
        <f t="shared" si="43"/>
        <v/>
      </c>
    </row>
    <row r="378" spans="1:20" s="7" customFormat="1" x14ac:dyDescent="0.25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1" t="str">
        <f>IF(K378="","",IF(O378="",IF(K378=0,"",IF(K378&lt;=[4]Разработчик!$D$7,[4]Разработчик!$C$8,IF(K378&lt;=[4]Разработчик!$G$7,[4]Разработчик!$F$8,IF(K378&lt;=[4]Разработчик!$J$7,[4]Разработчик!$I$8,IF(K378&lt;=[4]Разработчик!$M$7,[4]Разработчик!$L$8,IF(K378&lt;=[4]Разработчик!$P$7,[4]Разработчик!$O$8,IF(K378&lt;=[4]Разработчик!$S$7,[4]Разработчик!$R$8,IF(K378&lt;=425.9,3.5,IF(K378&gt;=[4]Разработчик!$V$7,[4]Разработчик!$U$8))))))))),"-"))</f>
        <v/>
      </c>
      <c r="O378" s="2"/>
      <c r="P378" s="6"/>
      <c r="Q378" s="6"/>
      <c r="R378" s="6"/>
      <c r="S378" s="6"/>
      <c r="T378" s="3" t="str">
        <f t="shared" si="43"/>
        <v/>
      </c>
    </row>
    <row r="379" spans="1:20" s="7" customFormat="1" x14ac:dyDescent="0.25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1" t="str">
        <f>IF(K379="","",IF(O379="",IF(K379=0,"",IF(K379&lt;=[4]Разработчик!$D$7,[4]Разработчик!$C$8,IF(K379&lt;=[4]Разработчик!$G$7,[4]Разработчик!$F$8,IF(K379&lt;=[4]Разработчик!$J$7,[4]Разработчик!$I$8,IF(K379&lt;=[4]Разработчик!$M$7,[4]Разработчик!$L$8,IF(K379&lt;=[4]Разработчик!$P$7,[4]Разработчик!$O$8,IF(K379&lt;=[4]Разработчик!$S$7,[4]Разработчик!$R$8,IF(K379&lt;=425.9,3.5,IF(K379&gt;=[4]Разработчик!$V$7,[4]Разработчик!$U$8))))))))),"-"))</f>
        <v/>
      </c>
      <c r="O379" s="2"/>
      <c r="P379" s="6"/>
      <c r="Q379" s="6"/>
      <c r="R379" s="6"/>
      <c r="S379" s="6"/>
      <c r="T379" s="3" t="str">
        <f t="shared" si="43"/>
        <v/>
      </c>
    </row>
    <row r="380" spans="1:20" s="7" customFormat="1" x14ac:dyDescent="0.25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1" t="str">
        <f>IF(K380="","",IF(O380="",IF(K380=0,"",IF(K380&lt;=[4]Разработчик!$D$7,[4]Разработчик!$C$8,IF(K380&lt;=[4]Разработчик!$G$7,[4]Разработчик!$F$8,IF(K380&lt;=[4]Разработчик!$J$7,[4]Разработчик!$I$8,IF(K380&lt;=[4]Разработчик!$M$7,[4]Разработчик!$L$8,IF(K380&lt;=[4]Разработчик!$P$7,[4]Разработчик!$O$8,IF(K380&lt;=[4]Разработчик!$S$7,[4]Разработчик!$R$8,IF(K380&lt;=425.9,3.5,IF(K380&gt;=[4]Разработчик!$V$7,[4]Разработчик!$U$8))))))))),"-"))</f>
        <v/>
      </c>
      <c r="O380" s="2"/>
      <c r="P380" s="6"/>
      <c r="Q380" s="6"/>
      <c r="R380" s="6"/>
      <c r="S380" s="6"/>
      <c r="T380" s="3" t="str">
        <f t="shared" si="43"/>
        <v/>
      </c>
    </row>
    <row r="381" spans="1:20" s="7" customFormat="1" x14ac:dyDescent="0.25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1" t="str">
        <f>IF(K381="","",IF(O381="",IF(K381=0,"",IF(K381&lt;=[4]Разработчик!$D$7,[4]Разработчик!$C$8,IF(K381&lt;=[4]Разработчик!$G$7,[4]Разработчик!$F$8,IF(K381&lt;=[4]Разработчик!$J$7,[4]Разработчик!$I$8,IF(K381&lt;=[4]Разработчик!$M$7,[4]Разработчик!$L$8,IF(K381&lt;=[4]Разработчик!$P$7,[4]Разработчик!$O$8,IF(K381&lt;=[4]Разработчик!$S$7,[4]Разработчик!$R$8,IF(K381&lt;=425.9,3.5,IF(K381&gt;=[4]Разработчик!$V$7,[4]Разработчик!$U$8))))))))),"-"))</f>
        <v/>
      </c>
      <c r="O381" s="2"/>
      <c r="P381" s="6"/>
      <c r="Q381" s="6"/>
      <c r="R381" s="6"/>
      <c r="S381" s="6"/>
      <c r="T381" s="3" t="str">
        <f t="shared" si="43"/>
        <v/>
      </c>
    </row>
    <row r="382" spans="1:20" s="7" customFormat="1" x14ac:dyDescent="0.2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1" t="str">
        <f>IF(K382="","",IF(O382="",IF(K382=0,"",IF(K382&lt;=[4]Разработчик!$D$7,[4]Разработчик!$C$8,IF(K382&lt;=[4]Разработчик!$G$7,[4]Разработчик!$F$8,IF(K382&lt;=[4]Разработчик!$J$7,[4]Разработчик!$I$8,IF(K382&lt;=[4]Разработчик!$M$7,[4]Разработчик!$L$8,IF(K382&lt;=[4]Разработчик!$P$7,[4]Разработчик!$O$8,IF(K382&lt;=[4]Разработчик!$S$7,[4]Разработчик!$R$8,IF(K382&lt;=425.9,3.5,IF(K382&gt;=[4]Разработчик!$V$7,[4]Разработчик!$U$8))))))))),"-"))</f>
        <v/>
      </c>
      <c r="O382" s="2"/>
      <c r="P382" s="6"/>
      <c r="Q382" s="6"/>
      <c r="R382" s="6"/>
      <c r="S382" s="6"/>
      <c r="T382" s="3" t="str">
        <f t="shared" si="43"/>
        <v/>
      </c>
    </row>
    <row r="383" spans="1:20" s="7" customFormat="1" x14ac:dyDescent="0.25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1" t="str">
        <f>IF(K383="","",IF(O383="",IF(K383=0,"",IF(K383&lt;=[4]Разработчик!$D$7,[4]Разработчик!$C$8,IF(K383&lt;=[4]Разработчик!$G$7,[4]Разработчик!$F$8,IF(K383&lt;=[4]Разработчик!$J$7,[4]Разработчик!$I$8,IF(K383&lt;=[4]Разработчик!$M$7,[4]Разработчик!$L$8,IF(K383&lt;=[4]Разработчик!$P$7,[4]Разработчик!$O$8,IF(K383&lt;=[4]Разработчик!$S$7,[4]Разработчик!$R$8,IF(K383&lt;=425.9,3.5,IF(K383&gt;=[4]Разработчик!$V$7,[4]Разработчик!$U$8))))))))),"-"))</f>
        <v/>
      </c>
      <c r="O383" s="2"/>
      <c r="P383" s="6"/>
      <c r="Q383" s="6"/>
      <c r="R383" s="6"/>
      <c r="S383" s="6"/>
      <c r="T383" s="3" t="str">
        <f t="shared" si="43"/>
        <v/>
      </c>
    </row>
    <row r="384" spans="1:20" s="7" customFormat="1" x14ac:dyDescent="0.25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1" t="str">
        <f>IF(K384="","",IF(O384="",IF(K384=0,"",IF(K384&lt;=[4]Разработчик!$D$7,[4]Разработчик!$C$8,IF(K384&lt;=[4]Разработчик!$G$7,[4]Разработчик!$F$8,IF(K384&lt;=[4]Разработчик!$J$7,[4]Разработчик!$I$8,IF(K384&lt;=[4]Разработчик!$M$7,[4]Разработчик!$L$8,IF(K384&lt;=[4]Разработчик!$P$7,[4]Разработчик!$O$8,IF(K384&lt;=[4]Разработчик!$S$7,[4]Разработчик!$R$8,IF(K384&lt;=425.9,3.5,IF(K384&gt;=[4]Разработчик!$V$7,[4]Разработчик!$U$8))))))))),"-"))</f>
        <v/>
      </c>
      <c r="O384" s="2"/>
      <c r="P384" s="6"/>
      <c r="Q384" s="6"/>
      <c r="R384" s="6"/>
      <c r="S384" s="6"/>
      <c r="T384" s="3" t="str">
        <f t="shared" si="43"/>
        <v/>
      </c>
    </row>
    <row r="385" spans="1:31" s="7" customFormat="1" x14ac:dyDescent="0.2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1" t="str">
        <f>IF(K385="","",IF(O385="",IF(K385=0,"",IF(K385&lt;=[4]Разработчик!$D$7,[4]Разработчик!$C$8,IF(K385&lt;=[4]Разработчик!$G$7,[4]Разработчик!$F$8,IF(K385&lt;=[4]Разработчик!$J$7,[4]Разработчик!$I$8,IF(K385&lt;=[4]Разработчик!$M$7,[4]Разработчик!$L$8,IF(K385&lt;=[4]Разработчик!$P$7,[4]Разработчик!$O$8,IF(K385&lt;=[4]Разработчик!$S$7,[4]Разработчик!$R$8,IF(K385&lt;=425.9,3.5,IF(K385&gt;=[4]Разработчик!$V$7,[4]Разработчик!$U$8))))))))),"-"))</f>
        <v/>
      </c>
      <c r="O385" s="2"/>
      <c r="P385" s="6"/>
      <c r="Q385" s="6"/>
      <c r="R385" s="6"/>
      <c r="S385" s="6"/>
      <c r="T385" s="3" t="str">
        <f t="shared" si="43"/>
        <v/>
      </c>
    </row>
    <row r="386" spans="1:31" s="7" customFormat="1" x14ac:dyDescent="0.25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1" t="str">
        <f>IF(K386="","",IF(O386="",IF(K386=0,"",IF(K386&lt;=[4]Разработчик!$D$7,[4]Разработчик!$C$8,IF(K386&lt;=[4]Разработчик!$G$7,[4]Разработчик!$F$8,IF(K386&lt;=[4]Разработчик!$J$7,[4]Разработчик!$I$8,IF(K386&lt;=[4]Разработчик!$M$7,[4]Разработчик!$L$8,IF(K386&lt;=[4]Разработчик!$P$7,[4]Разработчик!$O$8,IF(K386&lt;=[4]Разработчик!$S$7,[4]Разработчик!$R$8,IF(K386&lt;=425.9,3.5,IF(K386&gt;=[4]Разработчик!$V$7,[4]Разработчик!$U$8))))))))),"-"))</f>
        <v/>
      </c>
      <c r="O386" s="2"/>
      <c r="P386" s="6"/>
      <c r="Q386" s="6"/>
      <c r="R386" s="6"/>
      <c r="S386" s="6"/>
      <c r="T386" s="3" t="str">
        <f t="shared" si="43"/>
        <v/>
      </c>
    </row>
    <row r="387" spans="1:31" s="7" customFormat="1" x14ac:dyDescent="0.25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1" t="str">
        <f>IF(K387="","",IF(O387="",IF(K387=0,"",IF(K387&lt;=[4]Разработчик!$D$7,[4]Разработчик!$C$8,IF(K387&lt;=[4]Разработчик!$G$7,[4]Разработчик!$F$8,IF(K387&lt;=[4]Разработчик!$J$7,[4]Разработчик!$I$8,IF(K387&lt;=[4]Разработчик!$M$7,[4]Разработчик!$L$8,IF(K387&lt;=[4]Разработчик!$P$7,[4]Разработчик!$O$8,IF(K387&lt;=[4]Разработчик!$S$7,[4]Разработчик!$R$8,IF(K387&lt;=425.9,3.5,IF(K387&gt;=[4]Разработчик!$V$7,[4]Разработчик!$U$8))))))))),"-"))</f>
        <v/>
      </c>
      <c r="O387" s="2"/>
      <c r="P387" s="6"/>
      <c r="Q387" s="6"/>
      <c r="R387" s="6"/>
      <c r="S387" s="6"/>
      <c r="T387" s="3" t="str">
        <f t="shared" si="43"/>
        <v/>
      </c>
    </row>
    <row r="388" spans="1:31" s="7" customFormat="1" x14ac:dyDescent="0.25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1" t="str">
        <f>IF(K388="","",IF(O388="",IF(K388=0,"",IF(K388&lt;=[4]Разработчик!$D$7,[4]Разработчик!$C$8,IF(K388&lt;=[4]Разработчик!$G$7,[4]Разработчик!$F$8,IF(K388&lt;=[4]Разработчик!$J$7,[4]Разработчик!$I$8,IF(K388&lt;=[4]Разработчик!$M$7,[4]Разработчик!$L$8,IF(K388&lt;=[4]Разработчик!$P$7,[4]Разработчик!$O$8,IF(K388&lt;=[4]Разработчик!$S$7,[4]Разработчик!$R$8,IF(K388&lt;=425.9,3.5,IF(K388&gt;=[4]Разработчик!$V$7,[4]Разработчик!$U$8))))))))),"-"))</f>
        <v/>
      </c>
      <c r="O388" s="2"/>
      <c r="P388" s="6"/>
      <c r="Q388" s="6"/>
      <c r="R388" s="6"/>
      <c r="S388" s="6"/>
      <c r="T388" s="3" t="str">
        <f t="shared" si="43"/>
        <v/>
      </c>
    </row>
    <row r="389" spans="1:31" s="7" customFormat="1" x14ac:dyDescent="0.25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1" t="str">
        <f>IF(K389="","",IF(O389="",IF(K389=0,"",IF(K389&lt;=[4]Разработчик!$D$7,[4]Разработчик!$C$8,IF(K389&lt;=[4]Разработчик!$G$7,[4]Разработчик!$F$8,IF(K389&lt;=[4]Разработчик!$J$7,[4]Разработчик!$I$8,IF(K389&lt;=[4]Разработчик!$M$7,[4]Разработчик!$L$8,IF(K389&lt;=[4]Разработчик!$P$7,[4]Разработчик!$O$8,IF(K389&lt;=[4]Разработчик!$S$7,[4]Разработчик!$R$8,IF(K389&lt;=425.9,3.5,IF(K389&gt;=[4]Разработчик!$V$7,[4]Разработчик!$U$8))))))))),"-"))</f>
        <v/>
      </c>
      <c r="O389" s="2"/>
      <c r="P389" s="6"/>
      <c r="Q389" s="6"/>
      <c r="R389" s="6"/>
      <c r="S389" s="6"/>
      <c r="T389" s="3" t="str">
        <f t="shared" si="43"/>
        <v/>
      </c>
    </row>
    <row r="390" spans="1:31" s="7" customFormat="1" x14ac:dyDescent="0.25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1" t="str">
        <f>IF(K390="","",IF(O390="",IF(K390=0,"",IF(K390&lt;=[4]Разработчик!$D$7,[4]Разработчик!$C$8,IF(K390&lt;=[4]Разработчик!$G$7,[4]Разработчик!$F$8,IF(K390&lt;=[4]Разработчик!$J$7,[4]Разработчик!$I$8,IF(K390&lt;=[4]Разработчик!$M$7,[4]Разработчик!$L$8,IF(K390&lt;=[4]Разработчик!$P$7,[4]Разработчик!$O$8,IF(K390&lt;=[4]Разработчик!$S$7,[4]Разработчик!$R$8,IF(K390&lt;=425.9,3.5,IF(K390&gt;=[4]Разработчик!$V$7,[4]Разработчик!$U$8))))))))),"-"))</f>
        <v/>
      </c>
      <c r="O390" s="2"/>
      <c r="P390" s="6"/>
      <c r="Q390" s="6"/>
      <c r="R390" s="6"/>
      <c r="S390" s="6"/>
      <c r="T390" s="3" t="str">
        <f t="shared" si="43"/>
        <v/>
      </c>
    </row>
    <row r="391" spans="1:31" s="7" customFormat="1" x14ac:dyDescent="0.2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1" t="str">
        <f>IF(K391="","",IF(O391="",IF(K391=0,"",IF(K391&lt;=[4]Разработчик!$D$7,[4]Разработчик!$C$8,IF(K391&lt;=[4]Разработчик!$G$7,[4]Разработчик!$F$8,IF(K391&lt;=[4]Разработчик!$J$7,[4]Разработчик!$I$8,IF(K391&lt;=[4]Разработчик!$M$7,[4]Разработчик!$L$8,IF(K391&lt;=[4]Разработчик!$P$7,[4]Разработчик!$O$8,IF(K391&lt;=[4]Разработчик!$S$7,[4]Разработчик!$R$8,IF(K391&lt;=425.9,3.5,IF(K391&gt;=[4]Разработчик!$V$7,[4]Разработчик!$U$8))))))))),"-"))</f>
        <v/>
      </c>
      <c r="O391" s="2"/>
      <c r="P391" s="6"/>
      <c r="Q391" s="6"/>
      <c r="R391" s="6"/>
      <c r="S391" s="6"/>
      <c r="T391" s="3" t="str">
        <f t="shared" si="43"/>
        <v/>
      </c>
    </row>
    <row r="392" spans="1:3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1" t="str">
        <f>IF(K392="","",IF(O392="",IF(K392=0,"",IF(K392&lt;=[4]Разработчик!$D$7,[4]Разработчик!$C$8,IF(K392&lt;=[4]Разработчик!$G$7,[4]Разработчик!$F$8,IF(K392&lt;=[4]Разработчик!$J$7,[4]Разработчик!$I$8,IF(K392&lt;=[4]Разработчик!$M$7,[4]Разработчик!$L$8,IF(K392&lt;=[4]Разработчик!$P$7,[4]Разработчик!$O$8,IF(K392&lt;=[4]Разработчик!$S$7,[4]Разработчик!$R$8,IF(K392&lt;=425.9,3.5,IF(K392&gt;=[4]Разработчик!$V$7,[4]Разработчик!$U$8))))))))),"-"))</f>
        <v/>
      </c>
      <c r="O392" s="2"/>
      <c r="P392" s="4"/>
      <c r="Q392" s="4"/>
      <c r="R392" s="4"/>
      <c r="S392" s="4"/>
      <c r="T392" s="3" t="str">
        <f t="shared" si="43"/>
        <v/>
      </c>
      <c r="U392" s="7"/>
      <c r="V392" s="7"/>
      <c r="W392" s="7"/>
      <c r="X392" s="7"/>
      <c r="Y392" s="7"/>
    </row>
    <row r="393" spans="1:3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1" t="str">
        <f>IF(K393="","",IF(O393="",IF(K393=0,"",IF(K393&lt;=[4]Разработчик!$D$7,[4]Разработчик!$C$8,IF(K393&lt;=[4]Разработчик!$G$7,[4]Разработчик!$F$8,IF(K393&lt;=[4]Разработчик!$J$7,[4]Разработчик!$I$8,IF(K393&lt;=[4]Разработчик!$M$7,[4]Разработчик!$L$8,IF(K393&lt;=[4]Разработчик!$P$7,[4]Разработчик!$O$8,IF(K393&lt;=[4]Разработчик!$S$7,[4]Разработчик!$R$8,IF(K393&lt;=425.9,3.5,IF(K393&gt;=[4]Разработчик!$V$7,[4]Разработчик!$U$8))))))))),"-"))</f>
        <v/>
      </c>
      <c r="O393" s="2"/>
      <c r="P393" s="4"/>
      <c r="Q393" s="4"/>
      <c r="R393" s="4"/>
      <c r="S393" s="4"/>
      <c r="T393" s="3" t="str">
        <f t="shared" si="43"/>
        <v/>
      </c>
      <c r="U393" s="7"/>
      <c r="V393" s="7"/>
      <c r="W393" s="7"/>
      <c r="X393" s="7"/>
      <c r="Y393" s="7"/>
    </row>
    <row r="394" spans="1:3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1" t="str">
        <f>IF(K394="","",IF(O394="",IF(K394=0,"",IF(K394&lt;=[4]Разработчик!$D$7,[4]Разработчик!$C$8,IF(K394&lt;=[4]Разработчик!$G$7,[4]Разработчик!$F$8,IF(K394&lt;=[4]Разработчик!$J$7,[4]Разработчик!$I$8,IF(K394&lt;=[4]Разработчик!$M$7,[4]Разработчик!$L$8,IF(K394&lt;=[4]Разработчик!$P$7,[4]Разработчик!$O$8,IF(K394&lt;=[4]Разработчик!$S$7,[4]Разработчик!$R$8,IF(K394&lt;=425.9,3.5,IF(K394&gt;=[4]Разработчик!$V$7,[4]Разработчик!$U$8))))))))),"-"))</f>
        <v/>
      </c>
      <c r="O394" s="2"/>
      <c r="P394" s="4"/>
      <c r="Q394" s="4"/>
      <c r="R394" s="4"/>
      <c r="S394" s="4"/>
      <c r="T394" s="3" t="str">
        <f t="shared" si="43"/>
        <v/>
      </c>
      <c r="U394" s="7"/>
      <c r="V394" s="7"/>
      <c r="W394" s="7"/>
      <c r="X394" s="7"/>
      <c r="Y394" s="7"/>
    </row>
    <row r="395" spans="1:3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1" t="str">
        <f>IF(K395="","",IF(O395="",IF(K395=0,"",IF(K395&lt;=[4]Разработчик!$D$7,[4]Разработчик!$C$8,IF(K395&lt;=[4]Разработчик!$G$7,[4]Разработчик!$F$8,IF(K395&lt;=[4]Разработчик!$J$7,[4]Разработчик!$I$8,IF(K395&lt;=[4]Разработчик!$M$7,[4]Разработчик!$L$8,IF(K395&lt;=[4]Разработчик!$P$7,[4]Разработчик!$O$8,IF(K395&lt;=[4]Разработчик!$S$7,[4]Разработчик!$R$8,IF(K395&lt;=425.9,3.5,IF(K395&gt;=[4]Разработчик!$V$7,[4]Разработчик!$U$8))))))))),"-"))</f>
        <v/>
      </c>
      <c r="O395" s="2"/>
      <c r="P395" s="4"/>
      <c r="Q395" s="4"/>
      <c r="R395" s="4"/>
      <c r="S395" s="4"/>
      <c r="T395" s="3" t="str">
        <f t="shared" si="43"/>
        <v/>
      </c>
      <c r="AB395" s="450"/>
      <c r="AC395" s="450"/>
      <c r="AD395" s="450"/>
      <c r="AE395" s="450"/>
    </row>
    <row r="396" spans="1:31" ht="15.75" x14ac:dyDescent="0.25">
      <c r="AB396" s="450"/>
      <c r="AC396" s="451"/>
      <c r="AD396" s="451"/>
      <c r="AE396" s="451"/>
    </row>
    <row r="397" spans="1:31" x14ac:dyDescent="0.25">
      <c r="AB397" s="450"/>
      <c r="AC397" s="450"/>
      <c r="AD397" s="450"/>
      <c r="AE397" s="450"/>
    </row>
    <row r="398" spans="1:31" ht="15.75" x14ac:dyDescent="0.25">
      <c r="B398" s="5"/>
    </row>
  </sheetData>
  <autoFilter ref="A6:AE395"/>
  <mergeCells count="802">
    <mergeCell ref="AC3:AC5"/>
    <mergeCell ref="AD3:AD5"/>
    <mergeCell ref="AE3:AE5"/>
    <mergeCell ref="A2:AE2"/>
    <mergeCell ref="A1:AE1"/>
    <mergeCell ref="C3:D3"/>
    <mergeCell ref="E3:E5"/>
    <mergeCell ref="U3:U5"/>
    <mergeCell ref="V3:V5"/>
    <mergeCell ref="W3:W5"/>
    <mergeCell ref="X3:X5"/>
    <mergeCell ref="Y3:Y5"/>
    <mergeCell ref="Z3:Z5"/>
    <mergeCell ref="AA3:AA5"/>
    <mergeCell ref="AB3:AB5"/>
    <mergeCell ref="C4:C5"/>
    <mergeCell ref="D4:D5"/>
    <mergeCell ref="G4:G5"/>
    <mergeCell ref="H4:I4"/>
    <mergeCell ref="J4:L4"/>
    <mergeCell ref="N4:N5"/>
    <mergeCell ref="O4:O5"/>
    <mergeCell ref="P4:P5"/>
    <mergeCell ref="Q4:Q5"/>
    <mergeCell ref="F3:F5"/>
    <mergeCell ref="G3:L3"/>
    <mergeCell ref="M3:M5"/>
    <mergeCell ref="N3:O3"/>
    <mergeCell ref="A128:A136"/>
    <mergeCell ref="C128:C136"/>
    <mergeCell ref="P3:Q3"/>
    <mergeCell ref="R3:R5"/>
    <mergeCell ref="S3:S5"/>
    <mergeCell ref="T3:T5"/>
    <mergeCell ref="A7:A14"/>
    <mergeCell ref="C7:C14"/>
    <mergeCell ref="A3:A5"/>
    <mergeCell ref="B3:B5"/>
    <mergeCell ref="A15:A33"/>
    <mergeCell ref="C15:C33"/>
    <mergeCell ref="D16:D19"/>
    <mergeCell ref="E16:E19"/>
    <mergeCell ref="G16:G19"/>
    <mergeCell ref="H16:H19"/>
    <mergeCell ref="I16:I19"/>
    <mergeCell ref="U16:U19"/>
    <mergeCell ref="V16:V19"/>
    <mergeCell ref="D22:D24"/>
    <mergeCell ref="E22:E24"/>
    <mergeCell ref="G22:G24"/>
    <mergeCell ref="H22:H24"/>
    <mergeCell ref="I22:I24"/>
    <mergeCell ref="U22:U24"/>
    <mergeCell ref="V22:V24"/>
    <mergeCell ref="D28:D30"/>
    <mergeCell ref="E28:E30"/>
    <mergeCell ref="G28:G30"/>
    <mergeCell ref="H28:H30"/>
    <mergeCell ref="I28:I30"/>
    <mergeCell ref="U28:U30"/>
    <mergeCell ref="V28:V30"/>
    <mergeCell ref="D31:D33"/>
    <mergeCell ref="E31:E33"/>
    <mergeCell ref="G31:G33"/>
    <mergeCell ref="H31:H33"/>
    <mergeCell ref="I31:I33"/>
    <mergeCell ref="U31:U33"/>
    <mergeCell ref="V31:V33"/>
    <mergeCell ref="W16:W19"/>
    <mergeCell ref="X16:X19"/>
    <mergeCell ref="Y16:Y19"/>
    <mergeCell ref="Z16:Z19"/>
    <mergeCell ref="AA16:AA19"/>
    <mergeCell ref="AB16:AB19"/>
    <mergeCell ref="D20:D21"/>
    <mergeCell ref="E20:E21"/>
    <mergeCell ref="G20:G21"/>
    <mergeCell ref="H20:H21"/>
    <mergeCell ref="I20:I21"/>
    <mergeCell ref="U20:U21"/>
    <mergeCell ref="V20:V21"/>
    <mergeCell ref="W20:W21"/>
    <mergeCell ref="X20:X21"/>
    <mergeCell ref="Y20:Y21"/>
    <mergeCell ref="Z20:Z21"/>
    <mergeCell ref="AA20:AA21"/>
    <mergeCell ref="AB20:AB21"/>
    <mergeCell ref="X31:X33"/>
    <mergeCell ref="Y31:Y33"/>
    <mergeCell ref="Z31:Z33"/>
    <mergeCell ref="AA31:AA33"/>
    <mergeCell ref="AB31:AB33"/>
    <mergeCell ref="W22:W24"/>
    <mergeCell ref="X22:X24"/>
    <mergeCell ref="Y22:Y24"/>
    <mergeCell ref="Z22:Z24"/>
    <mergeCell ref="AA22:AA24"/>
    <mergeCell ref="AB22:AB24"/>
    <mergeCell ref="D26:D27"/>
    <mergeCell ref="E26:E27"/>
    <mergeCell ref="G26:G27"/>
    <mergeCell ref="H26:H27"/>
    <mergeCell ref="I26:I27"/>
    <mergeCell ref="U26:U27"/>
    <mergeCell ref="V26:V27"/>
    <mergeCell ref="W26:W27"/>
    <mergeCell ref="X26:X27"/>
    <mergeCell ref="Y26:Y27"/>
    <mergeCell ref="Z26:Z27"/>
    <mergeCell ref="AA26:AA27"/>
    <mergeCell ref="AB26:AB27"/>
    <mergeCell ref="V39:V41"/>
    <mergeCell ref="W28:W30"/>
    <mergeCell ref="X28:X30"/>
    <mergeCell ref="Y28:Y30"/>
    <mergeCell ref="Z28:Z30"/>
    <mergeCell ref="AA28:AA30"/>
    <mergeCell ref="AB28:AB30"/>
    <mergeCell ref="W34:W36"/>
    <mergeCell ref="X34:X36"/>
    <mergeCell ref="Y34:Y36"/>
    <mergeCell ref="Z34:Z36"/>
    <mergeCell ref="AA34:AA36"/>
    <mergeCell ref="AB34:AB36"/>
    <mergeCell ref="W39:W41"/>
    <mergeCell ref="X39:X41"/>
    <mergeCell ref="Y39:Y41"/>
    <mergeCell ref="Z39:Z41"/>
    <mergeCell ref="AA39:AA41"/>
    <mergeCell ref="AB39:AB41"/>
    <mergeCell ref="W31:W33"/>
    <mergeCell ref="D37:D38"/>
    <mergeCell ref="E37:E38"/>
    <mergeCell ref="G37:G38"/>
    <mergeCell ref="H37:H38"/>
    <mergeCell ref="I37:I38"/>
    <mergeCell ref="U37:U38"/>
    <mergeCell ref="V37:V38"/>
    <mergeCell ref="W37:W38"/>
    <mergeCell ref="X37:X38"/>
    <mergeCell ref="Y37:Y38"/>
    <mergeCell ref="Z37:Z38"/>
    <mergeCell ref="AA37:AA38"/>
    <mergeCell ref="AB37:AB38"/>
    <mergeCell ref="D34:D36"/>
    <mergeCell ref="E34:E36"/>
    <mergeCell ref="G34:G36"/>
    <mergeCell ref="H34:H36"/>
    <mergeCell ref="I34:I36"/>
    <mergeCell ref="A42:A123"/>
    <mergeCell ref="C42:C123"/>
    <mergeCell ref="D45:D46"/>
    <mergeCell ref="E45:E46"/>
    <mergeCell ref="G45:G46"/>
    <mergeCell ref="H45:H46"/>
    <mergeCell ref="U45:U46"/>
    <mergeCell ref="V45:V46"/>
    <mergeCell ref="W45:W46"/>
    <mergeCell ref="X45:X46"/>
    <mergeCell ref="Y45:Y46"/>
    <mergeCell ref="Z45:Z46"/>
    <mergeCell ref="AA45:AA46"/>
    <mergeCell ref="AB45:AB46"/>
    <mergeCell ref="D49:D50"/>
    <mergeCell ref="E49:E50"/>
    <mergeCell ref="G49:G50"/>
    <mergeCell ref="H49:H50"/>
    <mergeCell ref="W53:W54"/>
    <mergeCell ref="X53:X54"/>
    <mergeCell ref="Y53:Y54"/>
    <mergeCell ref="Z53:Z54"/>
    <mergeCell ref="AA53:AA54"/>
    <mergeCell ref="Z62:Z63"/>
    <mergeCell ref="AA62:AA63"/>
    <mergeCell ref="AA64:AA65"/>
    <mergeCell ref="D66:D67"/>
    <mergeCell ref="E66:E67"/>
    <mergeCell ref="G66:G67"/>
    <mergeCell ref="H66:H67"/>
    <mergeCell ref="U66:U67"/>
    <mergeCell ref="A34:A41"/>
    <mergeCell ref="C34:C41"/>
    <mergeCell ref="D39:D41"/>
    <mergeCell ref="E39:E41"/>
    <mergeCell ref="G39:G41"/>
    <mergeCell ref="H39:H41"/>
    <mergeCell ref="I39:I41"/>
    <mergeCell ref="U39:U41"/>
    <mergeCell ref="AB53:AB54"/>
    <mergeCell ref="D58:D59"/>
    <mergeCell ref="E58:E59"/>
    <mergeCell ref="G58:G59"/>
    <mergeCell ref="H58:H59"/>
    <mergeCell ref="U58:U59"/>
    <mergeCell ref="V58:V59"/>
    <mergeCell ref="W58:W59"/>
    <mergeCell ref="X58:X59"/>
    <mergeCell ref="Y58:Y59"/>
    <mergeCell ref="Z58:Z59"/>
    <mergeCell ref="U49:U50"/>
    <mergeCell ref="V49:V50"/>
    <mergeCell ref="W49:W50"/>
    <mergeCell ref="X49:X50"/>
    <mergeCell ref="Y49:Y50"/>
    <mergeCell ref="Z49:Z50"/>
    <mergeCell ref="AA49:AA50"/>
    <mergeCell ref="D53:D54"/>
    <mergeCell ref="E53:E54"/>
    <mergeCell ref="G53:G54"/>
    <mergeCell ref="H53:H54"/>
    <mergeCell ref="U53:U54"/>
    <mergeCell ref="U34:U36"/>
    <mergeCell ref="V34:V36"/>
    <mergeCell ref="W66:W67"/>
    <mergeCell ref="X66:X67"/>
    <mergeCell ref="Y66:Y67"/>
    <mergeCell ref="Z66:Z67"/>
    <mergeCell ref="AA66:AA67"/>
    <mergeCell ref="D62:D63"/>
    <mergeCell ref="E62:E63"/>
    <mergeCell ref="G62:G63"/>
    <mergeCell ref="H62:H63"/>
    <mergeCell ref="U62:U63"/>
    <mergeCell ref="V62:V63"/>
    <mergeCell ref="W62:W63"/>
    <mergeCell ref="X62:X63"/>
    <mergeCell ref="Y62:Y63"/>
    <mergeCell ref="AA68:AA69"/>
    <mergeCell ref="D69:D70"/>
    <mergeCell ref="E69:E70"/>
    <mergeCell ref="G69:G70"/>
    <mergeCell ref="H69:H70"/>
    <mergeCell ref="AA70:AA71"/>
    <mergeCell ref="V66:V67"/>
    <mergeCell ref="V53:V54"/>
    <mergeCell ref="D73:D74"/>
    <mergeCell ref="E73:E74"/>
    <mergeCell ref="G73:G74"/>
    <mergeCell ref="H73:H74"/>
    <mergeCell ref="U73:U74"/>
    <mergeCell ref="V73:V74"/>
    <mergeCell ref="W73:W74"/>
    <mergeCell ref="X73:X74"/>
    <mergeCell ref="Y73:Y74"/>
    <mergeCell ref="Z73:Z74"/>
    <mergeCell ref="AA73:AA74"/>
    <mergeCell ref="U82:U83"/>
    <mergeCell ref="V82:V83"/>
    <mergeCell ref="W82:W83"/>
    <mergeCell ref="X82:X83"/>
    <mergeCell ref="Y82:Y83"/>
    <mergeCell ref="Z78:Z79"/>
    <mergeCell ref="AA78:AA79"/>
    <mergeCell ref="D78:D79"/>
    <mergeCell ref="E78:E79"/>
    <mergeCell ref="G78:G79"/>
    <mergeCell ref="H78:H79"/>
    <mergeCell ref="U78:U79"/>
    <mergeCell ref="V78:V79"/>
    <mergeCell ref="W78:W79"/>
    <mergeCell ref="X78:X79"/>
    <mergeCell ref="Y78:Y79"/>
    <mergeCell ref="D95:D96"/>
    <mergeCell ref="U95:U96"/>
    <mergeCell ref="V95:V96"/>
    <mergeCell ref="W95:W96"/>
    <mergeCell ref="X95:X96"/>
    <mergeCell ref="Y95:Y96"/>
    <mergeCell ref="Z95:Z96"/>
    <mergeCell ref="AA95:AA96"/>
    <mergeCell ref="D97:D98"/>
    <mergeCell ref="U97:U98"/>
    <mergeCell ref="V97:V98"/>
    <mergeCell ref="W97:W98"/>
    <mergeCell ref="X97:X98"/>
    <mergeCell ref="Y97:Y98"/>
    <mergeCell ref="Z97:Z98"/>
    <mergeCell ref="Z82:Z83"/>
    <mergeCell ref="AA82:AA83"/>
    <mergeCell ref="D82:D83"/>
    <mergeCell ref="E82:E83"/>
    <mergeCell ref="G82:G83"/>
    <mergeCell ref="H82:H83"/>
    <mergeCell ref="D103:D104"/>
    <mergeCell ref="U103:U104"/>
    <mergeCell ref="V103:V104"/>
    <mergeCell ref="W103:W104"/>
    <mergeCell ref="X103:X104"/>
    <mergeCell ref="Y103:Y104"/>
    <mergeCell ref="Z103:Z104"/>
    <mergeCell ref="D105:D106"/>
    <mergeCell ref="U105:U106"/>
    <mergeCell ref="V105:V106"/>
    <mergeCell ref="W105:W106"/>
    <mergeCell ref="X105:X106"/>
    <mergeCell ref="Y105:Y106"/>
    <mergeCell ref="Z105:Z106"/>
    <mergeCell ref="D99:D100"/>
    <mergeCell ref="U99:U100"/>
    <mergeCell ref="V99:V100"/>
    <mergeCell ref="W99:W100"/>
    <mergeCell ref="X99:X100"/>
    <mergeCell ref="Y99:Y100"/>
    <mergeCell ref="Z99:Z100"/>
    <mergeCell ref="D101:D102"/>
    <mergeCell ref="U101:U102"/>
    <mergeCell ref="V101:V102"/>
    <mergeCell ref="W101:W102"/>
    <mergeCell ref="X101:X102"/>
    <mergeCell ref="Y101:Y102"/>
    <mergeCell ref="Z101:Z102"/>
    <mergeCell ref="D109:D110"/>
    <mergeCell ref="U109:U110"/>
    <mergeCell ref="V109:V110"/>
    <mergeCell ref="W109:W110"/>
    <mergeCell ref="X109:X110"/>
    <mergeCell ref="Y109:Y110"/>
    <mergeCell ref="Z109:Z110"/>
    <mergeCell ref="D111:D112"/>
    <mergeCell ref="U111:U112"/>
    <mergeCell ref="V111:V112"/>
    <mergeCell ref="W111:W112"/>
    <mergeCell ref="X111:X112"/>
    <mergeCell ref="Y111:Y112"/>
    <mergeCell ref="Z111:Z112"/>
    <mergeCell ref="D107:D108"/>
    <mergeCell ref="U107:U108"/>
    <mergeCell ref="V107:V108"/>
    <mergeCell ref="W107:W108"/>
    <mergeCell ref="X107:X108"/>
    <mergeCell ref="Y107:Y108"/>
    <mergeCell ref="Z107:Z108"/>
    <mergeCell ref="D117:D118"/>
    <mergeCell ref="U117:U118"/>
    <mergeCell ref="V117:V118"/>
    <mergeCell ref="W117:W118"/>
    <mergeCell ref="X117:X118"/>
    <mergeCell ref="Y117:Y118"/>
    <mergeCell ref="Z117:Z118"/>
    <mergeCell ref="D120:D122"/>
    <mergeCell ref="U120:U122"/>
    <mergeCell ref="V120:V122"/>
    <mergeCell ref="W120:W122"/>
    <mergeCell ref="X120:X122"/>
    <mergeCell ref="Y120:Y122"/>
    <mergeCell ref="Z120:Z122"/>
    <mergeCell ref="D113:D114"/>
    <mergeCell ref="U113:U114"/>
    <mergeCell ref="V113:V114"/>
    <mergeCell ref="W113:W114"/>
    <mergeCell ref="X113:X114"/>
    <mergeCell ref="Y113:Y114"/>
    <mergeCell ref="Z113:Z114"/>
    <mergeCell ref="D115:D116"/>
    <mergeCell ref="U115:U116"/>
    <mergeCell ref="V115:V116"/>
    <mergeCell ref="W115:W116"/>
    <mergeCell ref="X115:X116"/>
    <mergeCell ref="Y115:Y116"/>
    <mergeCell ref="Z115:Z116"/>
    <mergeCell ref="V124:V126"/>
    <mergeCell ref="AA120:AA122"/>
    <mergeCell ref="AB120:AB122"/>
    <mergeCell ref="W124:W126"/>
    <mergeCell ref="X124:X126"/>
    <mergeCell ref="Y124:Y126"/>
    <mergeCell ref="Z124:Z126"/>
    <mergeCell ref="AA124:AA126"/>
    <mergeCell ref="AB124:AB126"/>
    <mergeCell ref="A124:A127"/>
    <mergeCell ref="C124:C127"/>
    <mergeCell ref="D124:D126"/>
    <mergeCell ref="E124:E126"/>
    <mergeCell ref="G124:G126"/>
    <mergeCell ref="H124:H126"/>
    <mergeCell ref="I124:I126"/>
    <mergeCell ref="U124:U126"/>
    <mergeCell ref="D128:D129"/>
    <mergeCell ref="E128:E129"/>
    <mergeCell ref="G128:G129"/>
    <mergeCell ref="H128:H129"/>
    <mergeCell ref="I128:I129"/>
    <mergeCell ref="D132:D133"/>
    <mergeCell ref="E132:E133"/>
    <mergeCell ref="G132:G133"/>
    <mergeCell ref="H132:H133"/>
    <mergeCell ref="I132:I133"/>
    <mergeCell ref="A137:A187"/>
    <mergeCell ref="C137:C187"/>
    <mergeCell ref="D138:D139"/>
    <mergeCell ref="E138:E139"/>
    <mergeCell ref="G138:G139"/>
    <mergeCell ref="H138:H139"/>
    <mergeCell ref="I138:I139"/>
    <mergeCell ref="D147:D148"/>
    <mergeCell ref="E147:E148"/>
    <mergeCell ref="D152:D154"/>
    <mergeCell ref="E152:E154"/>
    <mergeCell ref="G152:G154"/>
    <mergeCell ref="H152:H154"/>
    <mergeCell ref="I152:I154"/>
    <mergeCell ref="D158:D159"/>
    <mergeCell ref="E158:E159"/>
    <mergeCell ref="G158:G159"/>
    <mergeCell ref="H158:H159"/>
    <mergeCell ref="I158:I159"/>
    <mergeCell ref="U147:U148"/>
    <mergeCell ref="V147:V148"/>
    <mergeCell ref="W147:W148"/>
    <mergeCell ref="X147:X148"/>
    <mergeCell ref="Y147:Y148"/>
    <mergeCell ref="Z147:Z148"/>
    <mergeCell ref="AA147:AA148"/>
    <mergeCell ref="D149:D151"/>
    <mergeCell ref="E149:E151"/>
    <mergeCell ref="G149:G151"/>
    <mergeCell ref="H149:H151"/>
    <mergeCell ref="I149:I151"/>
    <mergeCell ref="D135:D136"/>
    <mergeCell ref="E135:E136"/>
    <mergeCell ref="U152:U154"/>
    <mergeCell ref="V152:V154"/>
    <mergeCell ref="W152:W154"/>
    <mergeCell ref="X152:X154"/>
    <mergeCell ref="Y152:Y154"/>
    <mergeCell ref="Z152:Z154"/>
    <mergeCell ref="AA152:AA154"/>
    <mergeCell ref="D156:D157"/>
    <mergeCell ref="E156:E157"/>
    <mergeCell ref="G156:G157"/>
    <mergeCell ref="H156:H157"/>
    <mergeCell ref="I156:I157"/>
    <mergeCell ref="Y163:Y164"/>
    <mergeCell ref="Z163:Z164"/>
    <mergeCell ref="AA163:AA164"/>
    <mergeCell ref="D165:D166"/>
    <mergeCell ref="E165:E166"/>
    <mergeCell ref="G165:G166"/>
    <mergeCell ref="H165:H166"/>
    <mergeCell ref="I165:I166"/>
    <mergeCell ref="D168:D169"/>
    <mergeCell ref="D163:D164"/>
    <mergeCell ref="E163:E164"/>
    <mergeCell ref="G163:G164"/>
    <mergeCell ref="H163:H164"/>
    <mergeCell ref="I163:I164"/>
    <mergeCell ref="U163:U164"/>
    <mergeCell ref="V163:V164"/>
    <mergeCell ref="W163:W164"/>
    <mergeCell ref="X163:X164"/>
    <mergeCell ref="D182:D183"/>
    <mergeCell ref="U182:U183"/>
    <mergeCell ref="V182:V183"/>
    <mergeCell ref="W182:W183"/>
    <mergeCell ref="X182:X183"/>
    <mergeCell ref="Y182:Y183"/>
    <mergeCell ref="Z182:Z183"/>
    <mergeCell ref="AA182:AA183"/>
    <mergeCell ref="A189:A278"/>
    <mergeCell ref="C189:C278"/>
    <mergeCell ref="D189:D190"/>
    <mergeCell ref="E189:E190"/>
    <mergeCell ref="G189:G190"/>
    <mergeCell ref="H189:H190"/>
    <mergeCell ref="I189:I190"/>
    <mergeCell ref="D191:D193"/>
    <mergeCell ref="E191:E193"/>
    <mergeCell ref="G191:G193"/>
    <mergeCell ref="H191:H192"/>
    <mergeCell ref="I191:I192"/>
    <mergeCell ref="H193:H194"/>
    <mergeCell ref="I193:I194"/>
    <mergeCell ref="D194:D195"/>
    <mergeCell ref="E194:E195"/>
    <mergeCell ref="G194:G195"/>
    <mergeCell ref="H195:H196"/>
    <mergeCell ref="I195:I196"/>
    <mergeCell ref="D196:D197"/>
    <mergeCell ref="E196:E197"/>
    <mergeCell ref="G196:G197"/>
    <mergeCell ref="H197:H198"/>
    <mergeCell ref="I197:I198"/>
    <mergeCell ref="D198:D199"/>
    <mergeCell ref="E198:E199"/>
    <mergeCell ref="G198:G199"/>
    <mergeCell ref="H199:H200"/>
    <mergeCell ref="I199:I200"/>
    <mergeCell ref="D200:D201"/>
    <mergeCell ref="E200:E201"/>
    <mergeCell ref="G200:G201"/>
    <mergeCell ref="H201:H202"/>
    <mergeCell ref="I201:I202"/>
    <mergeCell ref="D202:D203"/>
    <mergeCell ref="E202:E203"/>
    <mergeCell ref="G202:G203"/>
    <mergeCell ref="H203:H204"/>
    <mergeCell ref="I203:I204"/>
    <mergeCell ref="D204:D205"/>
    <mergeCell ref="E204:E205"/>
    <mergeCell ref="G204:G205"/>
    <mergeCell ref="H205:H206"/>
    <mergeCell ref="I205:I206"/>
    <mergeCell ref="D206:D207"/>
    <mergeCell ref="E206:E207"/>
    <mergeCell ref="G206:G207"/>
    <mergeCell ref="H207:H208"/>
    <mergeCell ref="I207:I208"/>
    <mergeCell ref="D208:D209"/>
    <mergeCell ref="E208:E209"/>
    <mergeCell ref="G208:G209"/>
    <mergeCell ref="H209:H210"/>
    <mergeCell ref="I209:I210"/>
    <mergeCell ref="D210:D211"/>
    <mergeCell ref="E210:E211"/>
    <mergeCell ref="G210:G211"/>
    <mergeCell ref="H211:H212"/>
    <mergeCell ref="I211:I212"/>
    <mergeCell ref="D212:D213"/>
    <mergeCell ref="E212:E213"/>
    <mergeCell ref="G212:G213"/>
    <mergeCell ref="H213:H214"/>
    <mergeCell ref="I213:I214"/>
    <mergeCell ref="D214:D215"/>
    <mergeCell ref="E214:E215"/>
    <mergeCell ref="G214:G215"/>
    <mergeCell ref="H215:H216"/>
    <mergeCell ref="I215:I216"/>
    <mergeCell ref="D216:D217"/>
    <mergeCell ref="E216:E217"/>
    <mergeCell ref="G216:G217"/>
    <mergeCell ref="H217:H218"/>
    <mergeCell ref="I217:I218"/>
    <mergeCell ref="D218:D219"/>
    <mergeCell ref="E218:E219"/>
    <mergeCell ref="G218:G219"/>
    <mergeCell ref="H219:H220"/>
    <mergeCell ref="I219:I220"/>
    <mergeCell ref="D220:D221"/>
    <mergeCell ref="E220:E221"/>
    <mergeCell ref="G220:G221"/>
    <mergeCell ref="H221:H222"/>
    <mergeCell ref="I221:I222"/>
    <mergeCell ref="D222:D223"/>
    <mergeCell ref="E222:E223"/>
    <mergeCell ref="G222:G223"/>
    <mergeCell ref="H223:H224"/>
    <mergeCell ref="I223:I224"/>
    <mergeCell ref="D224:D225"/>
    <mergeCell ref="E224:E225"/>
    <mergeCell ref="G224:G225"/>
    <mergeCell ref="H225:H226"/>
    <mergeCell ref="I225:I226"/>
    <mergeCell ref="D226:D227"/>
    <mergeCell ref="E226:E227"/>
    <mergeCell ref="G226:G227"/>
    <mergeCell ref="H227:H228"/>
    <mergeCell ref="I227:I228"/>
    <mergeCell ref="H229:H230"/>
    <mergeCell ref="I229:I230"/>
    <mergeCell ref="D230:D231"/>
    <mergeCell ref="E230:E231"/>
    <mergeCell ref="G230:G231"/>
    <mergeCell ref="H231:H232"/>
    <mergeCell ref="I231:I232"/>
    <mergeCell ref="D232:D233"/>
    <mergeCell ref="G232:G233"/>
    <mergeCell ref="H233:H234"/>
    <mergeCell ref="I233:I234"/>
    <mergeCell ref="D234:D235"/>
    <mergeCell ref="G234:G235"/>
    <mergeCell ref="H235:H236"/>
    <mergeCell ref="I235:I236"/>
    <mergeCell ref="D236:D237"/>
    <mergeCell ref="G236:G237"/>
    <mergeCell ref="H237:H238"/>
    <mergeCell ref="I237:I238"/>
    <mergeCell ref="D238:D239"/>
    <mergeCell ref="G238:G239"/>
    <mergeCell ref="H239:H240"/>
    <mergeCell ref="I239:I240"/>
    <mergeCell ref="D240:D241"/>
    <mergeCell ref="G240:G241"/>
    <mergeCell ref="H241:H242"/>
    <mergeCell ref="I241:I242"/>
    <mergeCell ref="D242:D243"/>
    <mergeCell ref="G242:G243"/>
    <mergeCell ref="H243:H244"/>
    <mergeCell ref="I243:I244"/>
    <mergeCell ref="D244:D245"/>
    <mergeCell ref="G244:G245"/>
    <mergeCell ref="H245:H246"/>
    <mergeCell ref="I245:I246"/>
    <mergeCell ref="D246:D247"/>
    <mergeCell ref="G246:G247"/>
    <mergeCell ref="H247:H248"/>
    <mergeCell ref="I247:I248"/>
    <mergeCell ref="D248:D249"/>
    <mergeCell ref="G248:G249"/>
    <mergeCell ref="H249:H250"/>
    <mergeCell ref="H273:H274"/>
    <mergeCell ref="I249:I250"/>
    <mergeCell ref="D250:D251"/>
    <mergeCell ref="G250:G251"/>
    <mergeCell ref="H251:H252"/>
    <mergeCell ref="I251:I252"/>
    <mergeCell ref="D252:D253"/>
    <mergeCell ref="G252:G253"/>
    <mergeCell ref="H253:H254"/>
    <mergeCell ref="I253:I254"/>
    <mergeCell ref="D254:D255"/>
    <mergeCell ref="G254:G255"/>
    <mergeCell ref="H255:H256"/>
    <mergeCell ref="I255:I256"/>
    <mergeCell ref="D256:D257"/>
    <mergeCell ref="G256:G257"/>
    <mergeCell ref="H257:H258"/>
    <mergeCell ref="I257:I258"/>
    <mergeCell ref="D258:D259"/>
    <mergeCell ref="G258:G259"/>
    <mergeCell ref="H259:H260"/>
    <mergeCell ref="I259:I260"/>
    <mergeCell ref="D260:D261"/>
    <mergeCell ref="G260:G261"/>
    <mergeCell ref="H261:H262"/>
    <mergeCell ref="I273:I274"/>
    <mergeCell ref="D274:D275"/>
    <mergeCell ref="G274:G275"/>
    <mergeCell ref="H275:H276"/>
    <mergeCell ref="I275:I276"/>
    <mergeCell ref="D276:D277"/>
    <mergeCell ref="G276:G277"/>
    <mergeCell ref="H277:H278"/>
    <mergeCell ref="I277:I278"/>
    <mergeCell ref="I261:I262"/>
    <mergeCell ref="D262:D263"/>
    <mergeCell ref="G262:G263"/>
    <mergeCell ref="H263:H264"/>
    <mergeCell ref="I263:I264"/>
    <mergeCell ref="D264:D265"/>
    <mergeCell ref="G264:G265"/>
    <mergeCell ref="H265:H266"/>
    <mergeCell ref="I265:I266"/>
    <mergeCell ref="D266:D267"/>
    <mergeCell ref="G266:G267"/>
    <mergeCell ref="H267:H268"/>
    <mergeCell ref="I267:I268"/>
    <mergeCell ref="D268:D269"/>
    <mergeCell ref="G268:G269"/>
    <mergeCell ref="H269:H270"/>
    <mergeCell ref="I269:I270"/>
    <mergeCell ref="D270:D271"/>
    <mergeCell ref="G270:G271"/>
    <mergeCell ref="H271:H272"/>
    <mergeCell ref="I271:I272"/>
    <mergeCell ref="D272:D273"/>
    <mergeCell ref="G272:G273"/>
    <mergeCell ref="D281:D282"/>
    <mergeCell ref="E281:E282"/>
    <mergeCell ref="G281:G282"/>
    <mergeCell ref="H281:H282"/>
    <mergeCell ref="I281:I282"/>
    <mergeCell ref="D284:D285"/>
    <mergeCell ref="E284:E285"/>
    <mergeCell ref="G284:G285"/>
    <mergeCell ref="H284:H285"/>
    <mergeCell ref="I284:I285"/>
    <mergeCell ref="A279:A330"/>
    <mergeCell ref="C279:C330"/>
    <mergeCell ref="D279:D280"/>
    <mergeCell ref="E279:E280"/>
    <mergeCell ref="G279:G280"/>
    <mergeCell ref="H279:H280"/>
    <mergeCell ref="I279:I280"/>
    <mergeCell ref="D305:D306"/>
    <mergeCell ref="E305:E306"/>
    <mergeCell ref="G305:G306"/>
    <mergeCell ref="H305:H306"/>
    <mergeCell ref="I305:I306"/>
    <mergeCell ref="D319:D320"/>
    <mergeCell ref="E319:E320"/>
    <mergeCell ref="G319:G320"/>
    <mergeCell ref="H319:H320"/>
    <mergeCell ref="I319:I320"/>
    <mergeCell ref="D298:D300"/>
    <mergeCell ref="E298:E300"/>
    <mergeCell ref="G298:G300"/>
    <mergeCell ref="H298:H300"/>
    <mergeCell ref="I298:I300"/>
    <mergeCell ref="D301:D302"/>
    <mergeCell ref="E301:E302"/>
    <mergeCell ref="G301:G302"/>
    <mergeCell ref="H301:H302"/>
    <mergeCell ref="I301:I302"/>
    <mergeCell ref="D303:D304"/>
    <mergeCell ref="E303:E304"/>
    <mergeCell ref="G303:G304"/>
    <mergeCell ref="H303:H304"/>
    <mergeCell ref="I303:I304"/>
    <mergeCell ref="D287:D288"/>
    <mergeCell ref="E287:E288"/>
    <mergeCell ref="G287:G288"/>
    <mergeCell ref="H287:H288"/>
    <mergeCell ref="I287:I288"/>
    <mergeCell ref="D290:D291"/>
    <mergeCell ref="E290:E291"/>
    <mergeCell ref="G290:G291"/>
    <mergeCell ref="H290:H291"/>
    <mergeCell ref="I290:I291"/>
    <mergeCell ref="D293:D294"/>
    <mergeCell ref="E293:E294"/>
    <mergeCell ref="G293:G294"/>
    <mergeCell ref="H293:H294"/>
    <mergeCell ref="I293:I294"/>
    <mergeCell ref="D323:D324"/>
    <mergeCell ref="E323:E324"/>
    <mergeCell ref="G323:G324"/>
    <mergeCell ref="H323:H324"/>
    <mergeCell ref="I323:I324"/>
    <mergeCell ref="D307:D308"/>
    <mergeCell ref="E307:E308"/>
    <mergeCell ref="G307:G308"/>
    <mergeCell ref="H307:H308"/>
    <mergeCell ref="I307:I308"/>
    <mergeCell ref="D309:D310"/>
    <mergeCell ref="E309:E310"/>
    <mergeCell ref="G309:G310"/>
    <mergeCell ref="H309:H310"/>
    <mergeCell ref="I309:I310"/>
    <mergeCell ref="D311:D312"/>
    <mergeCell ref="E311:E312"/>
    <mergeCell ref="G311:G312"/>
    <mergeCell ref="H311:H312"/>
    <mergeCell ref="I311:I312"/>
    <mergeCell ref="D313:D314"/>
    <mergeCell ref="E313:E314"/>
    <mergeCell ref="D321:D322"/>
    <mergeCell ref="E321:E322"/>
    <mergeCell ref="G321:G322"/>
    <mergeCell ref="H321:H322"/>
    <mergeCell ref="I321:I322"/>
    <mergeCell ref="G313:G314"/>
    <mergeCell ref="H313:H314"/>
    <mergeCell ref="I313:I314"/>
    <mergeCell ref="D315:D316"/>
    <mergeCell ref="E315:E316"/>
    <mergeCell ref="G315:G316"/>
    <mergeCell ref="H315:H316"/>
    <mergeCell ref="I315:I316"/>
    <mergeCell ref="D317:D318"/>
    <mergeCell ref="E317:E318"/>
    <mergeCell ref="G317:G318"/>
    <mergeCell ref="H317:H318"/>
    <mergeCell ref="I317:I318"/>
    <mergeCell ref="D329:D330"/>
    <mergeCell ref="E329:E330"/>
    <mergeCell ref="G329:G330"/>
    <mergeCell ref="H329:H330"/>
    <mergeCell ref="I329:I330"/>
    <mergeCell ref="D325:D326"/>
    <mergeCell ref="E325:E326"/>
    <mergeCell ref="G325:G326"/>
    <mergeCell ref="H325:H326"/>
    <mergeCell ref="I325:I326"/>
    <mergeCell ref="D327:D328"/>
    <mergeCell ref="E327:E328"/>
    <mergeCell ref="G327:G328"/>
    <mergeCell ref="H327:H328"/>
    <mergeCell ref="I327:I328"/>
    <mergeCell ref="H352:H353"/>
    <mergeCell ref="I352:I353"/>
    <mergeCell ref="E337:E341"/>
    <mergeCell ref="G337:G341"/>
    <mergeCell ref="H337:H341"/>
    <mergeCell ref="I337:I341"/>
    <mergeCell ref="A333:A334"/>
    <mergeCell ref="C333:C334"/>
    <mergeCell ref="D333:D334"/>
    <mergeCell ref="E333:E334"/>
    <mergeCell ref="G333:G334"/>
    <mergeCell ref="H333:H334"/>
    <mergeCell ref="I333:I334"/>
    <mergeCell ref="A335:A349"/>
    <mergeCell ref="C335:C349"/>
    <mergeCell ref="D337:D341"/>
    <mergeCell ref="U337:U341"/>
    <mergeCell ref="V337:V341"/>
    <mergeCell ref="W337:W341"/>
    <mergeCell ref="X337:X341"/>
    <mergeCell ref="Y337:Y341"/>
    <mergeCell ref="Z337:Z341"/>
    <mergeCell ref="AA337:AA341"/>
    <mergeCell ref="AB337:AB341"/>
    <mergeCell ref="A350:A355"/>
    <mergeCell ref="C350:C355"/>
    <mergeCell ref="D350:D351"/>
    <mergeCell ref="E350:E351"/>
    <mergeCell ref="G350:G351"/>
    <mergeCell ref="H350:H351"/>
    <mergeCell ref="I350:I351"/>
    <mergeCell ref="D352:D353"/>
    <mergeCell ref="E352:E353"/>
    <mergeCell ref="G352:G353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errorStyle="warning" allowBlank="1" showInputMessage="1" showErrorMessage="1" errorTitle="Объект" error="Подразделение АО &quot;Антипинский НПЗ&quot;">
          <x14:formula1>
            <xm:f>[4]Разработчик!#REF!</xm:f>
          </x14:formula1>
          <xm:sqref>A1</xm:sqref>
        </x14:dataValidation>
        <x14:dataValidation type="list" allowBlank="1" showInputMessage="1" showErrorMessage="1" error="Указать категорию согласно Приложения №22 к Руководству по безопасности №784 от 27 декабря 2012г.">
          <x14:formula1>
            <xm:f>[4]Разработчик!#REF!</xm:f>
          </x14:formula1>
          <xm:sqref>F6:F395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722"/>
  <sheetViews>
    <sheetView workbookViewId="0">
      <selection activeCell="AC672" sqref="AC672:AE672"/>
    </sheetView>
  </sheetViews>
  <sheetFormatPr defaultRowHeight="15" x14ac:dyDescent="0.25"/>
  <cols>
    <col min="3" max="3" width="17.42578125" customWidth="1"/>
    <col min="4" max="4" width="16.42578125" customWidth="1"/>
    <col min="20" max="20" width="15.85546875" customWidth="1"/>
    <col min="22" max="22" width="9.85546875" customWidth="1"/>
    <col min="23" max="23" width="10.7109375" customWidth="1"/>
    <col min="24" max="24" width="10.42578125" customWidth="1"/>
    <col min="25" max="25" width="10.5703125" customWidth="1"/>
    <col min="28" max="28" width="11" customWidth="1"/>
    <col min="29" max="29" width="13.5703125" customWidth="1"/>
    <col min="30" max="30" width="14.28515625" customWidth="1"/>
    <col min="31" max="31" width="15.140625" customWidth="1"/>
  </cols>
  <sheetData>
    <row r="1" spans="1:31" ht="15.75" x14ac:dyDescent="0.25">
      <c r="A1" s="309" t="s">
        <v>3129</v>
      </c>
      <c r="B1" s="309"/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309"/>
      <c r="O1" s="309"/>
      <c r="P1" s="309"/>
      <c r="Q1" s="309"/>
      <c r="R1" s="309"/>
      <c r="S1" s="309"/>
      <c r="T1" s="309"/>
      <c r="U1" s="309"/>
      <c r="V1" s="309"/>
      <c r="W1" s="309"/>
      <c r="X1" s="309"/>
      <c r="Y1" s="309"/>
      <c r="Z1" s="309"/>
      <c r="AA1" s="309"/>
      <c r="AB1" s="309"/>
      <c r="AC1" s="309"/>
      <c r="AD1" s="309"/>
      <c r="AE1" s="309"/>
    </row>
    <row r="2" spans="1:31" ht="15.75" x14ac:dyDescent="0.25">
      <c r="A2" s="373"/>
      <c r="B2" s="373"/>
      <c r="C2" s="373"/>
      <c r="D2" s="373"/>
      <c r="E2" s="373"/>
      <c r="F2" s="373"/>
      <c r="G2" s="373"/>
      <c r="H2" s="373"/>
      <c r="I2" s="373"/>
      <c r="J2" s="373"/>
      <c r="K2" s="373"/>
      <c r="L2" s="373"/>
      <c r="M2" s="373"/>
      <c r="N2" s="373"/>
      <c r="O2" s="373"/>
      <c r="P2" s="373"/>
      <c r="Q2" s="373"/>
      <c r="R2" s="373"/>
      <c r="S2" s="373"/>
      <c r="T2" s="373"/>
      <c r="U2" s="373"/>
      <c r="V2" s="373"/>
      <c r="W2" s="373"/>
      <c r="X2" s="373"/>
      <c r="Y2" s="373"/>
      <c r="Z2" s="373"/>
      <c r="AA2" s="373"/>
      <c r="AB2" s="373"/>
      <c r="AC2" s="373"/>
      <c r="AD2" s="373"/>
      <c r="AE2" s="373"/>
    </row>
    <row r="3" spans="1:31" ht="39" customHeight="1" x14ac:dyDescent="0.25">
      <c r="A3" s="316" t="s">
        <v>0</v>
      </c>
      <c r="B3" s="316" t="s">
        <v>1</v>
      </c>
      <c r="C3" s="298" t="s">
        <v>2</v>
      </c>
      <c r="D3" s="298"/>
      <c r="E3" s="317" t="s">
        <v>3</v>
      </c>
      <c r="F3" s="318" t="s">
        <v>4</v>
      </c>
      <c r="G3" s="319" t="s">
        <v>5</v>
      </c>
      <c r="H3" s="319"/>
      <c r="I3" s="319"/>
      <c r="J3" s="319"/>
      <c r="K3" s="319"/>
      <c r="L3" s="319"/>
      <c r="M3" s="316" t="s">
        <v>6</v>
      </c>
      <c r="N3" s="317" t="s">
        <v>3107</v>
      </c>
      <c r="O3" s="317"/>
      <c r="P3" s="321" t="s">
        <v>8</v>
      </c>
      <c r="Q3" s="321"/>
      <c r="R3" s="316" t="s">
        <v>9</v>
      </c>
      <c r="S3" s="316" t="s">
        <v>10</v>
      </c>
      <c r="T3" s="316" t="s">
        <v>11</v>
      </c>
      <c r="U3" s="302" t="s">
        <v>2512</v>
      </c>
      <c r="V3" s="302" t="s">
        <v>2513</v>
      </c>
      <c r="W3" s="302" t="s">
        <v>2514</v>
      </c>
      <c r="X3" s="302" t="s">
        <v>2515</v>
      </c>
      <c r="Y3" s="302" t="s">
        <v>2516</v>
      </c>
      <c r="Z3" s="302" t="s">
        <v>2517</v>
      </c>
      <c r="AA3" s="303" t="s">
        <v>2518</v>
      </c>
      <c r="AB3" s="303" t="s">
        <v>2519</v>
      </c>
      <c r="AC3" s="303" t="s">
        <v>3187</v>
      </c>
      <c r="AD3" s="303" t="s">
        <v>3185</v>
      </c>
      <c r="AE3" s="302" t="s">
        <v>3186</v>
      </c>
    </row>
    <row r="4" spans="1:31" ht="22.5" customHeight="1" x14ac:dyDescent="0.25">
      <c r="A4" s="316"/>
      <c r="B4" s="316"/>
      <c r="C4" s="298" t="s">
        <v>12</v>
      </c>
      <c r="D4" s="298" t="s">
        <v>13</v>
      </c>
      <c r="E4" s="317"/>
      <c r="F4" s="318"/>
      <c r="G4" s="316" t="s">
        <v>14</v>
      </c>
      <c r="H4" s="317" t="s">
        <v>15</v>
      </c>
      <c r="I4" s="317"/>
      <c r="J4" s="317" t="s">
        <v>16</v>
      </c>
      <c r="K4" s="317"/>
      <c r="L4" s="317"/>
      <c r="M4" s="316"/>
      <c r="N4" s="316" t="s">
        <v>17</v>
      </c>
      <c r="O4" s="316" t="s">
        <v>18</v>
      </c>
      <c r="P4" s="320" t="s">
        <v>19</v>
      </c>
      <c r="Q4" s="320" t="s">
        <v>20</v>
      </c>
      <c r="R4" s="316"/>
      <c r="S4" s="316"/>
      <c r="T4" s="318"/>
      <c r="U4" s="302"/>
      <c r="V4" s="302"/>
      <c r="W4" s="302"/>
      <c r="X4" s="302"/>
      <c r="Y4" s="302"/>
      <c r="Z4" s="302"/>
      <c r="AA4" s="303"/>
      <c r="AB4" s="303"/>
      <c r="AC4" s="303"/>
      <c r="AD4" s="303"/>
      <c r="AE4" s="302"/>
    </row>
    <row r="5" spans="1:31" ht="77.25" x14ac:dyDescent="0.25">
      <c r="A5" s="316"/>
      <c r="B5" s="316"/>
      <c r="C5" s="298"/>
      <c r="D5" s="298"/>
      <c r="E5" s="317"/>
      <c r="F5" s="318"/>
      <c r="G5" s="318"/>
      <c r="H5" s="72" t="s">
        <v>21</v>
      </c>
      <c r="I5" s="72" t="s">
        <v>22</v>
      </c>
      <c r="J5" s="73" t="s">
        <v>23</v>
      </c>
      <c r="K5" s="73" t="s">
        <v>24</v>
      </c>
      <c r="L5" s="73" t="s">
        <v>25</v>
      </c>
      <c r="M5" s="316"/>
      <c r="N5" s="316"/>
      <c r="O5" s="316"/>
      <c r="P5" s="320"/>
      <c r="Q5" s="320"/>
      <c r="R5" s="316"/>
      <c r="S5" s="316"/>
      <c r="T5" s="318"/>
      <c r="U5" s="302"/>
      <c r="V5" s="302"/>
      <c r="W5" s="302"/>
      <c r="X5" s="302"/>
      <c r="Y5" s="302"/>
      <c r="Z5" s="302"/>
      <c r="AA5" s="303"/>
      <c r="AB5" s="303"/>
      <c r="AC5" s="303"/>
      <c r="AD5" s="303"/>
      <c r="AE5" s="302"/>
    </row>
    <row r="6" spans="1:31" x14ac:dyDescent="0.25">
      <c r="A6" s="53"/>
      <c r="B6" s="53"/>
      <c r="C6" s="54"/>
      <c r="D6" s="54"/>
      <c r="E6" s="54"/>
      <c r="F6" s="55"/>
      <c r="G6" s="55"/>
      <c r="H6" s="55"/>
      <c r="I6" s="55"/>
      <c r="J6" s="53"/>
      <c r="K6" s="53"/>
      <c r="L6" s="53"/>
      <c r="M6" s="53"/>
      <c r="N6" s="55"/>
      <c r="O6" s="55"/>
      <c r="P6" s="53"/>
      <c r="Q6" s="53"/>
      <c r="R6" s="53"/>
      <c r="S6" s="53"/>
      <c r="T6" s="55"/>
      <c r="U6" s="56"/>
      <c r="V6" s="56"/>
      <c r="W6" s="56"/>
      <c r="X6" s="56"/>
      <c r="Y6" s="56"/>
      <c r="Z6" s="56"/>
      <c r="AA6" s="56"/>
      <c r="AB6" s="56"/>
    </row>
    <row r="7" spans="1:31" s="7" customFormat="1" x14ac:dyDescent="0.25">
      <c r="A7" s="364" t="s">
        <v>597</v>
      </c>
      <c r="B7" s="237">
        <v>1</v>
      </c>
      <c r="C7" s="323" t="s">
        <v>598</v>
      </c>
      <c r="D7" s="369" t="s">
        <v>109</v>
      </c>
      <c r="E7" s="361" t="s">
        <v>110</v>
      </c>
      <c r="F7" s="83" t="s">
        <v>111</v>
      </c>
      <c r="G7" s="16">
        <v>1</v>
      </c>
      <c r="H7" s="365" t="s">
        <v>599</v>
      </c>
      <c r="I7" s="365" t="s">
        <v>600</v>
      </c>
      <c r="J7" s="97">
        <v>8.1</v>
      </c>
      <c r="K7" s="98">
        <v>89</v>
      </c>
      <c r="L7" s="98">
        <v>5</v>
      </c>
      <c r="M7" s="41">
        <v>2015</v>
      </c>
      <c r="N7" s="14">
        <f>IF(K7="","",IF(O7="",IF(K7=0,"",IF(K7&lt;=[5]Разработчик!$D$7,[5]Разработчик!$C$8,IF(K7&lt;=[5]Разработчик!$G$7,[5]Разработчик!$F$8,IF(K7&lt;=[5]Разработчик!$J$7,[5]Разработчик!$I$8,IF(K7&lt;=[5]Разработчик!$M$7,[5]Разработчик!$L$8,IF(K7&lt;=[5]Разработчик!$P$7,[5]Разработчик!$O$8,IF(K7&lt;=[5]Разработчик!$S$7,[5]Разработчик!$R$8,IF(K7&lt;=425.9,3.5,IF(K7&gt;=[5]Разработчик!$V$7,[5]Разработчик!$U$8))))))))),"-"))</f>
        <v>2</v>
      </c>
      <c r="O7" s="15"/>
      <c r="P7" s="43">
        <v>2019</v>
      </c>
      <c r="Q7" s="43">
        <v>2023</v>
      </c>
      <c r="R7" s="74" t="s">
        <v>258</v>
      </c>
      <c r="S7" s="83" t="s">
        <v>54</v>
      </c>
      <c r="T7" s="17">
        <f t="shared" ref="T7:T70" si="0">IF(M7="","",M7+R7)</f>
        <v>2040</v>
      </c>
      <c r="U7" s="26">
        <v>11</v>
      </c>
      <c r="V7" s="26"/>
      <c r="W7" s="26">
        <v>7</v>
      </c>
      <c r="X7" s="26">
        <v>6</v>
      </c>
      <c r="Y7" s="26"/>
      <c r="Z7" s="26">
        <v>7</v>
      </c>
      <c r="AA7" s="336" t="s">
        <v>3091</v>
      </c>
      <c r="AB7" s="345" t="s">
        <v>2520</v>
      </c>
      <c r="AC7" s="196">
        <f>SUM(U7+V7+X7+Y7+Z7)</f>
        <v>24</v>
      </c>
      <c r="AD7" s="196">
        <f>SUM(U7*2)+(V7*3)+(W7*2)+(X7*2)+(Y7)+(Z7*3)</f>
        <v>69</v>
      </c>
      <c r="AE7" s="196">
        <f>SUM(AC7+AD7)</f>
        <v>93</v>
      </c>
    </row>
    <row r="8" spans="1:31" s="7" customFormat="1" x14ac:dyDescent="0.25">
      <c r="A8" s="364"/>
      <c r="B8" s="237">
        <f>B7</f>
        <v>1</v>
      </c>
      <c r="C8" s="323"/>
      <c r="D8" s="369"/>
      <c r="E8" s="361"/>
      <c r="F8" s="83" t="s">
        <v>111</v>
      </c>
      <c r="G8" s="16">
        <v>1</v>
      </c>
      <c r="H8" s="365"/>
      <c r="I8" s="365"/>
      <c r="J8" s="97">
        <v>0.2</v>
      </c>
      <c r="K8" s="98">
        <v>32</v>
      </c>
      <c r="L8" s="98">
        <v>4</v>
      </c>
      <c r="M8" s="41">
        <v>2015</v>
      </c>
      <c r="N8" s="14">
        <f>IF(K8="","",IF(O8="",IF(K8=0,"",IF(K8&lt;=[5]Разработчик!$D$7,[5]Разработчик!$C$8,IF(K8&lt;=[5]Разработчик!$G$7,[5]Разработчик!$F$8,IF(K8&lt;=[5]Разработчик!$J$7,[5]Разработчик!$I$8,IF(K8&lt;=[5]Разработчик!$M$7,[5]Разработчик!$L$8,IF(K8&lt;=[5]Разработчик!$P$7,[5]Разработчик!$O$8,IF(K8&lt;=[5]Разработчик!$S$7,[5]Разработчик!$R$8,IF(K8&lt;=425.9,3.5,IF(K8&gt;=[5]Разработчик!$V$7,[5]Разработчик!$U$8))))))))),"-"))</f>
        <v>1.5</v>
      </c>
      <c r="O8" s="15"/>
      <c r="P8" s="43">
        <v>2019</v>
      </c>
      <c r="Q8" s="43">
        <v>2023</v>
      </c>
      <c r="R8" s="74" t="s">
        <v>258</v>
      </c>
      <c r="S8" s="83" t="s">
        <v>54</v>
      </c>
      <c r="T8" s="17">
        <f t="shared" si="0"/>
        <v>2040</v>
      </c>
      <c r="U8" s="26"/>
      <c r="V8" s="26"/>
      <c r="W8" s="26"/>
      <c r="X8" s="26"/>
      <c r="Y8" s="26"/>
      <c r="Z8" s="26"/>
      <c r="AA8" s="336"/>
      <c r="AB8" s="345"/>
      <c r="AC8" s="196">
        <f t="shared" ref="AC8:AC71" si="1">SUM(U8+V8+X8+Y8+Z8)</f>
        <v>0</v>
      </c>
      <c r="AD8" s="196">
        <f t="shared" ref="AD8:AD71" si="2">SUM(U8*2)+(V8*3)+(W8*2)+(X8*2)+(Y8)+(Z8*3)</f>
        <v>0</v>
      </c>
      <c r="AE8" s="196">
        <f t="shared" ref="AE8:AE71" si="3">SUM(AC8+AD8)</f>
        <v>0</v>
      </c>
    </row>
    <row r="9" spans="1:31" s="7" customFormat="1" x14ac:dyDescent="0.25">
      <c r="A9" s="364"/>
      <c r="B9" s="237">
        <f t="shared" ref="B9:B72" si="4">B8</f>
        <v>1</v>
      </c>
      <c r="C9" s="368" t="s">
        <v>601</v>
      </c>
      <c r="D9" s="369"/>
      <c r="E9" s="361"/>
      <c r="F9" s="83" t="s">
        <v>111</v>
      </c>
      <c r="G9" s="16">
        <v>1</v>
      </c>
      <c r="H9" s="365"/>
      <c r="I9" s="365"/>
      <c r="J9" s="97">
        <v>32.299999999999997</v>
      </c>
      <c r="K9" s="98">
        <v>89</v>
      </c>
      <c r="L9" s="98">
        <v>5</v>
      </c>
      <c r="M9" s="41">
        <v>2015</v>
      </c>
      <c r="N9" s="14">
        <f>IF(K9="","",IF(O9="",IF(K9=0,"",IF(K9&lt;=[5]Разработчик!$D$7,[5]Разработчик!$C$8,IF(K9&lt;=[5]Разработчик!$G$7,[5]Разработчик!$F$8,IF(K9&lt;=[5]Разработчик!$J$7,[5]Разработчик!$I$8,IF(K9&lt;=[5]Разработчик!$M$7,[5]Разработчик!$L$8,IF(K9&lt;=[5]Разработчик!$P$7,[5]Разработчик!$O$8,IF(K9&lt;=[5]Разработчик!$S$7,[5]Разработчик!$R$8,IF(K9&lt;=425.9,3.5,IF(K9&gt;=[5]Разработчик!$V$7,[5]Разработчик!$U$8))))))))),"-"))</f>
        <v>2</v>
      </c>
      <c r="O9" s="15"/>
      <c r="P9" s="43">
        <v>2019</v>
      </c>
      <c r="Q9" s="43">
        <v>2023</v>
      </c>
      <c r="R9" s="74" t="s">
        <v>258</v>
      </c>
      <c r="S9" s="83" t="s">
        <v>54</v>
      </c>
      <c r="T9" s="17">
        <f t="shared" si="0"/>
        <v>2040</v>
      </c>
      <c r="U9" s="26"/>
      <c r="V9" s="26"/>
      <c r="W9" s="26"/>
      <c r="X9" s="26"/>
      <c r="Y9" s="26"/>
      <c r="Z9" s="26"/>
      <c r="AA9" s="336"/>
      <c r="AB9" s="345"/>
      <c r="AC9" s="196">
        <f t="shared" si="1"/>
        <v>0</v>
      </c>
      <c r="AD9" s="196">
        <f t="shared" si="2"/>
        <v>0</v>
      </c>
      <c r="AE9" s="196">
        <f t="shared" si="3"/>
        <v>0</v>
      </c>
    </row>
    <row r="10" spans="1:31" s="7" customFormat="1" x14ac:dyDescent="0.25">
      <c r="A10" s="364"/>
      <c r="B10" s="237">
        <f t="shared" si="4"/>
        <v>1</v>
      </c>
      <c r="C10" s="368"/>
      <c r="D10" s="369"/>
      <c r="E10" s="361"/>
      <c r="F10" s="83" t="s">
        <v>111</v>
      </c>
      <c r="G10" s="16">
        <v>1</v>
      </c>
      <c r="H10" s="365"/>
      <c r="I10" s="365"/>
      <c r="J10" s="97">
        <v>0.2</v>
      </c>
      <c r="K10" s="98">
        <v>32</v>
      </c>
      <c r="L10" s="98">
        <v>4</v>
      </c>
      <c r="M10" s="41">
        <v>2015</v>
      </c>
      <c r="N10" s="14">
        <f>IF(K10="","",IF(O10="",IF(K10=0,"",IF(K10&lt;=[5]Разработчик!$D$7,[5]Разработчик!$C$8,IF(K10&lt;=[5]Разработчик!$G$7,[5]Разработчик!$F$8,IF(K10&lt;=[5]Разработчик!$J$7,[5]Разработчик!$I$8,IF(K10&lt;=[5]Разработчик!$M$7,[5]Разработчик!$L$8,IF(K10&lt;=[5]Разработчик!$P$7,[5]Разработчик!$O$8,IF(K10&lt;=[5]Разработчик!$S$7,[5]Разработчик!$R$8,IF(K10&lt;=425.9,3.5,IF(K10&gt;=[5]Разработчик!$V$7,[5]Разработчик!$U$8))))))))),"-"))</f>
        <v>1.5</v>
      </c>
      <c r="O10" s="15"/>
      <c r="P10" s="43">
        <v>2019</v>
      </c>
      <c r="Q10" s="43">
        <v>2023</v>
      </c>
      <c r="R10" s="74" t="s">
        <v>258</v>
      </c>
      <c r="S10" s="83" t="s">
        <v>54</v>
      </c>
      <c r="T10" s="17">
        <f t="shared" si="0"/>
        <v>2040</v>
      </c>
      <c r="U10" s="10"/>
      <c r="V10" s="10"/>
      <c r="W10" s="10"/>
      <c r="X10" s="10"/>
      <c r="Y10" s="10"/>
      <c r="Z10" s="10"/>
      <c r="AA10" s="336"/>
      <c r="AB10" s="345"/>
      <c r="AC10" s="196">
        <f t="shared" si="1"/>
        <v>0</v>
      </c>
      <c r="AD10" s="196">
        <f t="shared" si="2"/>
        <v>0</v>
      </c>
      <c r="AE10" s="196">
        <f t="shared" si="3"/>
        <v>0</v>
      </c>
    </row>
    <row r="11" spans="1:31" s="7" customFormat="1" x14ac:dyDescent="0.25">
      <c r="A11" s="364"/>
      <c r="B11" s="237">
        <f t="shared" si="4"/>
        <v>1</v>
      </c>
      <c r="C11" s="368"/>
      <c r="D11" s="369"/>
      <c r="E11" s="361"/>
      <c r="F11" s="83" t="s">
        <v>111</v>
      </c>
      <c r="G11" s="16">
        <v>1</v>
      </c>
      <c r="H11" s="365"/>
      <c r="I11" s="365"/>
      <c r="J11" s="97">
        <v>0.3</v>
      </c>
      <c r="K11" s="98">
        <v>18</v>
      </c>
      <c r="L11" s="98">
        <v>4</v>
      </c>
      <c r="M11" s="41">
        <v>2015</v>
      </c>
      <c r="N11" s="14">
        <f>IF(K11="","",IF(O11="",IF(K11=0,"",IF(K11&lt;=[5]Разработчик!$D$7,[5]Разработчик!$C$8,IF(K11&lt;=[5]Разработчик!$G$7,[5]Разработчик!$F$8,IF(K11&lt;=[5]Разработчик!$J$7,[5]Разработчик!$I$8,IF(K11&lt;=[5]Разработчик!$M$7,[5]Разработчик!$L$8,IF(K11&lt;=[5]Разработчик!$P$7,[5]Разработчик!$O$8,IF(K11&lt;=[5]Разработчик!$S$7,[5]Разработчик!$R$8,IF(K11&lt;=425.9,3.5,IF(K11&gt;=[5]Разработчик!$V$7,[5]Разработчик!$U$8))))))))),"-"))</f>
        <v>1</v>
      </c>
      <c r="O11" s="15"/>
      <c r="P11" s="43">
        <v>2019</v>
      </c>
      <c r="Q11" s="43">
        <v>2023</v>
      </c>
      <c r="R11" s="74" t="s">
        <v>258</v>
      </c>
      <c r="S11" s="83" t="s">
        <v>54</v>
      </c>
      <c r="T11" s="17">
        <f t="shared" si="0"/>
        <v>2040</v>
      </c>
      <c r="U11" s="10"/>
      <c r="V11" s="10"/>
      <c r="W11" s="10"/>
      <c r="X11" s="10"/>
      <c r="Y11" s="10"/>
      <c r="Z11" s="10"/>
      <c r="AA11" s="336"/>
      <c r="AB11" s="345"/>
      <c r="AC11" s="196">
        <f t="shared" si="1"/>
        <v>0</v>
      </c>
      <c r="AD11" s="196">
        <f t="shared" si="2"/>
        <v>0</v>
      </c>
      <c r="AE11" s="196">
        <f t="shared" si="3"/>
        <v>0</v>
      </c>
    </row>
    <row r="12" spans="1:31" s="7" customFormat="1" x14ac:dyDescent="0.25">
      <c r="A12" s="364"/>
      <c r="B12" s="237">
        <f t="shared" si="4"/>
        <v>1</v>
      </c>
      <c r="C12" s="362" t="s">
        <v>602</v>
      </c>
      <c r="D12" s="322" t="s">
        <v>115</v>
      </c>
      <c r="E12" s="361"/>
      <c r="F12" s="83" t="s">
        <v>111</v>
      </c>
      <c r="G12" s="16">
        <v>1</v>
      </c>
      <c r="H12" s="365"/>
      <c r="I12" s="365"/>
      <c r="J12" s="97">
        <v>21.5</v>
      </c>
      <c r="K12" s="98">
        <v>89</v>
      </c>
      <c r="L12" s="98">
        <v>5</v>
      </c>
      <c r="M12" s="41">
        <v>2015</v>
      </c>
      <c r="N12" s="14">
        <f>IF(K12="","",IF(O12="",IF(K12=0,"",IF(K12&lt;=[5]Разработчик!$D$7,[5]Разработчик!$C$8,IF(K12&lt;=[5]Разработчик!$G$7,[5]Разработчик!$F$8,IF(K12&lt;=[5]Разработчик!$J$7,[5]Разработчик!$I$8,IF(K12&lt;=[5]Разработчик!$M$7,[5]Разработчик!$L$8,IF(K12&lt;=[5]Разработчик!$P$7,[5]Разработчик!$O$8,IF(K12&lt;=[5]Разработчик!$S$7,[5]Разработчик!$R$8,IF(K12&lt;=425.9,3.5,IF(K12&gt;=[5]Разработчик!$V$7,[5]Разработчик!$U$8))))))))),"-"))</f>
        <v>2</v>
      </c>
      <c r="O12" s="15"/>
      <c r="P12" s="43">
        <v>2019</v>
      </c>
      <c r="Q12" s="43">
        <v>2023</v>
      </c>
      <c r="R12" s="74" t="s">
        <v>258</v>
      </c>
      <c r="S12" s="83" t="s">
        <v>54</v>
      </c>
      <c r="T12" s="17">
        <f t="shared" si="0"/>
        <v>2040</v>
      </c>
      <c r="U12" s="10"/>
      <c r="V12" s="10"/>
      <c r="W12" s="10"/>
      <c r="X12" s="10"/>
      <c r="Y12" s="10"/>
      <c r="Z12" s="10"/>
      <c r="AA12" s="336"/>
      <c r="AB12" s="345"/>
      <c r="AC12" s="196">
        <f t="shared" si="1"/>
        <v>0</v>
      </c>
      <c r="AD12" s="196">
        <f t="shared" si="2"/>
        <v>0</v>
      </c>
      <c r="AE12" s="196">
        <f t="shared" si="3"/>
        <v>0</v>
      </c>
    </row>
    <row r="13" spans="1:31" s="7" customFormat="1" x14ac:dyDescent="0.25">
      <c r="A13" s="364"/>
      <c r="B13" s="237">
        <f t="shared" si="4"/>
        <v>1</v>
      </c>
      <c r="C13" s="362"/>
      <c r="D13" s="322"/>
      <c r="E13" s="361"/>
      <c r="F13" s="83" t="s">
        <v>111</v>
      </c>
      <c r="G13" s="16">
        <v>1</v>
      </c>
      <c r="H13" s="365"/>
      <c r="I13" s="365"/>
      <c r="J13" s="97">
        <v>0.2</v>
      </c>
      <c r="K13" s="98">
        <v>32</v>
      </c>
      <c r="L13" s="98">
        <v>4</v>
      </c>
      <c r="M13" s="41">
        <v>2015</v>
      </c>
      <c r="N13" s="14">
        <f>IF(K13="","",IF(O13="",IF(K13=0,"",IF(K13&lt;=[5]Разработчик!$D$7,[5]Разработчик!$C$8,IF(K13&lt;=[5]Разработчик!$G$7,[5]Разработчик!$F$8,IF(K13&lt;=[5]Разработчик!$J$7,[5]Разработчик!$I$8,IF(K13&lt;=[5]Разработчик!$M$7,[5]Разработчик!$L$8,IF(K13&lt;=[5]Разработчик!$P$7,[5]Разработчик!$O$8,IF(K13&lt;=[5]Разработчик!$S$7,[5]Разработчик!$R$8,IF(K13&lt;=425.9,3.5,IF(K13&gt;=[5]Разработчик!$V$7,[5]Разработчик!$U$8))))))))),"-"))</f>
        <v>1.5</v>
      </c>
      <c r="O13" s="15"/>
      <c r="P13" s="43">
        <v>2019</v>
      </c>
      <c r="Q13" s="43">
        <v>2023</v>
      </c>
      <c r="R13" s="74" t="s">
        <v>258</v>
      </c>
      <c r="S13" s="83" t="s">
        <v>54</v>
      </c>
      <c r="T13" s="17">
        <f t="shared" si="0"/>
        <v>2040</v>
      </c>
      <c r="U13" s="10"/>
      <c r="V13" s="10"/>
      <c r="W13" s="10"/>
      <c r="X13" s="10"/>
      <c r="Y13" s="10"/>
      <c r="Z13" s="10"/>
      <c r="AA13" s="336"/>
      <c r="AB13" s="345"/>
      <c r="AC13" s="196">
        <f t="shared" si="1"/>
        <v>0</v>
      </c>
      <c r="AD13" s="196">
        <f t="shared" si="2"/>
        <v>0</v>
      </c>
      <c r="AE13" s="196">
        <f t="shared" si="3"/>
        <v>0</v>
      </c>
    </row>
    <row r="14" spans="1:31" s="7" customFormat="1" x14ac:dyDescent="0.25">
      <c r="A14" s="364"/>
      <c r="B14" s="237">
        <f t="shared" si="4"/>
        <v>1</v>
      </c>
      <c r="C14" s="369" t="s">
        <v>603</v>
      </c>
      <c r="D14" s="369" t="s">
        <v>604</v>
      </c>
      <c r="E14" s="361"/>
      <c r="F14" s="83" t="s">
        <v>111</v>
      </c>
      <c r="G14" s="16">
        <v>1</v>
      </c>
      <c r="H14" s="365"/>
      <c r="I14" s="365"/>
      <c r="J14" s="97">
        <v>4.5999999999999996</v>
      </c>
      <c r="K14" s="98">
        <v>89</v>
      </c>
      <c r="L14" s="98">
        <v>5</v>
      </c>
      <c r="M14" s="41">
        <v>2015</v>
      </c>
      <c r="N14" s="14">
        <f>IF(K14="","",IF(O14="",IF(K14=0,"",IF(K14&lt;=[5]Разработчик!$D$7,[5]Разработчик!$C$8,IF(K14&lt;=[5]Разработчик!$G$7,[5]Разработчик!$F$8,IF(K14&lt;=[5]Разработчик!$J$7,[5]Разработчик!$I$8,IF(K14&lt;=[5]Разработчик!$M$7,[5]Разработчик!$L$8,IF(K14&lt;=[5]Разработчик!$P$7,[5]Разработчик!$O$8,IF(K14&lt;=[5]Разработчик!$S$7,[5]Разработчик!$R$8,IF(K14&lt;=425.9,3.5,IF(K14&gt;=[5]Разработчик!$V$7,[5]Разработчик!$U$8))))))))),"-"))</f>
        <v>2</v>
      </c>
      <c r="O14" s="15"/>
      <c r="P14" s="43">
        <v>2019</v>
      </c>
      <c r="Q14" s="43">
        <v>2023</v>
      </c>
      <c r="R14" s="74" t="s">
        <v>258</v>
      </c>
      <c r="S14" s="83" t="s">
        <v>54</v>
      </c>
      <c r="T14" s="17">
        <f t="shared" si="0"/>
        <v>2040</v>
      </c>
      <c r="U14" s="10">
        <v>3</v>
      </c>
      <c r="V14" s="10"/>
      <c r="W14" s="10">
        <v>2</v>
      </c>
      <c r="X14" s="10"/>
      <c r="Y14" s="10"/>
      <c r="Z14" s="10">
        <v>3</v>
      </c>
      <c r="AA14" s="336"/>
      <c r="AB14" s="345"/>
      <c r="AC14" s="196">
        <f t="shared" si="1"/>
        <v>6</v>
      </c>
      <c r="AD14" s="196">
        <f t="shared" si="2"/>
        <v>19</v>
      </c>
      <c r="AE14" s="196">
        <f t="shared" si="3"/>
        <v>25</v>
      </c>
    </row>
    <row r="15" spans="1:31" s="7" customFormat="1" x14ac:dyDescent="0.25">
      <c r="A15" s="364"/>
      <c r="B15" s="237">
        <f t="shared" si="4"/>
        <v>1</v>
      </c>
      <c r="C15" s="369"/>
      <c r="D15" s="369"/>
      <c r="E15" s="361"/>
      <c r="F15" s="83" t="s">
        <v>111</v>
      </c>
      <c r="G15" s="16">
        <v>1</v>
      </c>
      <c r="H15" s="365"/>
      <c r="I15" s="365"/>
      <c r="J15" s="97">
        <v>0.2</v>
      </c>
      <c r="K15" s="98">
        <v>32</v>
      </c>
      <c r="L15" s="98">
        <v>4</v>
      </c>
      <c r="M15" s="41">
        <v>2015</v>
      </c>
      <c r="N15" s="14">
        <f>IF(K15="","",IF(O15="",IF(K15=0,"",IF(K15&lt;=[5]Разработчик!$D$7,[5]Разработчик!$C$8,IF(K15&lt;=[5]Разработчик!$G$7,[5]Разработчик!$F$8,IF(K15&lt;=[5]Разработчик!$J$7,[5]Разработчик!$I$8,IF(K15&lt;=[5]Разработчик!$M$7,[5]Разработчик!$L$8,IF(K15&lt;=[5]Разработчик!$P$7,[5]Разработчик!$O$8,IF(K15&lt;=[5]Разработчик!$S$7,[5]Разработчик!$R$8,IF(K15&lt;=425.9,3.5,IF(K15&gt;=[5]Разработчик!$V$7,[5]Разработчик!$U$8))))))))),"-"))</f>
        <v>1.5</v>
      </c>
      <c r="O15" s="15"/>
      <c r="P15" s="43">
        <v>2019</v>
      </c>
      <c r="Q15" s="43">
        <v>2023</v>
      </c>
      <c r="R15" s="74" t="s">
        <v>258</v>
      </c>
      <c r="S15" s="83" t="s">
        <v>54</v>
      </c>
      <c r="T15" s="17">
        <f t="shared" si="0"/>
        <v>2040</v>
      </c>
      <c r="U15" s="10"/>
      <c r="V15" s="10"/>
      <c r="W15" s="10"/>
      <c r="X15" s="10"/>
      <c r="Y15" s="10"/>
      <c r="Z15" s="10"/>
      <c r="AA15" s="336"/>
      <c r="AB15" s="345"/>
      <c r="AC15" s="196">
        <f t="shared" si="1"/>
        <v>0</v>
      </c>
      <c r="AD15" s="196">
        <f t="shared" si="2"/>
        <v>0</v>
      </c>
      <c r="AE15" s="196">
        <f t="shared" si="3"/>
        <v>0</v>
      </c>
    </row>
    <row r="16" spans="1:31" s="7" customFormat="1" x14ac:dyDescent="0.25">
      <c r="A16" s="364"/>
      <c r="B16" s="237">
        <f t="shared" si="4"/>
        <v>1</v>
      </c>
      <c r="C16" s="369"/>
      <c r="D16" s="369"/>
      <c r="E16" s="361"/>
      <c r="F16" s="83" t="s">
        <v>111</v>
      </c>
      <c r="G16" s="16">
        <v>1</v>
      </c>
      <c r="H16" s="365"/>
      <c r="I16" s="365"/>
      <c r="J16" s="97">
        <v>0.5</v>
      </c>
      <c r="K16" s="98">
        <v>18</v>
      </c>
      <c r="L16" s="98">
        <v>4</v>
      </c>
      <c r="M16" s="41">
        <v>2015</v>
      </c>
      <c r="N16" s="14">
        <f>IF(K16="","",IF(O16="",IF(K16=0,"",IF(K16&lt;=[5]Разработчик!$D$7,[5]Разработчик!$C$8,IF(K16&lt;=[5]Разработчик!$G$7,[5]Разработчик!$F$8,IF(K16&lt;=[5]Разработчик!$J$7,[5]Разработчик!$I$8,IF(K16&lt;=[5]Разработчик!$M$7,[5]Разработчик!$L$8,IF(K16&lt;=[5]Разработчик!$P$7,[5]Разработчик!$O$8,IF(K16&lt;=[5]Разработчик!$S$7,[5]Разработчик!$R$8,IF(K16&lt;=425.9,3.5,IF(K16&gt;=[5]Разработчик!$V$7,[5]Разработчик!$U$8))))))))),"-"))</f>
        <v>1</v>
      </c>
      <c r="O16" s="15"/>
      <c r="P16" s="43">
        <v>2019</v>
      </c>
      <c r="Q16" s="43">
        <v>2023</v>
      </c>
      <c r="R16" s="74" t="s">
        <v>258</v>
      </c>
      <c r="S16" s="83" t="s">
        <v>54</v>
      </c>
      <c r="T16" s="17">
        <f t="shared" si="0"/>
        <v>2040</v>
      </c>
      <c r="U16" s="10"/>
      <c r="V16" s="10"/>
      <c r="W16" s="10"/>
      <c r="X16" s="10"/>
      <c r="Y16" s="10"/>
      <c r="Z16" s="10"/>
      <c r="AA16" s="336"/>
      <c r="AB16" s="345"/>
      <c r="AC16" s="196">
        <f t="shared" si="1"/>
        <v>0</v>
      </c>
      <c r="AD16" s="196">
        <f t="shared" si="2"/>
        <v>0</v>
      </c>
      <c r="AE16" s="196">
        <f t="shared" si="3"/>
        <v>0</v>
      </c>
    </row>
    <row r="17" spans="1:31" s="7" customFormat="1" x14ac:dyDescent="0.25">
      <c r="A17" s="364"/>
      <c r="B17" s="237">
        <f t="shared" si="4"/>
        <v>1</v>
      </c>
      <c r="C17" s="368" t="s">
        <v>601</v>
      </c>
      <c r="D17" s="369"/>
      <c r="E17" s="361"/>
      <c r="F17" s="83" t="s">
        <v>111</v>
      </c>
      <c r="G17" s="16">
        <v>1</v>
      </c>
      <c r="H17" s="365"/>
      <c r="I17" s="365"/>
      <c r="J17" s="97">
        <v>314.89999999999998</v>
      </c>
      <c r="K17" s="98">
        <v>89</v>
      </c>
      <c r="L17" s="98">
        <v>5</v>
      </c>
      <c r="M17" s="41">
        <v>2015</v>
      </c>
      <c r="N17" s="14">
        <f>IF(K17="","",IF(O17="",IF(K17=0,"",IF(K17&lt;=[5]Разработчик!$D$7,[5]Разработчик!$C$8,IF(K17&lt;=[5]Разработчик!$G$7,[5]Разработчик!$F$8,IF(K17&lt;=[5]Разработчик!$J$7,[5]Разработчик!$I$8,IF(K17&lt;=[5]Разработчик!$M$7,[5]Разработчик!$L$8,IF(K17&lt;=[5]Разработчик!$P$7,[5]Разработчик!$O$8,IF(K17&lt;=[5]Разработчик!$S$7,[5]Разработчик!$R$8,IF(K17&lt;=425.9,3.5,IF(K17&gt;=[5]Разработчик!$V$7,[5]Разработчик!$U$8))))))))),"-"))</f>
        <v>2</v>
      </c>
      <c r="O17" s="15"/>
      <c r="P17" s="43">
        <v>2019</v>
      </c>
      <c r="Q17" s="43">
        <v>2023</v>
      </c>
      <c r="R17" s="74" t="s">
        <v>258</v>
      </c>
      <c r="S17" s="83" t="s">
        <v>54</v>
      </c>
      <c r="T17" s="17">
        <f t="shared" si="0"/>
        <v>2040</v>
      </c>
      <c r="U17" s="10">
        <v>6</v>
      </c>
      <c r="V17" s="10"/>
      <c r="W17" s="10">
        <v>2</v>
      </c>
      <c r="X17" s="10"/>
      <c r="Y17" s="10"/>
      <c r="Z17" s="10">
        <v>2</v>
      </c>
      <c r="AA17" s="336"/>
      <c r="AB17" s="345"/>
      <c r="AC17" s="196">
        <f t="shared" si="1"/>
        <v>8</v>
      </c>
      <c r="AD17" s="196">
        <f t="shared" si="2"/>
        <v>22</v>
      </c>
      <c r="AE17" s="196">
        <f t="shared" si="3"/>
        <v>30</v>
      </c>
    </row>
    <row r="18" spans="1:31" s="7" customFormat="1" x14ac:dyDescent="0.25">
      <c r="A18" s="364"/>
      <c r="B18" s="237">
        <f t="shared" si="4"/>
        <v>1</v>
      </c>
      <c r="C18" s="368"/>
      <c r="D18" s="369"/>
      <c r="E18" s="361"/>
      <c r="F18" s="83" t="s">
        <v>111</v>
      </c>
      <c r="G18" s="16">
        <v>1</v>
      </c>
      <c r="H18" s="365"/>
      <c r="I18" s="365"/>
      <c r="J18" s="97">
        <v>8</v>
      </c>
      <c r="K18" s="98">
        <v>57</v>
      </c>
      <c r="L18" s="98">
        <v>4</v>
      </c>
      <c r="M18" s="41">
        <v>2015</v>
      </c>
      <c r="N18" s="14">
        <f>IF(K18="","",IF(O18="",IF(K18=0,"",IF(K18&lt;=[5]Разработчик!$D$7,[5]Разработчик!$C$8,IF(K18&lt;=[5]Разработчик!$G$7,[5]Разработчик!$F$8,IF(K18&lt;=[5]Разработчик!$J$7,[5]Разработчик!$I$8,IF(K18&lt;=[5]Разработчик!$M$7,[5]Разработчик!$L$8,IF(K18&lt;=[5]Разработчик!$P$7,[5]Разработчик!$O$8,IF(K18&lt;=[5]Разработчик!$S$7,[5]Разработчик!$R$8,IF(K18&lt;=425.9,3.5,IF(K18&gt;=[5]Разработчик!$V$7,[5]Разработчик!$U$8))))))))),"-"))</f>
        <v>1.5</v>
      </c>
      <c r="O18" s="15"/>
      <c r="P18" s="43">
        <v>2019</v>
      </c>
      <c r="Q18" s="43">
        <v>2023</v>
      </c>
      <c r="R18" s="74" t="s">
        <v>258</v>
      </c>
      <c r="S18" s="83" t="s">
        <v>54</v>
      </c>
      <c r="T18" s="17">
        <f t="shared" si="0"/>
        <v>2040</v>
      </c>
      <c r="U18" s="10">
        <v>27</v>
      </c>
      <c r="V18" s="10"/>
      <c r="W18" s="10">
        <v>3</v>
      </c>
      <c r="X18" s="10">
        <v>3</v>
      </c>
      <c r="Y18" s="10"/>
      <c r="Z18" s="10">
        <v>8</v>
      </c>
      <c r="AA18" s="336"/>
      <c r="AB18" s="345"/>
      <c r="AC18" s="196">
        <f t="shared" si="1"/>
        <v>38</v>
      </c>
      <c r="AD18" s="196">
        <f t="shared" si="2"/>
        <v>90</v>
      </c>
      <c r="AE18" s="196">
        <f t="shared" si="3"/>
        <v>128</v>
      </c>
    </row>
    <row r="19" spans="1:31" s="7" customFormat="1" x14ac:dyDescent="0.25">
      <c r="A19" s="364"/>
      <c r="B19" s="237">
        <f t="shared" si="4"/>
        <v>1</v>
      </c>
      <c r="C19" s="368"/>
      <c r="D19" s="369"/>
      <c r="E19" s="361"/>
      <c r="F19" s="83" t="s">
        <v>111</v>
      </c>
      <c r="G19" s="16">
        <v>1</v>
      </c>
      <c r="H19" s="365"/>
      <c r="I19" s="365"/>
      <c r="J19" s="97">
        <v>0.5</v>
      </c>
      <c r="K19" s="98">
        <v>32</v>
      </c>
      <c r="L19" s="98">
        <v>4</v>
      </c>
      <c r="M19" s="41">
        <v>2015</v>
      </c>
      <c r="N19" s="14">
        <f>IF(K19="","",IF(O19="",IF(K19=0,"",IF(K19&lt;=[5]Разработчик!$D$7,[5]Разработчик!$C$8,IF(K19&lt;=[5]Разработчик!$G$7,[5]Разработчик!$F$8,IF(K19&lt;=[5]Разработчик!$J$7,[5]Разработчик!$I$8,IF(K19&lt;=[5]Разработчик!$M$7,[5]Разработчик!$L$8,IF(K19&lt;=[5]Разработчик!$P$7,[5]Разработчик!$O$8,IF(K19&lt;=[5]Разработчик!$S$7,[5]Разработчик!$R$8,IF(K19&lt;=425.9,3.5,IF(K19&gt;=[5]Разработчик!$V$7,[5]Разработчик!$U$8))))))))),"-"))</f>
        <v>1.5</v>
      </c>
      <c r="O19" s="15"/>
      <c r="P19" s="43">
        <v>2019</v>
      </c>
      <c r="Q19" s="43">
        <v>2023</v>
      </c>
      <c r="R19" s="74" t="s">
        <v>258</v>
      </c>
      <c r="S19" s="83" t="s">
        <v>54</v>
      </c>
      <c r="T19" s="17">
        <f t="shared" si="0"/>
        <v>2040</v>
      </c>
      <c r="U19" s="10">
        <v>22</v>
      </c>
      <c r="V19" s="10"/>
      <c r="W19" s="10">
        <v>5</v>
      </c>
      <c r="X19" s="10"/>
      <c r="Y19" s="10"/>
      <c r="Z19" s="10">
        <v>5</v>
      </c>
      <c r="AA19" s="336"/>
      <c r="AB19" s="345"/>
      <c r="AC19" s="196">
        <f t="shared" si="1"/>
        <v>27</v>
      </c>
      <c r="AD19" s="196">
        <f t="shared" si="2"/>
        <v>69</v>
      </c>
      <c r="AE19" s="196">
        <f t="shared" si="3"/>
        <v>96</v>
      </c>
    </row>
    <row r="20" spans="1:31" s="7" customFormat="1" x14ac:dyDescent="0.25">
      <c r="A20" s="364"/>
      <c r="B20" s="237">
        <f t="shared" si="4"/>
        <v>1</v>
      </c>
      <c r="C20" s="368"/>
      <c r="D20" s="369"/>
      <c r="E20" s="361"/>
      <c r="F20" s="83" t="s">
        <v>111</v>
      </c>
      <c r="G20" s="16">
        <v>1</v>
      </c>
      <c r="H20" s="365"/>
      <c r="I20" s="365"/>
      <c r="J20" s="97">
        <v>44.2</v>
      </c>
      <c r="K20" s="98">
        <v>18</v>
      </c>
      <c r="L20" s="98">
        <v>4</v>
      </c>
      <c r="M20" s="41">
        <v>2015</v>
      </c>
      <c r="N20" s="14">
        <f>IF(K20="","",IF(O20="",IF(K20=0,"",IF(K20&lt;=[5]Разработчик!$D$7,[5]Разработчик!$C$8,IF(K20&lt;=[5]Разработчик!$G$7,[5]Разработчик!$F$8,IF(K20&lt;=[5]Разработчик!$J$7,[5]Разработчик!$I$8,IF(K20&lt;=[5]Разработчик!$M$7,[5]Разработчик!$L$8,IF(K20&lt;=[5]Разработчик!$P$7,[5]Разработчик!$O$8,IF(K20&lt;=[5]Разработчик!$S$7,[5]Разработчик!$R$8,IF(K20&lt;=425.9,3.5,IF(K20&gt;=[5]Разработчик!$V$7,[5]Разработчик!$U$8))))))))),"-"))</f>
        <v>1</v>
      </c>
      <c r="O20" s="15"/>
      <c r="P20" s="43">
        <v>2019</v>
      </c>
      <c r="Q20" s="43">
        <v>2023</v>
      </c>
      <c r="R20" s="74" t="s">
        <v>258</v>
      </c>
      <c r="S20" s="83" t="s">
        <v>54</v>
      </c>
      <c r="T20" s="17">
        <f t="shared" si="0"/>
        <v>2040</v>
      </c>
      <c r="U20" s="10"/>
      <c r="V20" s="10"/>
      <c r="W20" s="10"/>
      <c r="X20" s="10"/>
      <c r="Y20" s="10"/>
      <c r="Z20" s="10"/>
      <c r="AA20" s="336"/>
      <c r="AB20" s="345"/>
      <c r="AC20" s="196">
        <f t="shared" si="1"/>
        <v>0</v>
      </c>
      <c r="AD20" s="196">
        <f t="shared" si="2"/>
        <v>0</v>
      </c>
      <c r="AE20" s="196">
        <f t="shared" si="3"/>
        <v>0</v>
      </c>
    </row>
    <row r="21" spans="1:31" s="7" customFormat="1" x14ac:dyDescent="0.25">
      <c r="A21" s="364"/>
      <c r="B21" s="237">
        <f t="shared" si="4"/>
        <v>1</v>
      </c>
      <c r="C21" s="99" t="s">
        <v>602</v>
      </c>
      <c r="D21" s="43" t="s">
        <v>605</v>
      </c>
      <c r="E21" s="361"/>
      <c r="F21" s="83" t="s">
        <v>111</v>
      </c>
      <c r="G21" s="16">
        <v>1</v>
      </c>
      <c r="H21" s="365"/>
      <c r="I21" s="365"/>
      <c r="J21" s="97" t="s">
        <v>28</v>
      </c>
      <c r="K21" s="98" t="s">
        <v>28</v>
      </c>
      <c r="L21" s="97" t="s">
        <v>28</v>
      </c>
      <c r="M21" s="41">
        <v>2015</v>
      </c>
      <c r="N21" s="14">
        <f>IF(K21="","",IF(O21="",IF(K21=0,"",IF(K21&lt;=[5]Разработчик!$D$7,[5]Разработчик!$C$8,IF(K21&lt;=[5]Разработчик!$G$7,[5]Разработчик!$F$8,IF(K21&lt;=[5]Разработчик!$J$7,[5]Разработчик!$I$8,IF(K21&lt;=[5]Разработчик!$M$7,[5]Разработчик!$L$8,IF(K21&lt;=[5]Разработчик!$P$7,[5]Разработчик!$O$8,IF(K21&lt;=[5]Разработчик!$S$7,[5]Разработчик!$R$8,IF(K21&lt;=425.9,3.5,IF(K21&gt;=[5]Разработчик!$V$7,[5]Разработчик!$U$8))))))))),"-"))</f>
        <v>4</v>
      </c>
      <c r="O21" s="15"/>
      <c r="P21" s="43">
        <v>2019</v>
      </c>
      <c r="Q21" s="43">
        <v>2023</v>
      </c>
      <c r="R21" s="74" t="s">
        <v>258</v>
      </c>
      <c r="S21" s="83" t="s">
        <v>54</v>
      </c>
      <c r="T21" s="17">
        <f t="shared" si="0"/>
        <v>2040</v>
      </c>
      <c r="U21" s="10">
        <v>3</v>
      </c>
      <c r="V21" s="10"/>
      <c r="W21" s="10">
        <v>1</v>
      </c>
      <c r="X21" s="10">
        <v>2</v>
      </c>
      <c r="Y21" s="10"/>
      <c r="Z21" s="10"/>
      <c r="AA21" s="336"/>
      <c r="AB21" s="345"/>
      <c r="AC21" s="196">
        <f t="shared" si="1"/>
        <v>5</v>
      </c>
      <c r="AD21" s="196">
        <f t="shared" si="2"/>
        <v>12</v>
      </c>
      <c r="AE21" s="196">
        <f t="shared" si="3"/>
        <v>17</v>
      </c>
    </row>
    <row r="22" spans="1:31" s="7" customFormat="1" x14ac:dyDescent="0.25">
      <c r="A22" s="364"/>
      <c r="B22" s="237">
        <f t="shared" si="4"/>
        <v>1</v>
      </c>
      <c r="C22" s="99" t="s">
        <v>602</v>
      </c>
      <c r="D22" s="43" t="s">
        <v>606</v>
      </c>
      <c r="E22" s="361"/>
      <c r="F22" s="83" t="s">
        <v>111</v>
      </c>
      <c r="G22" s="16">
        <v>1</v>
      </c>
      <c r="H22" s="365"/>
      <c r="I22" s="365"/>
      <c r="J22" s="97" t="s">
        <v>28</v>
      </c>
      <c r="K22" s="98" t="s">
        <v>28</v>
      </c>
      <c r="L22" s="97" t="s">
        <v>28</v>
      </c>
      <c r="M22" s="41">
        <v>2015</v>
      </c>
      <c r="N22" s="14">
        <f>IF(K22="","",IF(O22="",IF(K22=0,"",IF(K22&lt;=[5]Разработчик!$D$7,[5]Разработчик!$C$8,IF(K22&lt;=[5]Разработчик!$G$7,[5]Разработчик!$F$8,IF(K22&lt;=[5]Разработчик!$J$7,[5]Разработчик!$I$8,IF(K22&lt;=[5]Разработчик!$M$7,[5]Разработчик!$L$8,IF(K22&lt;=[5]Разработчик!$P$7,[5]Разработчик!$O$8,IF(K22&lt;=[5]Разработчик!$S$7,[5]Разработчик!$R$8,IF(K22&lt;=425.9,3.5,IF(K22&gt;=[5]Разработчик!$V$7,[5]Разработчик!$U$8))))))))),"-"))</f>
        <v>4</v>
      </c>
      <c r="O22" s="15"/>
      <c r="P22" s="43">
        <v>2019</v>
      </c>
      <c r="Q22" s="43">
        <v>2023</v>
      </c>
      <c r="R22" s="74" t="s">
        <v>258</v>
      </c>
      <c r="S22" s="83" t="s">
        <v>54</v>
      </c>
      <c r="T22" s="17">
        <f t="shared" si="0"/>
        <v>2040</v>
      </c>
      <c r="U22" s="10"/>
      <c r="V22" s="10"/>
      <c r="W22" s="10"/>
      <c r="X22" s="10"/>
      <c r="Y22" s="10"/>
      <c r="Z22" s="10"/>
      <c r="AA22" s="336"/>
      <c r="AB22" s="345"/>
      <c r="AC22" s="196">
        <f t="shared" si="1"/>
        <v>0</v>
      </c>
      <c r="AD22" s="196">
        <f t="shared" si="2"/>
        <v>0</v>
      </c>
      <c r="AE22" s="196">
        <f t="shared" si="3"/>
        <v>0</v>
      </c>
    </row>
    <row r="23" spans="1:31" s="7" customFormat="1" x14ac:dyDescent="0.25">
      <c r="A23" s="364"/>
      <c r="B23" s="237">
        <f t="shared" si="4"/>
        <v>1</v>
      </c>
      <c r="C23" s="99" t="s">
        <v>602</v>
      </c>
      <c r="D23" s="43" t="s">
        <v>607</v>
      </c>
      <c r="E23" s="361"/>
      <c r="F23" s="83" t="s">
        <v>111</v>
      </c>
      <c r="G23" s="16">
        <v>1</v>
      </c>
      <c r="H23" s="365"/>
      <c r="I23" s="365"/>
      <c r="J23" s="97">
        <v>0.1</v>
      </c>
      <c r="K23" s="98">
        <v>57</v>
      </c>
      <c r="L23" s="98">
        <v>4</v>
      </c>
      <c r="M23" s="41">
        <v>2015</v>
      </c>
      <c r="N23" s="14">
        <f>IF(K23="","",IF(O23="",IF(K23=0,"",IF(K23&lt;=[5]Разработчик!$D$7,[5]Разработчик!$C$8,IF(K23&lt;=[5]Разработчик!$G$7,[5]Разработчик!$F$8,IF(K23&lt;=[5]Разработчик!$J$7,[5]Разработчик!$I$8,IF(K23&lt;=[5]Разработчик!$M$7,[5]Разработчик!$L$8,IF(K23&lt;=[5]Разработчик!$P$7,[5]Разработчик!$O$8,IF(K23&lt;=[5]Разработчик!$S$7,[5]Разработчик!$R$8,IF(K23&lt;=425.9,3.5,IF(K23&gt;=[5]Разработчик!$V$7,[5]Разработчик!$U$8))))))))),"-"))</f>
        <v>1.5</v>
      </c>
      <c r="O23" s="15"/>
      <c r="P23" s="43">
        <v>2019</v>
      </c>
      <c r="Q23" s="43">
        <v>2023</v>
      </c>
      <c r="R23" s="74" t="s">
        <v>258</v>
      </c>
      <c r="S23" s="83" t="s">
        <v>54</v>
      </c>
      <c r="T23" s="17">
        <f t="shared" si="0"/>
        <v>2040</v>
      </c>
      <c r="U23" s="10"/>
      <c r="V23" s="10"/>
      <c r="W23" s="10">
        <v>1</v>
      </c>
      <c r="X23" s="10"/>
      <c r="Y23" s="10"/>
      <c r="Z23" s="10"/>
      <c r="AA23" s="336"/>
      <c r="AB23" s="345"/>
      <c r="AC23" s="196">
        <f t="shared" si="1"/>
        <v>0</v>
      </c>
      <c r="AD23" s="196">
        <f t="shared" si="2"/>
        <v>2</v>
      </c>
      <c r="AE23" s="196">
        <f t="shared" si="3"/>
        <v>2</v>
      </c>
    </row>
    <row r="24" spans="1:31" s="7" customFormat="1" x14ac:dyDescent="0.25">
      <c r="A24" s="364"/>
      <c r="B24" s="237">
        <f t="shared" si="4"/>
        <v>1</v>
      </c>
      <c r="C24" s="99" t="s">
        <v>602</v>
      </c>
      <c r="D24" s="43" t="s">
        <v>608</v>
      </c>
      <c r="E24" s="361"/>
      <c r="F24" s="83" t="s">
        <v>111</v>
      </c>
      <c r="G24" s="16">
        <v>1</v>
      </c>
      <c r="H24" s="365"/>
      <c r="I24" s="365"/>
      <c r="J24" s="97">
        <v>0.1</v>
      </c>
      <c r="K24" s="98">
        <v>57</v>
      </c>
      <c r="L24" s="98">
        <v>4</v>
      </c>
      <c r="M24" s="41">
        <v>2015</v>
      </c>
      <c r="N24" s="14">
        <f>IF(K24="","",IF(O24="",IF(K24=0,"",IF(K24&lt;=[5]Разработчик!$D$7,[5]Разработчик!$C$8,IF(K24&lt;=[5]Разработчик!$G$7,[5]Разработчик!$F$8,IF(K24&lt;=[5]Разработчик!$J$7,[5]Разработчик!$I$8,IF(K24&lt;=[5]Разработчик!$M$7,[5]Разработчик!$L$8,IF(K24&lt;=[5]Разработчик!$P$7,[5]Разработчик!$O$8,IF(K24&lt;=[5]Разработчик!$S$7,[5]Разработчик!$R$8,IF(K24&lt;=425.9,3.5,IF(K24&gt;=[5]Разработчик!$V$7,[5]Разработчик!$U$8))))))))),"-"))</f>
        <v>1.5</v>
      </c>
      <c r="O24" s="15"/>
      <c r="P24" s="43">
        <v>2019</v>
      </c>
      <c r="Q24" s="43">
        <v>2023</v>
      </c>
      <c r="R24" s="74" t="s">
        <v>258</v>
      </c>
      <c r="S24" s="83" t="s">
        <v>54</v>
      </c>
      <c r="T24" s="17">
        <f t="shared" si="0"/>
        <v>2040</v>
      </c>
      <c r="U24" s="10"/>
      <c r="V24" s="10"/>
      <c r="W24" s="10">
        <v>1</v>
      </c>
      <c r="X24" s="10"/>
      <c r="Y24" s="10"/>
      <c r="Z24" s="10"/>
      <c r="AA24" s="336"/>
      <c r="AB24" s="345"/>
      <c r="AC24" s="196">
        <f t="shared" si="1"/>
        <v>0</v>
      </c>
      <c r="AD24" s="196">
        <f t="shared" si="2"/>
        <v>2</v>
      </c>
      <c r="AE24" s="196">
        <f t="shared" si="3"/>
        <v>2</v>
      </c>
    </row>
    <row r="25" spans="1:31" s="7" customFormat="1" x14ac:dyDescent="0.25">
      <c r="A25" s="364"/>
      <c r="B25" s="237">
        <f t="shared" si="4"/>
        <v>1</v>
      </c>
      <c r="C25" s="322" t="s">
        <v>609</v>
      </c>
      <c r="D25" s="322" t="s">
        <v>118</v>
      </c>
      <c r="E25" s="361"/>
      <c r="F25" s="83" t="s">
        <v>111</v>
      </c>
      <c r="G25" s="16">
        <v>1</v>
      </c>
      <c r="H25" s="365"/>
      <c r="I25" s="365"/>
      <c r="J25" s="97">
        <v>95.7</v>
      </c>
      <c r="K25" s="98">
        <v>57</v>
      </c>
      <c r="L25" s="98">
        <v>4</v>
      </c>
      <c r="M25" s="41">
        <v>2015</v>
      </c>
      <c r="N25" s="14">
        <f>IF(K25="","",IF(O25="",IF(K25=0,"",IF(K25&lt;=[5]Разработчик!$D$7,[5]Разработчик!$C$8,IF(K25&lt;=[5]Разработчик!$G$7,[5]Разработчик!$F$8,IF(K25&lt;=[5]Разработчик!$J$7,[5]Разработчик!$I$8,IF(K25&lt;=[5]Разработчик!$M$7,[5]Разработчик!$L$8,IF(K25&lt;=[5]Разработчик!$P$7,[5]Разработчик!$O$8,IF(K25&lt;=[5]Разработчик!$S$7,[5]Разработчик!$R$8,IF(K25&lt;=425.9,3.5,IF(K25&gt;=[5]Разработчик!$V$7,[5]Разработчик!$U$8))))))))),"-"))</f>
        <v>1.5</v>
      </c>
      <c r="O25" s="15"/>
      <c r="P25" s="43">
        <v>2019</v>
      </c>
      <c r="Q25" s="43">
        <v>2023</v>
      </c>
      <c r="R25" s="74" t="s">
        <v>258</v>
      </c>
      <c r="S25" s="83" t="s">
        <v>54</v>
      </c>
      <c r="T25" s="17">
        <f t="shared" si="0"/>
        <v>2040</v>
      </c>
      <c r="U25" s="10">
        <v>40</v>
      </c>
      <c r="V25" s="10"/>
      <c r="W25" s="10">
        <v>4</v>
      </c>
      <c r="X25" s="10">
        <v>1</v>
      </c>
      <c r="Y25" s="10"/>
      <c r="Z25" s="10">
        <v>5</v>
      </c>
      <c r="AA25" s="336"/>
      <c r="AB25" s="345"/>
      <c r="AC25" s="196">
        <f t="shared" si="1"/>
        <v>46</v>
      </c>
      <c r="AD25" s="196">
        <f t="shared" si="2"/>
        <v>105</v>
      </c>
      <c r="AE25" s="196">
        <f t="shared" si="3"/>
        <v>151</v>
      </c>
    </row>
    <row r="26" spans="1:31" s="7" customFormat="1" x14ac:dyDescent="0.25">
      <c r="A26" s="364"/>
      <c r="B26" s="237">
        <f t="shared" si="4"/>
        <v>1</v>
      </c>
      <c r="C26" s="322"/>
      <c r="D26" s="322"/>
      <c r="E26" s="361"/>
      <c r="F26" s="83" t="s">
        <v>111</v>
      </c>
      <c r="G26" s="16">
        <v>1</v>
      </c>
      <c r="H26" s="365"/>
      <c r="I26" s="365"/>
      <c r="J26" s="97">
        <v>70.5</v>
      </c>
      <c r="K26" s="98">
        <v>32</v>
      </c>
      <c r="L26" s="98">
        <v>4</v>
      </c>
      <c r="M26" s="41">
        <v>2015</v>
      </c>
      <c r="N26" s="14">
        <f>IF(K26="","",IF(O26="",IF(K26=0,"",IF(K26&lt;=[5]Разработчик!$D$7,[5]Разработчик!$C$8,IF(K26&lt;=[5]Разработчик!$G$7,[5]Разработчик!$F$8,IF(K26&lt;=[5]Разработчик!$J$7,[5]Разработчик!$I$8,IF(K26&lt;=[5]Разработчик!$M$7,[5]Разработчик!$L$8,IF(K26&lt;=[5]Разработчик!$P$7,[5]Разработчик!$O$8,IF(K26&lt;=[5]Разработчик!$S$7,[5]Разработчик!$R$8,IF(K26&lt;=425.9,3.5,IF(K26&gt;=[5]Разработчик!$V$7,[5]Разработчик!$U$8))))))))),"-"))</f>
        <v>1.5</v>
      </c>
      <c r="O26" s="15"/>
      <c r="P26" s="43">
        <v>2019</v>
      </c>
      <c r="Q26" s="43">
        <v>2023</v>
      </c>
      <c r="R26" s="74" t="s">
        <v>258</v>
      </c>
      <c r="S26" s="83" t="s">
        <v>54</v>
      </c>
      <c r="T26" s="17">
        <f t="shared" si="0"/>
        <v>2040</v>
      </c>
      <c r="U26" s="10">
        <v>21</v>
      </c>
      <c r="V26" s="10"/>
      <c r="W26" s="10">
        <v>6</v>
      </c>
      <c r="X26" s="10">
        <v>2</v>
      </c>
      <c r="Y26" s="10"/>
      <c r="Z26" s="10">
        <v>6</v>
      </c>
      <c r="AA26" s="336"/>
      <c r="AB26" s="345"/>
      <c r="AC26" s="196">
        <f t="shared" si="1"/>
        <v>29</v>
      </c>
      <c r="AD26" s="196">
        <f t="shared" si="2"/>
        <v>76</v>
      </c>
      <c r="AE26" s="196">
        <f t="shared" si="3"/>
        <v>105</v>
      </c>
    </row>
    <row r="27" spans="1:31" s="7" customFormat="1" x14ac:dyDescent="0.25">
      <c r="A27" s="364"/>
      <c r="B27" s="237">
        <f t="shared" si="4"/>
        <v>1</v>
      </c>
      <c r="C27" s="322"/>
      <c r="D27" s="322"/>
      <c r="E27" s="361"/>
      <c r="F27" s="83" t="s">
        <v>111</v>
      </c>
      <c r="G27" s="16">
        <v>1</v>
      </c>
      <c r="H27" s="365"/>
      <c r="I27" s="365"/>
      <c r="J27" s="97">
        <v>0.2</v>
      </c>
      <c r="K27" s="98">
        <v>25</v>
      </c>
      <c r="L27" s="98">
        <v>4</v>
      </c>
      <c r="M27" s="41">
        <v>2015</v>
      </c>
      <c r="N27" s="14">
        <f>IF(K27="","",IF(O27="",IF(K27=0,"",IF(K27&lt;=[5]Разработчик!$D$7,[5]Разработчик!$C$8,IF(K27&lt;=[5]Разработчик!$G$7,[5]Разработчик!$F$8,IF(K27&lt;=[5]Разработчик!$J$7,[5]Разработчик!$I$8,IF(K27&lt;=[5]Разработчик!$M$7,[5]Разработчик!$L$8,IF(K27&lt;=[5]Разработчик!$P$7,[5]Разработчик!$O$8,IF(K27&lt;=[5]Разработчик!$S$7,[5]Разработчик!$R$8,IF(K27&lt;=425.9,3.5,IF(K27&gt;=[5]Разработчик!$V$7,[5]Разработчик!$U$8))))))))),"-"))</f>
        <v>1</v>
      </c>
      <c r="O27" s="15"/>
      <c r="P27" s="43">
        <v>2019</v>
      </c>
      <c r="Q27" s="43">
        <v>2023</v>
      </c>
      <c r="R27" s="74" t="s">
        <v>258</v>
      </c>
      <c r="S27" s="83" t="s">
        <v>54</v>
      </c>
      <c r="T27" s="17">
        <f t="shared" si="0"/>
        <v>2040</v>
      </c>
      <c r="U27" s="10">
        <v>30</v>
      </c>
      <c r="V27" s="10"/>
      <c r="W27" s="10">
        <v>10</v>
      </c>
      <c r="X27" s="10">
        <v>7</v>
      </c>
      <c r="Y27" s="10"/>
      <c r="Z27" s="10">
        <v>7</v>
      </c>
      <c r="AA27" s="336"/>
      <c r="AB27" s="345"/>
      <c r="AC27" s="196">
        <f t="shared" si="1"/>
        <v>44</v>
      </c>
      <c r="AD27" s="196">
        <f t="shared" si="2"/>
        <v>115</v>
      </c>
      <c r="AE27" s="196">
        <f t="shared" si="3"/>
        <v>159</v>
      </c>
    </row>
    <row r="28" spans="1:31" s="7" customFormat="1" x14ac:dyDescent="0.25">
      <c r="A28" s="364"/>
      <c r="B28" s="237">
        <f t="shared" si="4"/>
        <v>1</v>
      </c>
      <c r="C28" s="322"/>
      <c r="D28" s="322"/>
      <c r="E28" s="361"/>
      <c r="F28" s="83" t="s">
        <v>111</v>
      </c>
      <c r="G28" s="16">
        <v>1</v>
      </c>
      <c r="H28" s="365"/>
      <c r="I28" s="365"/>
      <c r="J28" s="97">
        <v>20.7</v>
      </c>
      <c r="K28" s="98">
        <v>18</v>
      </c>
      <c r="L28" s="98">
        <v>4</v>
      </c>
      <c r="M28" s="41">
        <v>2015</v>
      </c>
      <c r="N28" s="14">
        <f>IF(K28="","",IF(O28="",IF(K28=0,"",IF(K28&lt;=[5]Разработчик!$D$7,[5]Разработчик!$C$8,IF(K28&lt;=[5]Разработчик!$G$7,[5]Разработчик!$F$8,IF(K28&lt;=[5]Разработчик!$J$7,[5]Разработчик!$I$8,IF(K28&lt;=[5]Разработчик!$M$7,[5]Разработчик!$L$8,IF(K28&lt;=[5]Разработчик!$P$7,[5]Разработчик!$O$8,IF(K28&lt;=[5]Разработчик!$S$7,[5]Разработчик!$R$8,IF(K28&lt;=425.9,3.5,IF(K28&gt;=[5]Разработчик!$V$7,[5]Разработчик!$U$8))))))))),"-"))</f>
        <v>1</v>
      </c>
      <c r="O28" s="15"/>
      <c r="P28" s="43">
        <v>2019</v>
      </c>
      <c r="Q28" s="43">
        <v>2023</v>
      </c>
      <c r="R28" s="74" t="s">
        <v>258</v>
      </c>
      <c r="S28" s="83" t="s">
        <v>54</v>
      </c>
      <c r="T28" s="17">
        <f t="shared" si="0"/>
        <v>2040</v>
      </c>
      <c r="U28" s="10"/>
      <c r="V28" s="10"/>
      <c r="W28" s="10"/>
      <c r="X28" s="10"/>
      <c r="Y28" s="10"/>
      <c r="Z28" s="10"/>
      <c r="AA28" s="336"/>
      <c r="AB28" s="345"/>
      <c r="AC28" s="196">
        <f t="shared" si="1"/>
        <v>0</v>
      </c>
      <c r="AD28" s="196">
        <f t="shared" si="2"/>
        <v>0</v>
      </c>
      <c r="AE28" s="196">
        <f t="shared" si="3"/>
        <v>0</v>
      </c>
    </row>
    <row r="29" spans="1:31" s="7" customFormat="1" x14ac:dyDescent="0.25">
      <c r="A29" s="364"/>
      <c r="B29" s="237">
        <f t="shared" si="4"/>
        <v>1</v>
      </c>
      <c r="C29" s="99" t="s">
        <v>601</v>
      </c>
      <c r="D29" s="322"/>
      <c r="E29" s="361"/>
      <c r="F29" s="83" t="s">
        <v>111</v>
      </c>
      <c r="G29" s="16">
        <v>1</v>
      </c>
      <c r="H29" s="365"/>
      <c r="I29" s="365"/>
      <c r="J29" s="97">
        <v>2.2000000000000002</v>
      </c>
      <c r="K29" s="98">
        <v>89</v>
      </c>
      <c r="L29" s="98">
        <v>5</v>
      </c>
      <c r="M29" s="41">
        <v>2015</v>
      </c>
      <c r="N29" s="14">
        <f>IF(K29="","",IF(O29="",IF(K29=0,"",IF(K29&lt;=[5]Разработчик!$D$7,[5]Разработчик!$C$8,IF(K29&lt;=[5]Разработчик!$G$7,[5]Разработчик!$F$8,IF(K29&lt;=[5]Разработчик!$J$7,[5]Разработчик!$I$8,IF(K29&lt;=[5]Разработчик!$M$7,[5]Разработчик!$L$8,IF(K29&lt;=[5]Разработчик!$P$7,[5]Разработчик!$O$8,IF(K29&lt;=[5]Разработчик!$S$7,[5]Разработчик!$R$8,IF(K29&lt;=425.9,3.5,IF(K29&gt;=[5]Разработчик!$V$7,[5]Разработчик!$U$8))))))))),"-"))</f>
        <v>2</v>
      </c>
      <c r="O29" s="15"/>
      <c r="P29" s="43">
        <v>2019</v>
      </c>
      <c r="Q29" s="43">
        <v>2023</v>
      </c>
      <c r="R29" s="74" t="s">
        <v>258</v>
      </c>
      <c r="S29" s="83" t="s">
        <v>54</v>
      </c>
      <c r="T29" s="17">
        <f t="shared" si="0"/>
        <v>2040</v>
      </c>
      <c r="U29" s="10">
        <v>6</v>
      </c>
      <c r="V29" s="10"/>
      <c r="W29" s="10">
        <v>1</v>
      </c>
      <c r="X29" s="10"/>
      <c r="Y29" s="10"/>
      <c r="Z29" s="10"/>
      <c r="AA29" s="336"/>
      <c r="AB29" s="345"/>
      <c r="AC29" s="196">
        <f t="shared" si="1"/>
        <v>6</v>
      </c>
      <c r="AD29" s="196">
        <f t="shared" si="2"/>
        <v>14</v>
      </c>
      <c r="AE29" s="196">
        <f t="shared" si="3"/>
        <v>20</v>
      </c>
    </row>
    <row r="30" spans="1:31" s="7" customFormat="1" x14ac:dyDescent="0.25">
      <c r="A30" s="364"/>
      <c r="B30" s="237">
        <f t="shared" si="4"/>
        <v>1</v>
      </c>
      <c r="C30" s="368" t="s">
        <v>602</v>
      </c>
      <c r="D30" s="326" t="s">
        <v>610</v>
      </c>
      <c r="E30" s="361"/>
      <c r="F30" s="83" t="s">
        <v>111</v>
      </c>
      <c r="G30" s="16">
        <v>1</v>
      </c>
      <c r="H30" s="365"/>
      <c r="I30" s="365"/>
      <c r="J30" s="97">
        <v>1.2</v>
      </c>
      <c r="K30" s="98">
        <v>89</v>
      </c>
      <c r="L30" s="98">
        <v>5</v>
      </c>
      <c r="M30" s="41">
        <v>2015</v>
      </c>
      <c r="N30" s="14">
        <f>IF(K30="","",IF(O30="",IF(K30=0,"",IF(K30&lt;=[5]Разработчик!$D$7,[5]Разработчик!$C$8,IF(K30&lt;=[5]Разработчик!$G$7,[5]Разработчик!$F$8,IF(K30&lt;=[5]Разработчик!$J$7,[5]Разработчик!$I$8,IF(K30&lt;=[5]Разработчик!$M$7,[5]Разработчик!$L$8,IF(K30&lt;=[5]Разработчик!$P$7,[5]Разработчик!$O$8,IF(K30&lt;=[5]Разработчик!$S$7,[5]Разработчик!$R$8,IF(K30&lt;=425.9,3.5,IF(K30&gt;=[5]Разработчик!$V$7,[5]Разработчик!$U$8))))))))),"-"))</f>
        <v>2</v>
      </c>
      <c r="O30" s="15"/>
      <c r="P30" s="43">
        <v>2019</v>
      </c>
      <c r="Q30" s="43">
        <v>2023</v>
      </c>
      <c r="R30" s="74" t="s">
        <v>258</v>
      </c>
      <c r="S30" s="83" t="s">
        <v>54</v>
      </c>
      <c r="T30" s="17">
        <f t="shared" si="0"/>
        <v>2040</v>
      </c>
      <c r="U30" s="10">
        <v>11</v>
      </c>
      <c r="V30" s="10"/>
      <c r="W30" s="10">
        <v>6</v>
      </c>
      <c r="X30" s="10">
        <v>4</v>
      </c>
      <c r="Y30" s="10"/>
      <c r="Z30" s="10">
        <v>5</v>
      </c>
      <c r="AA30" s="336"/>
      <c r="AB30" s="345"/>
      <c r="AC30" s="196">
        <f t="shared" si="1"/>
        <v>20</v>
      </c>
      <c r="AD30" s="196">
        <f t="shared" si="2"/>
        <v>57</v>
      </c>
      <c r="AE30" s="196">
        <f t="shared" si="3"/>
        <v>77</v>
      </c>
    </row>
    <row r="31" spans="1:31" s="7" customFormat="1" x14ac:dyDescent="0.25">
      <c r="A31" s="364"/>
      <c r="B31" s="237">
        <f t="shared" si="4"/>
        <v>1</v>
      </c>
      <c r="C31" s="368"/>
      <c r="D31" s="326"/>
      <c r="E31" s="361"/>
      <c r="F31" s="83" t="s">
        <v>111</v>
      </c>
      <c r="G31" s="16">
        <v>1</v>
      </c>
      <c r="H31" s="365"/>
      <c r="I31" s="365"/>
      <c r="J31" s="97">
        <v>24.4</v>
      </c>
      <c r="K31" s="98">
        <v>57</v>
      </c>
      <c r="L31" s="98">
        <v>4</v>
      </c>
      <c r="M31" s="41">
        <v>2015</v>
      </c>
      <c r="N31" s="14">
        <f>IF(K31="","",IF(O31="",IF(K31=0,"",IF(K31&lt;=[5]Разработчик!$D$7,[5]Разработчик!$C$8,IF(K31&lt;=[5]Разработчик!$G$7,[5]Разработчик!$F$8,IF(K31&lt;=[5]Разработчик!$J$7,[5]Разработчик!$I$8,IF(K31&lt;=[5]Разработчик!$M$7,[5]Разработчик!$L$8,IF(K31&lt;=[5]Разработчик!$P$7,[5]Разработчик!$O$8,IF(K31&lt;=[5]Разработчик!$S$7,[5]Разработчик!$R$8,IF(K31&lt;=425.9,3.5,IF(K31&gt;=[5]Разработчик!$V$7,[5]Разработчик!$U$8))))))))),"-"))</f>
        <v>1.5</v>
      </c>
      <c r="O31" s="15"/>
      <c r="P31" s="43">
        <v>2019</v>
      </c>
      <c r="Q31" s="43">
        <v>2023</v>
      </c>
      <c r="R31" s="74" t="s">
        <v>258</v>
      </c>
      <c r="S31" s="83" t="s">
        <v>54</v>
      </c>
      <c r="T31" s="17">
        <f t="shared" si="0"/>
        <v>2040</v>
      </c>
      <c r="U31" s="10"/>
      <c r="V31" s="10"/>
      <c r="W31" s="10"/>
      <c r="X31" s="10"/>
      <c r="Y31" s="10"/>
      <c r="Z31" s="10"/>
      <c r="AA31" s="336"/>
      <c r="AB31" s="345"/>
      <c r="AC31" s="196">
        <f t="shared" si="1"/>
        <v>0</v>
      </c>
      <c r="AD31" s="196">
        <f t="shared" si="2"/>
        <v>0</v>
      </c>
      <c r="AE31" s="196">
        <f t="shared" si="3"/>
        <v>0</v>
      </c>
    </row>
    <row r="32" spans="1:31" s="7" customFormat="1" x14ac:dyDescent="0.25">
      <c r="A32" s="364"/>
      <c r="B32" s="237">
        <f t="shared" si="4"/>
        <v>1</v>
      </c>
      <c r="C32" s="368"/>
      <c r="D32" s="326"/>
      <c r="E32" s="361"/>
      <c r="F32" s="83" t="s">
        <v>111</v>
      </c>
      <c r="G32" s="16">
        <v>1</v>
      </c>
      <c r="H32" s="365"/>
      <c r="I32" s="365"/>
      <c r="J32" s="97">
        <v>3.7</v>
      </c>
      <c r="K32" s="98">
        <v>32</v>
      </c>
      <c r="L32" s="98">
        <v>4</v>
      </c>
      <c r="M32" s="41">
        <v>2015</v>
      </c>
      <c r="N32" s="14">
        <f>IF(K32="","",IF(O32="",IF(K32=0,"",IF(K32&lt;=[5]Разработчик!$D$7,[5]Разработчик!$C$8,IF(K32&lt;=[5]Разработчик!$G$7,[5]Разработчик!$F$8,IF(K32&lt;=[5]Разработчик!$J$7,[5]Разработчик!$I$8,IF(K32&lt;=[5]Разработчик!$M$7,[5]Разработчик!$L$8,IF(K32&lt;=[5]Разработчик!$P$7,[5]Разработчик!$O$8,IF(K32&lt;=[5]Разработчик!$S$7,[5]Разработчик!$R$8,IF(K32&lt;=425.9,3.5,IF(K32&gt;=[5]Разработчик!$V$7,[5]Разработчик!$U$8))))))))),"-"))</f>
        <v>1.5</v>
      </c>
      <c r="O32" s="15"/>
      <c r="P32" s="43">
        <v>2019</v>
      </c>
      <c r="Q32" s="43">
        <v>2023</v>
      </c>
      <c r="R32" s="74" t="s">
        <v>258</v>
      </c>
      <c r="S32" s="83" t="s">
        <v>54</v>
      </c>
      <c r="T32" s="17">
        <f t="shared" si="0"/>
        <v>2040</v>
      </c>
      <c r="U32" s="10"/>
      <c r="V32" s="10"/>
      <c r="W32" s="10"/>
      <c r="X32" s="10"/>
      <c r="Y32" s="10"/>
      <c r="Z32" s="10"/>
      <c r="AA32" s="336"/>
      <c r="AB32" s="345"/>
      <c r="AC32" s="196">
        <f t="shared" si="1"/>
        <v>0</v>
      </c>
      <c r="AD32" s="196">
        <f t="shared" si="2"/>
        <v>0</v>
      </c>
      <c r="AE32" s="196">
        <f t="shared" si="3"/>
        <v>0</v>
      </c>
    </row>
    <row r="33" spans="1:31" s="7" customFormat="1" x14ac:dyDescent="0.25">
      <c r="A33" s="364"/>
      <c r="B33" s="237">
        <f t="shared" si="4"/>
        <v>1</v>
      </c>
      <c r="C33" s="368" t="s">
        <v>601</v>
      </c>
      <c r="D33" s="326"/>
      <c r="E33" s="361"/>
      <c r="F33" s="83" t="s">
        <v>111</v>
      </c>
      <c r="G33" s="16">
        <v>1</v>
      </c>
      <c r="H33" s="365"/>
      <c r="I33" s="365"/>
      <c r="J33" s="97">
        <v>17.8</v>
      </c>
      <c r="K33" s="98">
        <v>89</v>
      </c>
      <c r="L33" s="98">
        <v>5</v>
      </c>
      <c r="M33" s="41">
        <v>2015</v>
      </c>
      <c r="N33" s="14">
        <f>IF(K33="","",IF(O33="",IF(K33=0,"",IF(K33&lt;=[5]Разработчик!$D$7,[5]Разработчик!$C$8,IF(K33&lt;=[5]Разработчик!$G$7,[5]Разработчик!$F$8,IF(K33&lt;=[5]Разработчик!$J$7,[5]Разработчик!$I$8,IF(K33&lt;=[5]Разработчик!$M$7,[5]Разработчик!$L$8,IF(K33&lt;=[5]Разработчик!$P$7,[5]Разработчик!$O$8,IF(K33&lt;=[5]Разработчик!$S$7,[5]Разработчик!$R$8,IF(K33&lt;=425.9,3.5,IF(K33&gt;=[5]Разработчик!$V$7,[5]Разработчик!$U$8))))))))),"-"))</f>
        <v>2</v>
      </c>
      <c r="O33" s="15"/>
      <c r="P33" s="43">
        <v>2019</v>
      </c>
      <c r="Q33" s="43">
        <v>2023</v>
      </c>
      <c r="R33" s="74" t="s">
        <v>258</v>
      </c>
      <c r="S33" s="83" t="s">
        <v>54</v>
      </c>
      <c r="T33" s="17">
        <f t="shared" si="0"/>
        <v>2040</v>
      </c>
      <c r="U33" s="10">
        <v>17</v>
      </c>
      <c r="V33" s="10"/>
      <c r="W33" s="10">
        <v>9</v>
      </c>
      <c r="X33" s="10">
        <v>5</v>
      </c>
      <c r="Y33" s="10"/>
      <c r="Z33" s="10">
        <v>7</v>
      </c>
      <c r="AA33" s="336"/>
      <c r="AB33" s="345"/>
      <c r="AC33" s="196">
        <f t="shared" si="1"/>
        <v>29</v>
      </c>
      <c r="AD33" s="196">
        <f t="shared" si="2"/>
        <v>83</v>
      </c>
      <c r="AE33" s="196">
        <f t="shared" si="3"/>
        <v>112</v>
      </c>
    </row>
    <row r="34" spans="1:31" s="7" customFormat="1" x14ac:dyDescent="0.25">
      <c r="A34" s="364"/>
      <c r="B34" s="237">
        <f t="shared" si="4"/>
        <v>1</v>
      </c>
      <c r="C34" s="368"/>
      <c r="D34" s="326"/>
      <c r="E34" s="361"/>
      <c r="F34" s="83" t="s">
        <v>111</v>
      </c>
      <c r="G34" s="16">
        <v>1</v>
      </c>
      <c r="H34" s="365"/>
      <c r="I34" s="365"/>
      <c r="J34" s="97">
        <v>53.8</v>
      </c>
      <c r="K34" s="98">
        <v>32</v>
      </c>
      <c r="L34" s="98">
        <v>4</v>
      </c>
      <c r="M34" s="41">
        <v>2015</v>
      </c>
      <c r="N34" s="14">
        <f>IF(K34="","",IF(O34="",IF(K34=0,"",IF(K34&lt;=[5]Разработчик!$D$7,[5]Разработчик!$C$8,IF(K34&lt;=[5]Разработчик!$G$7,[5]Разработчик!$F$8,IF(K34&lt;=[5]Разработчик!$J$7,[5]Разработчик!$I$8,IF(K34&lt;=[5]Разработчик!$M$7,[5]Разработчик!$L$8,IF(K34&lt;=[5]Разработчик!$P$7,[5]Разработчик!$O$8,IF(K34&lt;=[5]Разработчик!$S$7,[5]Разработчик!$R$8,IF(K34&lt;=425.9,3.5,IF(K34&gt;=[5]Разработчик!$V$7,[5]Разработчик!$U$8))))))))),"-"))</f>
        <v>1.5</v>
      </c>
      <c r="O34" s="15"/>
      <c r="P34" s="43">
        <v>2019</v>
      </c>
      <c r="Q34" s="43">
        <v>2023</v>
      </c>
      <c r="R34" s="74" t="s">
        <v>258</v>
      </c>
      <c r="S34" s="83" t="s">
        <v>54</v>
      </c>
      <c r="T34" s="17">
        <f t="shared" si="0"/>
        <v>2040</v>
      </c>
      <c r="U34" s="10">
        <v>32</v>
      </c>
      <c r="V34" s="10"/>
      <c r="W34" s="10">
        <v>6</v>
      </c>
      <c r="X34" s="10"/>
      <c r="Y34" s="10"/>
      <c r="Z34" s="10">
        <v>5</v>
      </c>
      <c r="AA34" s="336"/>
      <c r="AB34" s="345"/>
      <c r="AC34" s="196">
        <f t="shared" si="1"/>
        <v>37</v>
      </c>
      <c r="AD34" s="196">
        <f t="shared" si="2"/>
        <v>91</v>
      </c>
      <c r="AE34" s="196">
        <f t="shared" si="3"/>
        <v>128</v>
      </c>
    </row>
    <row r="35" spans="1:31" s="7" customFormat="1" x14ac:dyDescent="0.25">
      <c r="A35" s="364"/>
      <c r="B35" s="237">
        <f t="shared" si="4"/>
        <v>1</v>
      </c>
      <c r="C35" s="368"/>
      <c r="D35" s="326"/>
      <c r="E35" s="361"/>
      <c r="F35" s="83" t="s">
        <v>111</v>
      </c>
      <c r="G35" s="16">
        <v>1</v>
      </c>
      <c r="H35" s="365"/>
      <c r="I35" s="365"/>
      <c r="J35" s="97">
        <v>36.299999999999997</v>
      </c>
      <c r="K35" s="98">
        <v>18</v>
      </c>
      <c r="L35" s="98">
        <v>4</v>
      </c>
      <c r="M35" s="41">
        <v>2015</v>
      </c>
      <c r="N35" s="14">
        <f>IF(K35="","",IF(O35="",IF(K35=0,"",IF(K35&lt;=[5]Разработчик!$D$7,[5]Разработчик!$C$8,IF(K35&lt;=[5]Разработчик!$G$7,[5]Разработчик!$F$8,IF(K35&lt;=[5]Разработчик!$J$7,[5]Разработчик!$I$8,IF(K35&lt;=[5]Разработчик!$M$7,[5]Разработчик!$L$8,IF(K35&lt;=[5]Разработчик!$P$7,[5]Разработчик!$O$8,IF(K35&lt;=[5]Разработчик!$S$7,[5]Разработчик!$R$8,IF(K35&lt;=425.9,3.5,IF(K35&gt;=[5]Разработчик!$V$7,[5]Разработчик!$U$8))))))))),"-"))</f>
        <v>1</v>
      </c>
      <c r="O35" s="15"/>
      <c r="P35" s="43">
        <v>2019</v>
      </c>
      <c r="Q35" s="43">
        <v>2023</v>
      </c>
      <c r="R35" s="74" t="s">
        <v>258</v>
      </c>
      <c r="S35" s="83" t="s">
        <v>54</v>
      </c>
      <c r="T35" s="17">
        <f t="shared" si="0"/>
        <v>2040</v>
      </c>
      <c r="U35" s="10"/>
      <c r="V35" s="10"/>
      <c r="W35" s="10"/>
      <c r="X35" s="10"/>
      <c r="Y35" s="10"/>
      <c r="Z35" s="10"/>
      <c r="AA35" s="336"/>
      <c r="AB35" s="345"/>
      <c r="AC35" s="196">
        <f t="shared" si="1"/>
        <v>0</v>
      </c>
      <c r="AD35" s="196">
        <f t="shared" si="2"/>
        <v>0</v>
      </c>
      <c r="AE35" s="196">
        <f t="shared" si="3"/>
        <v>0</v>
      </c>
    </row>
    <row r="36" spans="1:31" s="7" customFormat="1" x14ac:dyDescent="0.25">
      <c r="A36" s="364"/>
      <c r="B36" s="237">
        <f t="shared" si="4"/>
        <v>1</v>
      </c>
      <c r="C36" s="362" t="s">
        <v>602</v>
      </c>
      <c r="D36" s="322" t="s">
        <v>611</v>
      </c>
      <c r="E36" s="361"/>
      <c r="F36" s="83" t="s">
        <v>111</v>
      </c>
      <c r="G36" s="16">
        <v>1</v>
      </c>
      <c r="H36" s="365"/>
      <c r="I36" s="365"/>
      <c r="J36" s="97">
        <v>93</v>
      </c>
      <c r="K36" s="98">
        <v>57</v>
      </c>
      <c r="L36" s="98">
        <v>4</v>
      </c>
      <c r="M36" s="41">
        <v>2015</v>
      </c>
      <c r="N36" s="14">
        <f>IF(K36="","",IF(O36="",IF(K36=0,"",IF(K36&lt;=[5]Разработчик!$D$7,[5]Разработчик!$C$8,IF(K36&lt;=[5]Разработчик!$G$7,[5]Разработчик!$F$8,IF(K36&lt;=[5]Разработчик!$J$7,[5]Разработчик!$I$8,IF(K36&lt;=[5]Разработчик!$M$7,[5]Разработчик!$L$8,IF(K36&lt;=[5]Разработчик!$P$7,[5]Разработчик!$O$8,IF(K36&lt;=[5]Разработчик!$S$7,[5]Разработчик!$R$8,IF(K36&lt;=425.9,3.5,IF(K36&gt;=[5]Разработчик!$V$7,[5]Разработчик!$U$8))))))))),"-"))</f>
        <v>1.5</v>
      </c>
      <c r="O36" s="15"/>
      <c r="P36" s="43">
        <v>2019</v>
      </c>
      <c r="Q36" s="43">
        <v>2023</v>
      </c>
      <c r="R36" s="74" t="s">
        <v>258</v>
      </c>
      <c r="S36" s="83" t="s">
        <v>54</v>
      </c>
      <c r="T36" s="17">
        <f t="shared" si="0"/>
        <v>2040</v>
      </c>
      <c r="U36" s="10">
        <v>21</v>
      </c>
      <c r="V36" s="10"/>
      <c r="W36" s="10">
        <v>9</v>
      </c>
      <c r="X36" s="10">
        <v>7</v>
      </c>
      <c r="Y36" s="10"/>
      <c r="Z36" s="10">
        <v>9</v>
      </c>
      <c r="AA36" s="336"/>
      <c r="AB36" s="345"/>
      <c r="AC36" s="196">
        <f t="shared" si="1"/>
        <v>37</v>
      </c>
      <c r="AD36" s="196">
        <f t="shared" si="2"/>
        <v>101</v>
      </c>
      <c r="AE36" s="196">
        <f t="shared" si="3"/>
        <v>138</v>
      </c>
    </row>
    <row r="37" spans="1:31" s="7" customFormat="1" x14ac:dyDescent="0.25">
      <c r="A37" s="364"/>
      <c r="B37" s="237">
        <f t="shared" si="4"/>
        <v>1</v>
      </c>
      <c r="C37" s="362"/>
      <c r="D37" s="322"/>
      <c r="E37" s="361"/>
      <c r="F37" s="83" t="s">
        <v>111</v>
      </c>
      <c r="G37" s="16">
        <v>1</v>
      </c>
      <c r="H37" s="365"/>
      <c r="I37" s="365"/>
      <c r="J37" s="97">
        <v>101.2</v>
      </c>
      <c r="K37" s="98">
        <v>32</v>
      </c>
      <c r="L37" s="98">
        <v>4</v>
      </c>
      <c r="M37" s="41">
        <v>2015</v>
      </c>
      <c r="N37" s="14">
        <f>IF(K37="","",IF(O37="",IF(K37=0,"",IF(K37&lt;=[5]Разработчик!$D$7,[5]Разработчик!$C$8,IF(K37&lt;=[5]Разработчик!$G$7,[5]Разработчик!$F$8,IF(K37&lt;=[5]Разработчик!$J$7,[5]Разработчик!$I$8,IF(K37&lt;=[5]Разработчик!$M$7,[5]Разработчик!$L$8,IF(K37&lt;=[5]Разработчик!$P$7,[5]Разработчик!$O$8,IF(K37&lt;=[5]Разработчик!$S$7,[5]Разработчик!$R$8,IF(K37&lt;=425.9,3.5,IF(K37&gt;=[5]Разработчик!$V$7,[5]Разработчик!$U$8))))))))),"-"))</f>
        <v>1.5</v>
      </c>
      <c r="O37" s="15"/>
      <c r="P37" s="43">
        <v>2019</v>
      </c>
      <c r="Q37" s="43">
        <v>2023</v>
      </c>
      <c r="R37" s="74" t="s">
        <v>258</v>
      </c>
      <c r="S37" s="83" t="s">
        <v>54</v>
      </c>
      <c r="T37" s="17">
        <f t="shared" si="0"/>
        <v>2040</v>
      </c>
      <c r="U37" s="10">
        <v>31</v>
      </c>
      <c r="V37" s="10"/>
      <c r="W37" s="10">
        <v>7</v>
      </c>
      <c r="X37" s="10">
        <v>6</v>
      </c>
      <c r="Y37" s="10"/>
      <c r="Z37" s="10">
        <v>6</v>
      </c>
      <c r="AA37" s="336"/>
      <c r="AB37" s="345"/>
      <c r="AC37" s="196">
        <f t="shared" si="1"/>
        <v>43</v>
      </c>
      <c r="AD37" s="196">
        <f t="shared" si="2"/>
        <v>106</v>
      </c>
      <c r="AE37" s="196">
        <f t="shared" si="3"/>
        <v>149</v>
      </c>
    </row>
    <row r="38" spans="1:31" s="7" customFormat="1" x14ac:dyDescent="0.25">
      <c r="A38" s="364"/>
      <c r="B38" s="237">
        <f t="shared" si="4"/>
        <v>1</v>
      </c>
      <c r="C38" s="362"/>
      <c r="D38" s="322"/>
      <c r="E38" s="361"/>
      <c r="F38" s="83" t="s">
        <v>111</v>
      </c>
      <c r="G38" s="16">
        <v>1</v>
      </c>
      <c r="H38" s="365"/>
      <c r="I38" s="365"/>
      <c r="J38" s="97">
        <v>0.3</v>
      </c>
      <c r="K38" s="98">
        <v>25</v>
      </c>
      <c r="L38" s="98">
        <v>4</v>
      </c>
      <c r="M38" s="41">
        <v>2015</v>
      </c>
      <c r="N38" s="14">
        <f>IF(K38="","",IF(O38="",IF(K38=0,"",IF(K38&lt;=[5]Разработчик!$D$7,[5]Разработчик!$C$8,IF(K38&lt;=[5]Разработчик!$G$7,[5]Разработчик!$F$8,IF(K38&lt;=[5]Разработчик!$J$7,[5]Разработчик!$I$8,IF(K38&lt;=[5]Разработчик!$M$7,[5]Разработчик!$L$8,IF(K38&lt;=[5]Разработчик!$P$7,[5]Разработчик!$O$8,IF(K38&lt;=[5]Разработчик!$S$7,[5]Разработчик!$R$8,IF(K38&lt;=425.9,3.5,IF(K38&gt;=[5]Разработчик!$V$7,[5]Разработчик!$U$8))))))))),"-"))</f>
        <v>1</v>
      </c>
      <c r="O38" s="15"/>
      <c r="P38" s="43">
        <v>2019</v>
      </c>
      <c r="Q38" s="43">
        <v>2023</v>
      </c>
      <c r="R38" s="74" t="s">
        <v>258</v>
      </c>
      <c r="S38" s="83" t="s">
        <v>54</v>
      </c>
      <c r="T38" s="17">
        <f t="shared" si="0"/>
        <v>2040</v>
      </c>
      <c r="U38" s="10">
        <v>18</v>
      </c>
      <c r="V38" s="10"/>
      <c r="W38" s="10">
        <v>3</v>
      </c>
      <c r="X38" s="10">
        <v>4</v>
      </c>
      <c r="Y38" s="10"/>
      <c r="Z38" s="10">
        <v>2</v>
      </c>
      <c r="AA38" s="336"/>
      <c r="AB38" s="345"/>
      <c r="AC38" s="196">
        <f t="shared" si="1"/>
        <v>24</v>
      </c>
      <c r="AD38" s="196">
        <f t="shared" si="2"/>
        <v>56</v>
      </c>
      <c r="AE38" s="196">
        <f t="shared" si="3"/>
        <v>80</v>
      </c>
    </row>
    <row r="39" spans="1:31" s="7" customFormat="1" x14ac:dyDescent="0.25">
      <c r="A39" s="364"/>
      <c r="B39" s="237">
        <f t="shared" si="4"/>
        <v>1</v>
      </c>
      <c r="C39" s="43" t="s">
        <v>602</v>
      </c>
      <c r="D39" s="43" t="s">
        <v>611</v>
      </c>
      <c r="E39" s="361"/>
      <c r="F39" s="83" t="s">
        <v>111</v>
      </c>
      <c r="G39" s="16">
        <v>1</v>
      </c>
      <c r="H39" s="365"/>
      <c r="I39" s="365"/>
      <c r="J39" s="97">
        <v>6.1</v>
      </c>
      <c r="K39" s="98">
        <v>18</v>
      </c>
      <c r="L39" s="98">
        <v>4</v>
      </c>
      <c r="M39" s="41">
        <v>2015</v>
      </c>
      <c r="N39" s="14">
        <f>IF(K39="","",IF(O39="",IF(K39=0,"",IF(K39&lt;=[5]Разработчик!$D$7,[5]Разработчик!$C$8,IF(K39&lt;=[5]Разработчик!$G$7,[5]Разработчик!$F$8,IF(K39&lt;=[5]Разработчик!$J$7,[5]Разработчик!$I$8,IF(K39&lt;=[5]Разработчик!$M$7,[5]Разработчик!$L$8,IF(K39&lt;=[5]Разработчик!$P$7,[5]Разработчик!$O$8,IF(K39&lt;=[5]Разработчик!$S$7,[5]Разработчик!$R$8,IF(K39&lt;=425.9,3.5,IF(K39&gt;=[5]Разработчик!$V$7,[5]Разработчик!$U$8))))))))),"-"))</f>
        <v>1</v>
      </c>
      <c r="O39" s="15"/>
      <c r="P39" s="43">
        <v>2019</v>
      </c>
      <c r="Q39" s="43">
        <v>2023</v>
      </c>
      <c r="R39" s="74" t="s">
        <v>258</v>
      </c>
      <c r="S39" s="83" t="s">
        <v>54</v>
      </c>
      <c r="T39" s="17">
        <f t="shared" si="0"/>
        <v>2040</v>
      </c>
      <c r="U39" s="10"/>
      <c r="V39" s="10"/>
      <c r="W39" s="10"/>
      <c r="X39" s="10"/>
      <c r="Y39" s="10"/>
      <c r="Z39" s="10"/>
      <c r="AA39" s="336"/>
      <c r="AB39" s="345"/>
      <c r="AC39" s="196">
        <f t="shared" si="1"/>
        <v>0</v>
      </c>
      <c r="AD39" s="196">
        <f t="shared" si="2"/>
        <v>0</v>
      </c>
      <c r="AE39" s="196">
        <f t="shared" si="3"/>
        <v>0</v>
      </c>
    </row>
    <row r="40" spans="1:31" s="7" customFormat="1" x14ac:dyDescent="0.25">
      <c r="A40" s="364"/>
      <c r="B40" s="237">
        <f t="shared" si="4"/>
        <v>1</v>
      </c>
      <c r="C40" s="43" t="s">
        <v>601</v>
      </c>
      <c r="D40" s="43" t="s">
        <v>611</v>
      </c>
      <c r="E40" s="361"/>
      <c r="F40" s="83" t="s">
        <v>111</v>
      </c>
      <c r="G40" s="16">
        <v>1</v>
      </c>
      <c r="H40" s="365"/>
      <c r="I40" s="365"/>
      <c r="J40" s="97">
        <v>6.8</v>
      </c>
      <c r="K40" s="98">
        <v>57</v>
      </c>
      <c r="L40" s="98">
        <v>4</v>
      </c>
      <c r="M40" s="41">
        <v>2015</v>
      </c>
      <c r="N40" s="14">
        <f>IF(K40="","",IF(O40="",IF(K40=0,"",IF(K40&lt;=[5]Разработчик!$D$7,[5]Разработчик!$C$8,IF(K40&lt;=[5]Разработчик!$G$7,[5]Разработчик!$F$8,IF(K40&lt;=[5]Разработчик!$J$7,[5]Разработчик!$I$8,IF(K40&lt;=[5]Разработчик!$M$7,[5]Разработчик!$L$8,IF(K40&lt;=[5]Разработчик!$P$7,[5]Разработчик!$O$8,IF(K40&lt;=[5]Разработчик!$S$7,[5]Разработчик!$R$8,IF(K40&lt;=425.9,3.5,IF(K40&gt;=[5]Разработчик!$V$7,[5]Разработчик!$U$8))))))))),"-"))</f>
        <v>1.5</v>
      </c>
      <c r="O40" s="15"/>
      <c r="P40" s="43">
        <v>2019</v>
      </c>
      <c r="Q40" s="43">
        <v>2023</v>
      </c>
      <c r="R40" s="74" t="s">
        <v>258</v>
      </c>
      <c r="S40" s="83" t="s">
        <v>54</v>
      </c>
      <c r="T40" s="17">
        <f t="shared" si="0"/>
        <v>2040</v>
      </c>
      <c r="U40" s="10"/>
      <c r="V40" s="10"/>
      <c r="W40" s="10"/>
      <c r="X40" s="10"/>
      <c r="Y40" s="10"/>
      <c r="Z40" s="10"/>
      <c r="AA40" s="336"/>
      <c r="AB40" s="345"/>
      <c r="AC40" s="196">
        <f t="shared" si="1"/>
        <v>0</v>
      </c>
      <c r="AD40" s="196">
        <f t="shared" si="2"/>
        <v>0</v>
      </c>
      <c r="AE40" s="196">
        <f t="shared" si="3"/>
        <v>0</v>
      </c>
    </row>
    <row r="41" spans="1:31" s="7" customFormat="1" x14ac:dyDescent="0.25">
      <c r="A41" s="364"/>
      <c r="B41" s="237">
        <f t="shared" si="4"/>
        <v>1</v>
      </c>
      <c r="C41" s="368" t="s">
        <v>612</v>
      </c>
      <c r="D41" s="369" t="s">
        <v>613</v>
      </c>
      <c r="E41" s="361"/>
      <c r="F41" s="83" t="s">
        <v>111</v>
      </c>
      <c r="G41" s="16">
        <v>1</v>
      </c>
      <c r="H41" s="365"/>
      <c r="I41" s="365"/>
      <c r="J41" s="97">
        <v>1</v>
      </c>
      <c r="K41" s="98">
        <v>57</v>
      </c>
      <c r="L41" s="98">
        <v>4</v>
      </c>
      <c r="M41" s="41">
        <v>2015</v>
      </c>
      <c r="N41" s="14">
        <f>IF(K41="","",IF(O41="",IF(K41=0,"",IF(K41&lt;=[5]Разработчик!$D$7,[5]Разработчик!$C$8,IF(K41&lt;=[5]Разработчик!$G$7,[5]Разработчик!$F$8,IF(K41&lt;=[5]Разработчик!$J$7,[5]Разработчик!$I$8,IF(K41&lt;=[5]Разработчик!$M$7,[5]Разработчик!$L$8,IF(K41&lt;=[5]Разработчик!$P$7,[5]Разработчик!$O$8,IF(K41&lt;=[5]Разработчик!$S$7,[5]Разработчик!$R$8,IF(K41&lt;=425.9,3.5,IF(K41&gt;=[5]Разработчик!$V$7,[5]Разработчик!$U$8))))))))),"-"))</f>
        <v>1.5</v>
      </c>
      <c r="O41" s="15"/>
      <c r="P41" s="43">
        <v>2019</v>
      </c>
      <c r="Q41" s="43">
        <v>2023</v>
      </c>
      <c r="R41" s="74" t="s">
        <v>258</v>
      </c>
      <c r="S41" s="83" t="s">
        <v>54</v>
      </c>
      <c r="T41" s="17">
        <f t="shared" si="0"/>
        <v>2040</v>
      </c>
      <c r="U41" s="10"/>
      <c r="V41" s="10"/>
      <c r="W41" s="10"/>
      <c r="X41" s="10"/>
      <c r="Y41" s="10"/>
      <c r="Z41" s="10"/>
      <c r="AA41" s="336"/>
      <c r="AB41" s="345"/>
      <c r="AC41" s="196">
        <f t="shared" si="1"/>
        <v>0</v>
      </c>
      <c r="AD41" s="196">
        <f t="shared" si="2"/>
        <v>0</v>
      </c>
      <c r="AE41" s="196">
        <f t="shared" si="3"/>
        <v>0</v>
      </c>
    </row>
    <row r="42" spans="1:31" s="7" customFormat="1" x14ac:dyDescent="0.25">
      <c r="A42" s="364"/>
      <c r="B42" s="237">
        <f t="shared" si="4"/>
        <v>1</v>
      </c>
      <c r="C42" s="368"/>
      <c r="D42" s="369"/>
      <c r="E42" s="361"/>
      <c r="F42" s="83" t="s">
        <v>111</v>
      </c>
      <c r="G42" s="16">
        <v>1</v>
      </c>
      <c r="H42" s="365"/>
      <c r="I42" s="365"/>
      <c r="J42" s="97">
        <v>14.1</v>
      </c>
      <c r="K42" s="98">
        <v>32</v>
      </c>
      <c r="L42" s="98">
        <v>4</v>
      </c>
      <c r="M42" s="41">
        <v>2015</v>
      </c>
      <c r="N42" s="14">
        <f>IF(K42="","",IF(O42="",IF(K42=0,"",IF(K42&lt;=[5]Разработчик!$D$7,[5]Разработчик!$C$8,IF(K42&lt;=[5]Разработчик!$G$7,[5]Разработчик!$F$8,IF(K42&lt;=[5]Разработчик!$J$7,[5]Разработчик!$I$8,IF(K42&lt;=[5]Разработчик!$M$7,[5]Разработчик!$L$8,IF(K42&lt;=[5]Разработчик!$P$7,[5]Разработчик!$O$8,IF(K42&lt;=[5]Разработчик!$S$7,[5]Разработчик!$R$8,IF(K42&lt;=425.9,3.5,IF(K42&gt;=[5]Разработчик!$V$7,[5]Разработчик!$U$8))))))))),"-"))</f>
        <v>1.5</v>
      </c>
      <c r="O42" s="15"/>
      <c r="P42" s="43">
        <v>2019</v>
      </c>
      <c r="Q42" s="43">
        <v>2023</v>
      </c>
      <c r="R42" s="74" t="s">
        <v>258</v>
      </c>
      <c r="S42" s="83" t="s">
        <v>54</v>
      </c>
      <c r="T42" s="17">
        <f t="shared" si="0"/>
        <v>2040</v>
      </c>
      <c r="U42" s="10"/>
      <c r="V42" s="10"/>
      <c r="W42" s="10"/>
      <c r="X42" s="10"/>
      <c r="Y42" s="10"/>
      <c r="Z42" s="10"/>
      <c r="AA42" s="336"/>
      <c r="AB42" s="345"/>
      <c r="AC42" s="196">
        <f t="shared" si="1"/>
        <v>0</v>
      </c>
      <c r="AD42" s="196">
        <f t="shared" si="2"/>
        <v>0</v>
      </c>
      <c r="AE42" s="196">
        <f t="shared" si="3"/>
        <v>0</v>
      </c>
    </row>
    <row r="43" spans="1:31" s="7" customFormat="1" x14ac:dyDescent="0.25">
      <c r="A43" s="364"/>
      <c r="B43" s="237">
        <f t="shared" si="4"/>
        <v>1</v>
      </c>
      <c r="C43" s="368" t="s">
        <v>601</v>
      </c>
      <c r="D43" s="369"/>
      <c r="E43" s="361"/>
      <c r="F43" s="83" t="s">
        <v>111</v>
      </c>
      <c r="G43" s="16">
        <v>1</v>
      </c>
      <c r="H43" s="365"/>
      <c r="I43" s="365"/>
      <c r="J43" s="97">
        <v>22</v>
      </c>
      <c r="K43" s="98">
        <v>57</v>
      </c>
      <c r="L43" s="98">
        <v>4</v>
      </c>
      <c r="M43" s="41">
        <v>2015</v>
      </c>
      <c r="N43" s="14">
        <f>IF(K43="","",IF(O43="",IF(K43=0,"",IF(K43&lt;=[5]Разработчик!$D$7,[5]Разработчик!$C$8,IF(K43&lt;=[5]Разработчик!$G$7,[5]Разработчик!$F$8,IF(K43&lt;=[5]Разработчик!$J$7,[5]Разработчик!$I$8,IF(K43&lt;=[5]Разработчик!$M$7,[5]Разработчик!$L$8,IF(K43&lt;=[5]Разработчик!$P$7,[5]Разработчик!$O$8,IF(K43&lt;=[5]Разработчик!$S$7,[5]Разработчик!$R$8,IF(K43&lt;=425.9,3.5,IF(K43&gt;=[5]Разработчик!$V$7,[5]Разработчик!$U$8))))))))),"-"))</f>
        <v>1.5</v>
      </c>
      <c r="O43" s="15"/>
      <c r="P43" s="43">
        <v>2019</v>
      </c>
      <c r="Q43" s="43">
        <v>2023</v>
      </c>
      <c r="R43" s="74" t="s">
        <v>258</v>
      </c>
      <c r="S43" s="83" t="s">
        <v>54</v>
      </c>
      <c r="T43" s="17">
        <f t="shared" si="0"/>
        <v>2040</v>
      </c>
      <c r="U43" s="10">
        <v>14</v>
      </c>
      <c r="V43" s="10"/>
      <c r="W43" s="10">
        <v>4</v>
      </c>
      <c r="X43" s="10">
        <v>4</v>
      </c>
      <c r="Y43" s="10"/>
      <c r="Z43" s="10">
        <v>3</v>
      </c>
      <c r="AA43" s="336"/>
      <c r="AB43" s="345"/>
      <c r="AC43" s="196">
        <f t="shared" si="1"/>
        <v>21</v>
      </c>
      <c r="AD43" s="196">
        <f t="shared" si="2"/>
        <v>53</v>
      </c>
      <c r="AE43" s="196">
        <f t="shared" si="3"/>
        <v>74</v>
      </c>
    </row>
    <row r="44" spans="1:31" s="7" customFormat="1" x14ac:dyDescent="0.25">
      <c r="A44" s="364"/>
      <c r="B44" s="237">
        <f t="shared" si="4"/>
        <v>1</v>
      </c>
      <c r="C44" s="368"/>
      <c r="D44" s="369"/>
      <c r="E44" s="361"/>
      <c r="F44" s="83" t="s">
        <v>111</v>
      </c>
      <c r="G44" s="16">
        <v>1</v>
      </c>
      <c r="H44" s="365"/>
      <c r="I44" s="365"/>
      <c r="J44" s="97">
        <v>1</v>
      </c>
      <c r="K44" s="98">
        <v>18</v>
      </c>
      <c r="L44" s="98">
        <v>4</v>
      </c>
      <c r="M44" s="41">
        <v>2015</v>
      </c>
      <c r="N44" s="14">
        <f>IF(K44="","",IF(O44="",IF(K44=0,"",IF(K44&lt;=[5]Разработчик!$D$7,[5]Разработчик!$C$8,IF(K44&lt;=[5]Разработчик!$G$7,[5]Разработчик!$F$8,IF(K44&lt;=[5]Разработчик!$J$7,[5]Разработчик!$I$8,IF(K44&lt;=[5]Разработчик!$M$7,[5]Разработчик!$L$8,IF(K44&lt;=[5]Разработчик!$P$7,[5]Разработчик!$O$8,IF(K44&lt;=[5]Разработчик!$S$7,[5]Разработчик!$R$8,IF(K44&lt;=425.9,3.5,IF(K44&gt;=[5]Разработчик!$V$7,[5]Разработчик!$U$8))))))))),"-"))</f>
        <v>1</v>
      </c>
      <c r="O44" s="15"/>
      <c r="P44" s="43">
        <v>2019</v>
      </c>
      <c r="Q44" s="43">
        <v>2023</v>
      </c>
      <c r="R44" s="74" t="s">
        <v>258</v>
      </c>
      <c r="S44" s="83" t="s">
        <v>54</v>
      </c>
      <c r="T44" s="17">
        <f t="shared" si="0"/>
        <v>2040</v>
      </c>
      <c r="U44" s="10"/>
      <c r="V44" s="10"/>
      <c r="W44" s="10"/>
      <c r="X44" s="10"/>
      <c r="Y44" s="10"/>
      <c r="Z44" s="10"/>
      <c r="AA44" s="336"/>
      <c r="AB44" s="345"/>
      <c r="AC44" s="196">
        <f t="shared" si="1"/>
        <v>0</v>
      </c>
      <c r="AD44" s="196">
        <f t="shared" si="2"/>
        <v>0</v>
      </c>
      <c r="AE44" s="196">
        <f t="shared" si="3"/>
        <v>0</v>
      </c>
    </row>
    <row r="45" spans="1:31" s="7" customFormat="1" ht="24" x14ac:dyDescent="0.25">
      <c r="A45" s="364"/>
      <c r="B45" s="237">
        <f t="shared" si="4"/>
        <v>1</v>
      </c>
      <c r="C45" s="100" t="s">
        <v>614</v>
      </c>
      <c r="D45" s="369" t="s">
        <v>615</v>
      </c>
      <c r="E45" s="361"/>
      <c r="F45" s="83" t="s">
        <v>111</v>
      </c>
      <c r="G45" s="16">
        <v>1</v>
      </c>
      <c r="H45" s="365"/>
      <c r="I45" s="365"/>
      <c r="J45" s="97">
        <v>10.8</v>
      </c>
      <c r="K45" s="98">
        <v>89</v>
      </c>
      <c r="L45" s="98">
        <v>5</v>
      </c>
      <c r="M45" s="41">
        <v>2015</v>
      </c>
      <c r="N45" s="14">
        <f>IF(K45="","",IF(O45="",IF(K45=0,"",IF(K45&lt;=[5]Разработчик!$D$7,[5]Разработчик!$C$8,IF(K45&lt;=[5]Разработчик!$G$7,[5]Разработчик!$F$8,IF(K45&lt;=[5]Разработчик!$J$7,[5]Разработчик!$I$8,IF(K45&lt;=[5]Разработчик!$M$7,[5]Разработчик!$L$8,IF(K45&lt;=[5]Разработчик!$P$7,[5]Разработчик!$O$8,IF(K45&lt;=[5]Разработчик!$S$7,[5]Разработчик!$R$8,IF(K45&lt;=425.9,3.5,IF(K45&gt;=[5]Разработчик!$V$7,[5]Разработчик!$U$8))))))))),"-"))</f>
        <v>2</v>
      </c>
      <c r="O45" s="15"/>
      <c r="P45" s="43">
        <v>2019</v>
      </c>
      <c r="Q45" s="43">
        <v>2023</v>
      </c>
      <c r="R45" s="74" t="s">
        <v>258</v>
      </c>
      <c r="S45" s="83" t="s">
        <v>54</v>
      </c>
      <c r="T45" s="17">
        <f t="shared" si="0"/>
        <v>2040</v>
      </c>
      <c r="U45" s="10">
        <v>19</v>
      </c>
      <c r="V45" s="10"/>
      <c r="W45" s="10">
        <v>9</v>
      </c>
      <c r="X45" s="10">
        <v>7</v>
      </c>
      <c r="Y45" s="10"/>
      <c r="Z45" s="10">
        <v>11</v>
      </c>
      <c r="AA45" s="336"/>
      <c r="AB45" s="345"/>
      <c r="AC45" s="196">
        <f t="shared" si="1"/>
        <v>37</v>
      </c>
      <c r="AD45" s="196">
        <f t="shared" si="2"/>
        <v>103</v>
      </c>
      <c r="AE45" s="196">
        <f t="shared" si="3"/>
        <v>140</v>
      </c>
    </row>
    <row r="46" spans="1:31" s="7" customFormat="1" x14ac:dyDescent="0.25">
      <c r="A46" s="364"/>
      <c r="B46" s="237">
        <f t="shared" si="4"/>
        <v>1</v>
      </c>
      <c r="C46" s="368" t="s">
        <v>616</v>
      </c>
      <c r="D46" s="369"/>
      <c r="E46" s="361"/>
      <c r="F46" s="83" t="s">
        <v>111</v>
      </c>
      <c r="G46" s="16">
        <v>1</v>
      </c>
      <c r="H46" s="365"/>
      <c r="I46" s="365"/>
      <c r="J46" s="97">
        <v>11.6</v>
      </c>
      <c r="K46" s="98">
        <v>89</v>
      </c>
      <c r="L46" s="98">
        <v>5</v>
      </c>
      <c r="M46" s="41">
        <v>2015</v>
      </c>
      <c r="N46" s="14">
        <f>IF(K46="","",IF(O46="",IF(K46=0,"",IF(K46&lt;=[5]Разработчик!$D$7,[5]Разработчик!$C$8,IF(K46&lt;=[5]Разработчик!$G$7,[5]Разработчик!$F$8,IF(K46&lt;=[5]Разработчик!$J$7,[5]Разработчик!$I$8,IF(K46&lt;=[5]Разработчик!$M$7,[5]Разработчик!$L$8,IF(K46&lt;=[5]Разработчик!$P$7,[5]Разработчик!$O$8,IF(K46&lt;=[5]Разработчик!$S$7,[5]Разработчик!$R$8,IF(K46&lt;=425.9,3.5,IF(K46&gt;=[5]Разработчик!$V$7,[5]Разработчик!$U$8))))))))),"-"))</f>
        <v>2</v>
      </c>
      <c r="O46" s="15"/>
      <c r="P46" s="43">
        <v>2019</v>
      </c>
      <c r="Q46" s="43">
        <v>2023</v>
      </c>
      <c r="R46" s="74" t="s">
        <v>258</v>
      </c>
      <c r="S46" s="83" t="s">
        <v>54</v>
      </c>
      <c r="T46" s="17">
        <f t="shared" si="0"/>
        <v>2040</v>
      </c>
      <c r="U46" s="10">
        <v>12</v>
      </c>
      <c r="V46" s="10"/>
      <c r="W46" s="10">
        <v>13</v>
      </c>
      <c r="X46" s="10">
        <v>10</v>
      </c>
      <c r="Y46" s="10"/>
      <c r="Z46" s="10">
        <v>8</v>
      </c>
      <c r="AA46" s="336"/>
      <c r="AB46" s="345"/>
      <c r="AC46" s="196">
        <f t="shared" si="1"/>
        <v>30</v>
      </c>
      <c r="AD46" s="196">
        <f t="shared" si="2"/>
        <v>94</v>
      </c>
      <c r="AE46" s="196">
        <f t="shared" si="3"/>
        <v>124</v>
      </c>
    </row>
    <row r="47" spans="1:31" s="7" customFormat="1" x14ac:dyDescent="0.25">
      <c r="A47" s="364"/>
      <c r="B47" s="237">
        <f t="shared" si="4"/>
        <v>1</v>
      </c>
      <c r="C47" s="368"/>
      <c r="D47" s="369"/>
      <c r="E47" s="361"/>
      <c r="F47" s="83" t="s">
        <v>111</v>
      </c>
      <c r="G47" s="16">
        <v>1</v>
      </c>
      <c r="H47" s="365"/>
      <c r="I47" s="365"/>
      <c r="J47" s="97">
        <v>66.099999999999994</v>
      </c>
      <c r="K47" s="98">
        <v>57</v>
      </c>
      <c r="L47" s="98">
        <v>4</v>
      </c>
      <c r="M47" s="41">
        <v>2015</v>
      </c>
      <c r="N47" s="14">
        <f>IF(K47="","",IF(O47="",IF(K47=0,"",IF(K47&lt;=[5]Разработчик!$D$7,[5]Разработчик!$C$8,IF(K47&lt;=[5]Разработчик!$G$7,[5]Разработчик!$F$8,IF(K47&lt;=[5]Разработчик!$J$7,[5]Разработчик!$I$8,IF(K47&lt;=[5]Разработчик!$M$7,[5]Разработчик!$L$8,IF(K47&lt;=[5]Разработчик!$P$7,[5]Разработчик!$O$8,IF(K47&lt;=[5]Разработчик!$S$7,[5]Разработчик!$R$8,IF(K47&lt;=425.9,3.5,IF(K47&gt;=[5]Разработчик!$V$7,[5]Разработчик!$U$8))))))))),"-"))</f>
        <v>1.5</v>
      </c>
      <c r="O47" s="15"/>
      <c r="P47" s="43">
        <v>2019</v>
      </c>
      <c r="Q47" s="43">
        <v>2023</v>
      </c>
      <c r="R47" s="74" t="s">
        <v>258</v>
      </c>
      <c r="S47" s="83" t="s">
        <v>54</v>
      </c>
      <c r="T47" s="17">
        <f t="shared" si="0"/>
        <v>2040</v>
      </c>
      <c r="U47" s="10"/>
      <c r="V47" s="10"/>
      <c r="W47" s="10"/>
      <c r="X47" s="10"/>
      <c r="Y47" s="10"/>
      <c r="Z47" s="10"/>
      <c r="AA47" s="336"/>
      <c r="AB47" s="345"/>
      <c r="AC47" s="196">
        <f t="shared" si="1"/>
        <v>0</v>
      </c>
      <c r="AD47" s="196">
        <f t="shared" si="2"/>
        <v>0</v>
      </c>
      <c r="AE47" s="196">
        <f t="shared" si="3"/>
        <v>0</v>
      </c>
    </row>
    <row r="48" spans="1:31" s="7" customFormat="1" x14ac:dyDescent="0.25">
      <c r="A48" s="364"/>
      <c r="B48" s="237">
        <f t="shared" si="4"/>
        <v>1</v>
      </c>
      <c r="C48" s="368"/>
      <c r="D48" s="369"/>
      <c r="E48" s="361"/>
      <c r="F48" s="83" t="s">
        <v>111</v>
      </c>
      <c r="G48" s="16">
        <v>1</v>
      </c>
      <c r="H48" s="365"/>
      <c r="I48" s="365"/>
      <c r="J48" s="97">
        <v>1.7</v>
      </c>
      <c r="K48" s="98">
        <v>18</v>
      </c>
      <c r="L48" s="98">
        <v>4</v>
      </c>
      <c r="M48" s="41">
        <v>2015</v>
      </c>
      <c r="N48" s="14">
        <f>IF(K48="","",IF(O48="",IF(K48=0,"",IF(K48&lt;=[5]Разработчик!$D$7,[5]Разработчик!$C$8,IF(K48&lt;=[5]Разработчик!$G$7,[5]Разработчик!$F$8,IF(K48&lt;=[5]Разработчик!$J$7,[5]Разработчик!$I$8,IF(K48&lt;=[5]Разработчик!$M$7,[5]Разработчик!$L$8,IF(K48&lt;=[5]Разработчик!$P$7,[5]Разработчик!$O$8,IF(K48&lt;=[5]Разработчик!$S$7,[5]Разработчик!$R$8,IF(K48&lt;=425.9,3.5,IF(K48&gt;=[5]Разработчик!$V$7,[5]Разработчик!$U$8))))))))),"-"))</f>
        <v>1</v>
      </c>
      <c r="O48" s="15"/>
      <c r="P48" s="43">
        <v>2019</v>
      </c>
      <c r="Q48" s="43">
        <v>2023</v>
      </c>
      <c r="R48" s="74" t="s">
        <v>258</v>
      </c>
      <c r="S48" s="83" t="s">
        <v>54</v>
      </c>
      <c r="T48" s="17">
        <f t="shared" si="0"/>
        <v>2040</v>
      </c>
      <c r="U48" s="10"/>
      <c r="V48" s="10"/>
      <c r="W48" s="10"/>
      <c r="X48" s="10"/>
      <c r="Y48" s="10"/>
      <c r="Z48" s="10"/>
      <c r="AA48" s="336"/>
      <c r="AB48" s="345"/>
      <c r="AC48" s="196">
        <f t="shared" si="1"/>
        <v>0</v>
      </c>
      <c r="AD48" s="196">
        <f t="shared" si="2"/>
        <v>0</v>
      </c>
      <c r="AE48" s="196">
        <f t="shared" si="3"/>
        <v>0</v>
      </c>
    </row>
    <row r="49" spans="1:31" s="7" customFormat="1" x14ac:dyDescent="0.25">
      <c r="A49" s="364"/>
      <c r="B49" s="237">
        <f t="shared" si="4"/>
        <v>1</v>
      </c>
      <c r="C49" s="368" t="s">
        <v>601</v>
      </c>
      <c r="D49" s="369" t="s">
        <v>617</v>
      </c>
      <c r="E49" s="361"/>
      <c r="F49" s="83" t="s">
        <v>111</v>
      </c>
      <c r="G49" s="16">
        <v>1</v>
      </c>
      <c r="H49" s="365"/>
      <c r="I49" s="365"/>
      <c r="J49" s="97">
        <v>21.1</v>
      </c>
      <c r="K49" s="98">
        <v>57</v>
      </c>
      <c r="L49" s="98">
        <v>4</v>
      </c>
      <c r="M49" s="41">
        <v>2015</v>
      </c>
      <c r="N49" s="14">
        <f>IF(K49="","",IF(O49="",IF(K49=0,"",IF(K49&lt;=[5]Разработчик!$D$7,[5]Разработчик!$C$8,IF(K49&lt;=[5]Разработчик!$G$7,[5]Разработчик!$F$8,IF(K49&lt;=[5]Разработчик!$J$7,[5]Разработчик!$I$8,IF(K49&lt;=[5]Разработчик!$M$7,[5]Разработчик!$L$8,IF(K49&lt;=[5]Разработчик!$P$7,[5]Разработчик!$O$8,IF(K49&lt;=[5]Разработчик!$S$7,[5]Разработчик!$R$8,IF(K49&lt;=425.9,3.5,IF(K49&gt;=[5]Разработчик!$V$7,[5]Разработчик!$U$8))))))))),"-"))</f>
        <v>1.5</v>
      </c>
      <c r="O49" s="15"/>
      <c r="P49" s="43">
        <v>2019</v>
      </c>
      <c r="Q49" s="43">
        <v>2023</v>
      </c>
      <c r="R49" s="74" t="s">
        <v>258</v>
      </c>
      <c r="S49" s="83" t="s">
        <v>54</v>
      </c>
      <c r="T49" s="17">
        <f t="shared" si="0"/>
        <v>2040</v>
      </c>
      <c r="U49" s="10">
        <v>16</v>
      </c>
      <c r="V49" s="10"/>
      <c r="W49" s="10">
        <v>7</v>
      </c>
      <c r="X49" s="10">
        <v>2</v>
      </c>
      <c r="Y49" s="10"/>
      <c r="Z49" s="10">
        <v>4</v>
      </c>
      <c r="AA49" s="336"/>
      <c r="AB49" s="345"/>
      <c r="AC49" s="196">
        <f t="shared" si="1"/>
        <v>22</v>
      </c>
      <c r="AD49" s="196">
        <f t="shared" si="2"/>
        <v>62</v>
      </c>
      <c r="AE49" s="196">
        <f t="shared" si="3"/>
        <v>84</v>
      </c>
    </row>
    <row r="50" spans="1:31" s="7" customFormat="1" x14ac:dyDescent="0.25">
      <c r="A50" s="364"/>
      <c r="B50" s="237">
        <f t="shared" si="4"/>
        <v>1</v>
      </c>
      <c r="C50" s="368"/>
      <c r="D50" s="369"/>
      <c r="E50" s="361"/>
      <c r="F50" s="83" t="s">
        <v>111</v>
      </c>
      <c r="G50" s="16">
        <v>1</v>
      </c>
      <c r="H50" s="365"/>
      <c r="I50" s="365"/>
      <c r="J50" s="97">
        <v>0.6</v>
      </c>
      <c r="K50" s="98">
        <v>18</v>
      </c>
      <c r="L50" s="98">
        <v>4</v>
      </c>
      <c r="M50" s="41">
        <v>2015</v>
      </c>
      <c r="N50" s="14">
        <f>IF(K50="","",IF(O50="",IF(K50=0,"",IF(K50&lt;=[5]Разработчик!$D$7,[5]Разработчик!$C$8,IF(K50&lt;=[5]Разработчик!$G$7,[5]Разработчик!$F$8,IF(K50&lt;=[5]Разработчик!$J$7,[5]Разработчик!$I$8,IF(K50&lt;=[5]Разработчик!$M$7,[5]Разработчик!$L$8,IF(K50&lt;=[5]Разработчик!$P$7,[5]Разработчик!$O$8,IF(K50&lt;=[5]Разработчик!$S$7,[5]Разработчик!$R$8,IF(K50&lt;=425.9,3.5,IF(K50&gt;=[5]Разработчик!$V$7,[5]Разработчик!$U$8))))))))),"-"))</f>
        <v>1</v>
      </c>
      <c r="O50" s="15"/>
      <c r="P50" s="43">
        <v>2019</v>
      </c>
      <c r="Q50" s="43">
        <v>2023</v>
      </c>
      <c r="R50" s="74" t="s">
        <v>258</v>
      </c>
      <c r="S50" s="83" t="s">
        <v>54</v>
      </c>
      <c r="T50" s="17">
        <f t="shared" si="0"/>
        <v>2040</v>
      </c>
      <c r="U50" s="10"/>
      <c r="V50" s="10"/>
      <c r="W50" s="10"/>
      <c r="X50" s="10"/>
      <c r="Y50" s="10"/>
      <c r="Z50" s="10"/>
      <c r="AA50" s="336"/>
      <c r="AB50" s="345"/>
      <c r="AC50" s="196">
        <f t="shared" si="1"/>
        <v>0</v>
      </c>
      <c r="AD50" s="196">
        <f t="shared" si="2"/>
        <v>0</v>
      </c>
      <c r="AE50" s="196">
        <f t="shared" si="3"/>
        <v>0</v>
      </c>
    </row>
    <row r="51" spans="1:31" s="7" customFormat="1" x14ac:dyDescent="0.25">
      <c r="A51" s="364"/>
      <c r="B51" s="237">
        <f t="shared" si="4"/>
        <v>1</v>
      </c>
      <c r="C51" s="368" t="s">
        <v>618</v>
      </c>
      <c r="D51" s="369"/>
      <c r="E51" s="361"/>
      <c r="F51" s="83" t="s">
        <v>111</v>
      </c>
      <c r="G51" s="16">
        <v>1</v>
      </c>
      <c r="H51" s="365"/>
      <c r="I51" s="365"/>
      <c r="J51" s="97">
        <v>27.3</v>
      </c>
      <c r="K51" s="98">
        <v>57</v>
      </c>
      <c r="L51" s="98">
        <v>4</v>
      </c>
      <c r="M51" s="41">
        <v>2015</v>
      </c>
      <c r="N51" s="14">
        <f>IF(K51="","",IF(O51="",IF(K51=0,"",IF(K51&lt;=[5]Разработчик!$D$7,[5]Разработчик!$C$8,IF(K51&lt;=[5]Разработчик!$G$7,[5]Разработчик!$F$8,IF(K51&lt;=[5]Разработчик!$J$7,[5]Разработчик!$I$8,IF(K51&lt;=[5]Разработчик!$M$7,[5]Разработчик!$L$8,IF(K51&lt;=[5]Разработчик!$P$7,[5]Разработчик!$O$8,IF(K51&lt;=[5]Разработчик!$S$7,[5]Разработчик!$R$8,IF(K51&lt;=425.9,3.5,IF(K51&gt;=[5]Разработчик!$V$7,[5]Разработчик!$U$8))))))))),"-"))</f>
        <v>1.5</v>
      </c>
      <c r="O51" s="15"/>
      <c r="P51" s="43">
        <v>2019</v>
      </c>
      <c r="Q51" s="43">
        <v>2023</v>
      </c>
      <c r="R51" s="74" t="s">
        <v>258</v>
      </c>
      <c r="S51" s="83" t="s">
        <v>54</v>
      </c>
      <c r="T51" s="17">
        <f t="shared" si="0"/>
        <v>2040</v>
      </c>
      <c r="U51" s="10">
        <v>6</v>
      </c>
      <c r="V51" s="10"/>
      <c r="W51" s="10">
        <v>2</v>
      </c>
      <c r="X51" s="10">
        <v>1</v>
      </c>
      <c r="Y51" s="10"/>
      <c r="Z51" s="10">
        <v>3</v>
      </c>
      <c r="AA51" s="336"/>
      <c r="AB51" s="345"/>
      <c r="AC51" s="196">
        <f t="shared" si="1"/>
        <v>10</v>
      </c>
      <c r="AD51" s="196">
        <f t="shared" si="2"/>
        <v>27</v>
      </c>
      <c r="AE51" s="196">
        <f t="shared" si="3"/>
        <v>37</v>
      </c>
    </row>
    <row r="52" spans="1:31" s="7" customFormat="1" x14ac:dyDescent="0.25">
      <c r="A52" s="364"/>
      <c r="B52" s="237">
        <f t="shared" si="4"/>
        <v>1</v>
      </c>
      <c r="C52" s="368"/>
      <c r="D52" s="369"/>
      <c r="E52" s="361"/>
      <c r="F52" s="83" t="s">
        <v>111</v>
      </c>
      <c r="G52" s="16">
        <v>1</v>
      </c>
      <c r="H52" s="365"/>
      <c r="I52" s="365"/>
      <c r="J52" s="97">
        <v>73.900000000000006</v>
      </c>
      <c r="K52" s="98">
        <v>32</v>
      </c>
      <c r="L52" s="98">
        <v>4</v>
      </c>
      <c r="M52" s="41">
        <v>2015</v>
      </c>
      <c r="N52" s="14">
        <f>IF(K52="","",IF(O52="",IF(K52=0,"",IF(K52&lt;=[5]Разработчик!$D$7,[5]Разработчик!$C$8,IF(K52&lt;=[5]Разработчик!$G$7,[5]Разработчик!$F$8,IF(K52&lt;=[5]Разработчик!$J$7,[5]Разработчик!$I$8,IF(K52&lt;=[5]Разработчик!$M$7,[5]Разработчик!$L$8,IF(K52&lt;=[5]Разработчик!$P$7,[5]Разработчик!$O$8,IF(K52&lt;=[5]Разработчик!$S$7,[5]Разработчик!$R$8,IF(K52&lt;=425.9,3.5,IF(K52&gt;=[5]Разработчик!$V$7,[5]Разработчик!$U$8))))))))),"-"))</f>
        <v>1.5</v>
      </c>
      <c r="O52" s="15"/>
      <c r="P52" s="43">
        <v>2019</v>
      </c>
      <c r="Q52" s="43">
        <v>2023</v>
      </c>
      <c r="R52" s="74" t="s">
        <v>258</v>
      </c>
      <c r="S52" s="83" t="s">
        <v>54</v>
      </c>
      <c r="T52" s="17">
        <f t="shared" si="0"/>
        <v>2040</v>
      </c>
      <c r="U52" s="10">
        <v>31</v>
      </c>
      <c r="V52" s="10"/>
      <c r="W52" s="10">
        <v>34</v>
      </c>
      <c r="X52" s="10">
        <v>11</v>
      </c>
      <c r="Y52" s="10"/>
      <c r="Z52" s="10">
        <v>9</v>
      </c>
      <c r="AA52" s="336"/>
      <c r="AB52" s="345"/>
      <c r="AC52" s="196">
        <f t="shared" si="1"/>
        <v>51</v>
      </c>
      <c r="AD52" s="196">
        <f t="shared" si="2"/>
        <v>179</v>
      </c>
      <c r="AE52" s="196">
        <f t="shared" si="3"/>
        <v>230</v>
      </c>
    </row>
    <row r="53" spans="1:31" s="7" customFormat="1" x14ac:dyDescent="0.25">
      <c r="A53" s="364"/>
      <c r="B53" s="237">
        <f t="shared" si="4"/>
        <v>1</v>
      </c>
      <c r="C53" s="100" t="s">
        <v>619</v>
      </c>
      <c r="D53" s="101" t="s">
        <v>620</v>
      </c>
      <c r="E53" s="361"/>
      <c r="F53" s="83" t="s">
        <v>111</v>
      </c>
      <c r="G53" s="16">
        <v>1</v>
      </c>
      <c r="H53" s="365"/>
      <c r="I53" s="365"/>
      <c r="J53" s="97">
        <v>19.5</v>
      </c>
      <c r="K53" s="98">
        <v>57</v>
      </c>
      <c r="L53" s="98">
        <v>4</v>
      </c>
      <c r="M53" s="41">
        <v>2015</v>
      </c>
      <c r="N53" s="14">
        <f>IF(K53="","",IF(O53="",IF(K53=0,"",IF(K53&lt;=[5]Разработчик!$D$7,[5]Разработчик!$C$8,IF(K53&lt;=[5]Разработчик!$G$7,[5]Разработчик!$F$8,IF(K53&lt;=[5]Разработчик!$J$7,[5]Разработчик!$I$8,IF(K53&lt;=[5]Разработчик!$M$7,[5]Разработчик!$L$8,IF(K53&lt;=[5]Разработчик!$P$7,[5]Разработчик!$O$8,IF(K53&lt;=[5]Разработчик!$S$7,[5]Разработчик!$R$8,IF(K53&lt;=425.9,3.5,IF(K53&gt;=[5]Разработчик!$V$7,[5]Разработчик!$U$8))))))))),"-"))</f>
        <v>1.5</v>
      </c>
      <c r="O53" s="15"/>
      <c r="P53" s="43">
        <v>2019</v>
      </c>
      <c r="Q53" s="43">
        <v>2023</v>
      </c>
      <c r="R53" s="74" t="s">
        <v>258</v>
      </c>
      <c r="S53" s="83" t="s">
        <v>54</v>
      </c>
      <c r="T53" s="17">
        <f t="shared" si="0"/>
        <v>2040</v>
      </c>
      <c r="U53" s="10"/>
      <c r="V53" s="10"/>
      <c r="W53" s="10"/>
      <c r="X53" s="10"/>
      <c r="Y53" s="10"/>
      <c r="Z53" s="10"/>
      <c r="AA53" s="336"/>
      <c r="AB53" s="345"/>
      <c r="AC53" s="196">
        <f t="shared" si="1"/>
        <v>0</v>
      </c>
      <c r="AD53" s="196">
        <f t="shared" si="2"/>
        <v>0</v>
      </c>
      <c r="AE53" s="196">
        <f t="shared" si="3"/>
        <v>0</v>
      </c>
    </row>
    <row r="54" spans="1:31" s="7" customFormat="1" x14ac:dyDescent="0.25">
      <c r="A54" s="364"/>
      <c r="B54" s="237">
        <f t="shared" si="4"/>
        <v>1</v>
      </c>
      <c r="C54" s="362" t="s">
        <v>601</v>
      </c>
      <c r="D54" s="322" t="s">
        <v>621</v>
      </c>
      <c r="E54" s="361"/>
      <c r="F54" s="83" t="s">
        <v>111</v>
      </c>
      <c r="G54" s="16">
        <v>1</v>
      </c>
      <c r="H54" s="365"/>
      <c r="I54" s="365"/>
      <c r="J54" s="97">
        <v>19.2</v>
      </c>
      <c r="K54" s="98">
        <v>57</v>
      </c>
      <c r="L54" s="98">
        <v>4</v>
      </c>
      <c r="M54" s="41">
        <v>2015</v>
      </c>
      <c r="N54" s="14">
        <f>IF(K54="","",IF(O54="",IF(K54=0,"",IF(K54&lt;=[5]Разработчик!$D$7,[5]Разработчик!$C$8,IF(K54&lt;=[5]Разработчик!$G$7,[5]Разработчик!$F$8,IF(K54&lt;=[5]Разработчик!$J$7,[5]Разработчик!$I$8,IF(K54&lt;=[5]Разработчик!$M$7,[5]Разработчик!$L$8,IF(K54&lt;=[5]Разработчик!$P$7,[5]Разработчик!$O$8,IF(K54&lt;=[5]Разработчик!$S$7,[5]Разработчик!$R$8,IF(K54&lt;=425.9,3.5,IF(K54&gt;=[5]Разработчик!$V$7,[5]Разработчик!$U$8))))))))),"-"))</f>
        <v>1.5</v>
      </c>
      <c r="O54" s="15"/>
      <c r="P54" s="43">
        <v>2019</v>
      </c>
      <c r="Q54" s="43">
        <v>2023</v>
      </c>
      <c r="R54" s="74" t="s">
        <v>258</v>
      </c>
      <c r="S54" s="83" t="s">
        <v>54</v>
      </c>
      <c r="T54" s="17">
        <f t="shared" si="0"/>
        <v>2040</v>
      </c>
      <c r="U54" s="10">
        <v>37</v>
      </c>
      <c r="V54" s="10"/>
      <c r="W54" s="10">
        <v>9</v>
      </c>
      <c r="X54" s="10">
        <v>5</v>
      </c>
      <c r="Y54" s="10"/>
      <c r="Z54" s="10">
        <v>7</v>
      </c>
      <c r="AA54" s="336"/>
      <c r="AB54" s="345"/>
      <c r="AC54" s="196">
        <f t="shared" si="1"/>
        <v>49</v>
      </c>
      <c r="AD54" s="196">
        <f t="shared" si="2"/>
        <v>123</v>
      </c>
      <c r="AE54" s="196">
        <f t="shared" si="3"/>
        <v>172</v>
      </c>
    </row>
    <row r="55" spans="1:31" s="7" customFormat="1" x14ac:dyDescent="0.25">
      <c r="A55" s="364"/>
      <c r="B55" s="237">
        <f t="shared" si="4"/>
        <v>1</v>
      </c>
      <c r="C55" s="362"/>
      <c r="D55" s="322"/>
      <c r="E55" s="361"/>
      <c r="F55" s="83" t="s">
        <v>111</v>
      </c>
      <c r="G55" s="16">
        <v>1</v>
      </c>
      <c r="H55" s="365"/>
      <c r="I55" s="365"/>
      <c r="J55" s="97">
        <v>0.6</v>
      </c>
      <c r="K55" s="98">
        <v>18</v>
      </c>
      <c r="L55" s="98">
        <v>4</v>
      </c>
      <c r="M55" s="41">
        <v>2015</v>
      </c>
      <c r="N55" s="14">
        <f>IF(K55="","",IF(O55="",IF(K55=0,"",IF(K55&lt;=[5]Разработчик!$D$7,[5]Разработчик!$C$8,IF(K55&lt;=[5]Разработчик!$G$7,[5]Разработчик!$F$8,IF(K55&lt;=[5]Разработчик!$J$7,[5]Разработчик!$I$8,IF(K55&lt;=[5]Разработчик!$M$7,[5]Разработчик!$L$8,IF(K55&lt;=[5]Разработчик!$P$7,[5]Разработчик!$O$8,IF(K55&lt;=[5]Разработчик!$S$7,[5]Разработчик!$R$8,IF(K55&lt;=425.9,3.5,IF(K55&gt;=[5]Разработчик!$V$7,[5]Разработчик!$U$8))))))))),"-"))</f>
        <v>1</v>
      </c>
      <c r="O55" s="15"/>
      <c r="P55" s="43">
        <v>2019</v>
      </c>
      <c r="Q55" s="43">
        <v>2023</v>
      </c>
      <c r="R55" s="74" t="s">
        <v>258</v>
      </c>
      <c r="S55" s="83" t="s">
        <v>54</v>
      </c>
      <c r="T55" s="17">
        <f t="shared" si="0"/>
        <v>2040</v>
      </c>
      <c r="U55" s="10"/>
      <c r="V55" s="10"/>
      <c r="W55" s="10"/>
      <c r="X55" s="10"/>
      <c r="Y55" s="10"/>
      <c r="Z55" s="10"/>
      <c r="AA55" s="336"/>
      <c r="AB55" s="345"/>
      <c r="AC55" s="196">
        <f t="shared" si="1"/>
        <v>0</v>
      </c>
      <c r="AD55" s="196">
        <f t="shared" si="2"/>
        <v>0</v>
      </c>
      <c r="AE55" s="196">
        <f t="shared" si="3"/>
        <v>0</v>
      </c>
    </row>
    <row r="56" spans="1:31" s="7" customFormat="1" x14ac:dyDescent="0.25">
      <c r="A56" s="364"/>
      <c r="B56" s="237">
        <f t="shared" si="4"/>
        <v>1</v>
      </c>
      <c r="C56" s="362" t="s">
        <v>622</v>
      </c>
      <c r="D56" s="322"/>
      <c r="E56" s="361"/>
      <c r="F56" s="83" t="s">
        <v>111</v>
      </c>
      <c r="G56" s="16">
        <v>1</v>
      </c>
      <c r="H56" s="365"/>
      <c r="I56" s="365"/>
      <c r="J56" s="97">
        <v>73.7</v>
      </c>
      <c r="K56" s="98">
        <v>57</v>
      </c>
      <c r="L56" s="98">
        <v>4</v>
      </c>
      <c r="M56" s="41">
        <v>2015</v>
      </c>
      <c r="N56" s="14">
        <f>IF(K56="","",IF(O56="",IF(K56=0,"",IF(K56&lt;=[5]Разработчик!$D$7,[5]Разработчик!$C$8,IF(K56&lt;=[5]Разработчик!$G$7,[5]Разработчик!$F$8,IF(K56&lt;=[5]Разработчик!$J$7,[5]Разработчик!$I$8,IF(K56&lt;=[5]Разработчик!$M$7,[5]Разработчик!$L$8,IF(K56&lt;=[5]Разработчик!$P$7,[5]Разработчик!$O$8,IF(K56&lt;=[5]Разработчик!$S$7,[5]Разработчик!$R$8,IF(K56&lt;=425.9,3.5,IF(K56&gt;=[5]Разработчик!$V$7,[5]Разработчик!$U$8))))))))),"-"))</f>
        <v>1.5</v>
      </c>
      <c r="O56" s="15"/>
      <c r="P56" s="43">
        <v>2019</v>
      </c>
      <c r="Q56" s="43">
        <v>2023</v>
      </c>
      <c r="R56" s="74" t="s">
        <v>258</v>
      </c>
      <c r="S56" s="83" t="s">
        <v>54</v>
      </c>
      <c r="T56" s="17">
        <f t="shared" si="0"/>
        <v>2040</v>
      </c>
      <c r="U56" s="10">
        <v>28</v>
      </c>
      <c r="V56" s="10"/>
      <c r="W56" s="10">
        <v>8</v>
      </c>
      <c r="X56" s="10">
        <v>8</v>
      </c>
      <c r="Y56" s="10"/>
      <c r="Z56" s="10">
        <v>4</v>
      </c>
      <c r="AA56" s="336"/>
      <c r="AB56" s="345"/>
      <c r="AC56" s="196">
        <f t="shared" si="1"/>
        <v>40</v>
      </c>
      <c r="AD56" s="196">
        <f t="shared" si="2"/>
        <v>100</v>
      </c>
      <c r="AE56" s="196">
        <f t="shared" si="3"/>
        <v>140</v>
      </c>
    </row>
    <row r="57" spans="1:31" s="7" customFormat="1" x14ac:dyDescent="0.25">
      <c r="A57" s="364"/>
      <c r="B57" s="237">
        <f t="shared" si="4"/>
        <v>1</v>
      </c>
      <c r="C57" s="362"/>
      <c r="D57" s="322"/>
      <c r="E57" s="361"/>
      <c r="F57" s="83" t="s">
        <v>111</v>
      </c>
      <c r="G57" s="16">
        <v>1</v>
      </c>
      <c r="H57" s="365"/>
      <c r="I57" s="365"/>
      <c r="J57" s="97">
        <v>92.3</v>
      </c>
      <c r="K57" s="98">
        <v>32</v>
      </c>
      <c r="L57" s="98">
        <v>4</v>
      </c>
      <c r="M57" s="41">
        <v>2015</v>
      </c>
      <c r="N57" s="14">
        <f>IF(K57="","",IF(O57="",IF(K57=0,"",IF(K57&lt;=[5]Разработчик!$D$7,[5]Разработчик!$C$8,IF(K57&lt;=[5]Разработчик!$G$7,[5]Разработчик!$F$8,IF(K57&lt;=[5]Разработчик!$J$7,[5]Разработчик!$I$8,IF(K57&lt;=[5]Разработчик!$M$7,[5]Разработчик!$L$8,IF(K57&lt;=[5]Разработчик!$P$7,[5]Разработчик!$O$8,IF(K57&lt;=[5]Разработчик!$S$7,[5]Разработчик!$R$8,IF(K57&lt;=425.9,3.5,IF(K57&gt;=[5]Разработчик!$V$7,[5]Разработчик!$U$8))))))))),"-"))</f>
        <v>1.5</v>
      </c>
      <c r="O57" s="15"/>
      <c r="P57" s="43">
        <v>2019</v>
      </c>
      <c r="Q57" s="43">
        <v>2023</v>
      </c>
      <c r="R57" s="74" t="s">
        <v>258</v>
      </c>
      <c r="S57" s="83" t="s">
        <v>54</v>
      </c>
      <c r="T57" s="17">
        <f t="shared" si="0"/>
        <v>2040</v>
      </c>
      <c r="U57" s="10">
        <v>4</v>
      </c>
      <c r="V57" s="10"/>
      <c r="W57" s="10">
        <v>6</v>
      </c>
      <c r="X57" s="10">
        <v>5</v>
      </c>
      <c r="Y57" s="10"/>
      <c r="Z57" s="10">
        <v>3</v>
      </c>
      <c r="AA57" s="336"/>
      <c r="AB57" s="345"/>
      <c r="AC57" s="196">
        <f t="shared" si="1"/>
        <v>12</v>
      </c>
      <c r="AD57" s="196">
        <f t="shared" si="2"/>
        <v>39</v>
      </c>
      <c r="AE57" s="196">
        <f t="shared" si="3"/>
        <v>51</v>
      </c>
    </row>
    <row r="58" spans="1:31" s="7" customFormat="1" x14ac:dyDescent="0.25">
      <c r="A58" s="364"/>
      <c r="B58" s="237">
        <f t="shared" si="4"/>
        <v>1</v>
      </c>
      <c r="C58" s="362" t="s">
        <v>622</v>
      </c>
      <c r="D58" s="322" t="s">
        <v>623</v>
      </c>
      <c r="E58" s="361"/>
      <c r="F58" s="83" t="s">
        <v>111</v>
      </c>
      <c r="G58" s="16">
        <v>1</v>
      </c>
      <c r="H58" s="365"/>
      <c r="I58" s="365"/>
      <c r="J58" s="97">
        <v>7.9</v>
      </c>
      <c r="K58" s="98">
        <v>57</v>
      </c>
      <c r="L58" s="98">
        <v>4</v>
      </c>
      <c r="M58" s="41">
        <v>2015</v>
      </c>
      <c r="N58" s="14">
        <f>IF(K58="","",IF(O58="",IF(K58=0,"",IF(K58&lt;=[5]Разработчик!$D$7,[5]Разработчик!$C$8,IF(K58&lt;=[5]Разработчик!$G$7,[5]Разработчик!$F$8,IF(K58&lt;=[5]Разработчик!$J$7,[5]Разработчик!$I$8,IF(K58&lt;=[5]Разработчик!$M$7,[5]Разработчик!$L$8,IF(K58&lt;=[5]Разработчик!$P$7,[5]Разработчик!$O$8,IF(K58&lt;=[5]Разработчик!$S$7,[5]Разработчик!$R$8,IF(K58&lt;=425.9,3.5,IF(K58&gt;=[5]Разработчик!$V$7,[5]Разработчик!$U$8))))))))),"-"))</f>
        <v>1.5</v>
      </c>
      <c r="O58" s="15"/>
      <c r="P58" s="43">
        <v>2019</v>
      </c>
      <c r="Q58" s="43">
        <v>2023</v>
      </c>
      <c r="R58" s="74" t="s">
        <v>258</v>
      </c>
      <c r="S58" s="83" t="s">
        <v>54</v>
      </c>
      <c r="T58" s="17">
        <f t="shared" si="0"/>
        <v>2040</v>
      </c>
      <c r="U58" s="10">
        <v>17</v>
      </c>
      <c r="V58" s="10"/>
      <c r="W58" s="10">
        <v>6</v>
      </c>
      <c r="X58" s="10">
        <v>3</v>
      </c>
      <c r="Y58" s="10"/>
      <c r="Z58" s="10">
        <v>3</v>
      </c>
      <c r="AA58" s="336"/>
      <c r="AB58" s="345"/>
      <c r="AC58" s="196">
        <f t="shared" si="1"/>
        <v>23</v>
      </c>
      <c r="AD58" s="196">
        <f t="shared" si="2"/>
        <v>61</v>
      </c>
      <c r="AE58" s="196">
        <f t="shared" si="3"/>
        <v>84</v>
      </c>
    </row>
    <row r="59" spans="1:31" s="7" customFormat="1" x14ac:dyDescent="0.25">
      <c r="A59" s="364"/>
      <c r="B59" s="237">
        <f t="shared" si="4"/>
        <v>1</v>
      </c>
      <c r="C59" s="362"/>
      <c r="D59" s="322"/>
      <c r="E59" s="361"/>
      <c r="F59" s="83" t="s">
        <v>111</v>
      </c>
      <c r="G59" s="16">
        <v>1</v>
      </c>
      <c r="H59" s="365"/>
      <c r="I59" s="365"/>
      <c r="J59" s="97">
        <v>76.099999999999994</v>
      </c>
      <c r="K59" s="98">
        <v>32</v>
      </c>
      <c r="L59" s="98">
        <v>4</v>
      </c>
      <c r="M59" s="41">
        <v>2015</v>
      </c>
      <c r="N59" s="14">
        <f>IF(K59="","",IF(O59="",IF(K59=0,"",IF(K59&lt;=[5]Разработчик!$D$7,[5]Разработчик!$C$8,IF(K59&lt;=[5]Разработчик!$G$7,[5]Разработчик!$F$8,IF(K59&lt;=[5]Разработчик!$J$7,[5]Разработчик!$I$8,IF(K59&lt;=[5]Разработчик!$M$7,[5]Разработчик!$L$8,IF(K59&lt;=[5]Разработчик!$P$7,[5]Разработчик!$O$8,IF(K59&lt;=[5]Разработчик!$S$7,[5]Разработчик!$R$8,IF(K59&lt;=425.9,3.5,IF(K59&gt;=[5]Разработчик!$V$7,[5]Разработчик!$U$8))))))))),"-"))</f>
        <v>1.5</v>
      </c>
      <c r="O59" s="15"/>
      <c r="P59" s="43">
        <v>2019</v>
      </c>
      <c r="Q59" s="43">
        <v>2023</v>
      </c>
      <c r="R59" s="74" t="s">
        <v>258</v>
      </c>
      <c r="S59" s="83" t="s">
        <v>54</v>
      </c>
      <c r="T59" s="17">
        <f t="shared" si="0"/>
        <v>2040</v>
      </c>
      <c r="U59" s="10">
        <v>20</v>
      </c>
      <c r="V59" s="10"/>
      <c r="W59" s="10">
        <v>11</v>
      </c>
      <c r="X59" s="10">
        <v>8</v>
      </c>
      <c r="Y59" s="10"/>
      <c r="Z59" s="10">
        <v>7</v>
      </c>
      <c r="AA59" s="336"/>
      <c r="AB59" s="345"/>
      <c r="AC59" s="196">
        <f t="shared" si="1"/>
        <v>35</v>
      </c>
      <c r="AD59" s="196">
        <f t="shared" si="2"/>
        <v>99</v>
      </c>
      <c r="AE59" s="196">
        <f t="shared" si="3"/>
        <v>134</v>
      </c>
    </row>
    <row r="60" spans="1:31" s="7" customFormat="1" x14ac:dyDescent="0.25">
      <c r="A60" s="364"/>
      <c r="B60" s="237">
        <f t="shared" si="4"/>
        <v>1</v>
      </c>
      <c r="C60" s="362" t="s">
        <v>601</v>
      </c>
      <c r="D60" s="369" t="s">
        <v>624</v>
      </c>
      <c r="E60" s="361"/>
      <c r="F60" s="83" t="s">
        <v>111</v>
      </c>
      <c r="G60" s="16">
        <v>1</v>
      </c>
      <c r="H60" s="365"/>
      <c r="I60" s="365"/>
      <c r="J60" s="97">
        <v>15</v>
      </c>
      <c r="K60" s="98">
        <v>89</v>
      </c>
      <c r="L60" s="98">
        <v>5</v>
      </c>
      <c r="M60" s="41">
        <v>2015</v>
      </c>
      <c r="N60" s="14">
        <f>IF(K60="","",IF(O60="",IF(K60=0,"",IF(K60&lt;=[5]Разработчик!$D$7,[5]Разработчик!$C$8,IF(K60&lt;=[5]Разработчик!$G$7,[5]Разработчик!$F$8,IF(K60&lt;=[5]Разработчик!$J$7,[5]Разработчик!$I$8,IF(K60&lt;=[5]Разработчик!$M$7,[5]Разработчик!$L$8,IF(K60&lt;=[5]Разработчик!$P$7,[5]Разработчик!$O$8,IF(K60&lt;=[5]Разработчик!$S$7,[5]Разработчик!$R$8,IF(K60&lt;=425.9,3.5,IF(K60&gt;=[5]Разработчик!$V$7,[5]Разработчик!$U$8))))))))),"-"))</f>
        <v>2</v>
      </c>
      <c r="O60" s="15"/>
      <c r="P60" s="43">
        <v>2019</v>
      </c>
      <c r="Q60" s="43">
        <v>2023</v>
      </c>
      <c r="R60" s="74" t="s">
        <v>258</v>
      </c>
      <c r="S60" s="83" t="s">
        <v>54</v>
      </c>
      <c r="T60" s="17">
        <f t="shared" si="0"/>
        <v>2040</v>
      </c>
      <c r="U60" s="10">
        <v>24</v>
      </c>
      <c r="V60" s="10"/>
      <c r="W60" s="10">
        <v>4</v>
      </c>
      <c r="X60" s="10">
        <v>1</v>
      </c>
      <c r="Y60" s="10"/>
      <c r="Z60" s="10">
        <v>7</v>
      </c>
      <c r="AA60" s="336"/>
      <c r="AB60" s="345"/>
      <c r="AC60" s="196">
        <f t="shared" si="1"/>
        <v>32</v>
      </c>
      <c r="AD60" s="196">
        <f t="shared" si="2"/>
        <v>79</v>
      </c>
      <c r="AE60" s="196">
        <f t="shared" si="3"/>
        <v>111</v>
      </c>
    </row>
    <row r="61" spans="1:31" s="7" customFormat="1" x14ac:dyDescent="0.25">
      <c r="A61" s="364"/>
      <c r="B61" s="237">
        <f t="shared" si="4"/>
        <v>1</v>
      </c>
      <c r="C61" s="362"/>
      <c r="D61" s="369"/>
      <c r="E61" s="361"/>
      <c r="F61" s="83" t="s">
        <v>111</v>
      </c>
      <c r="G61" s="16">
        <v>1</v>
      </c>
      <c r="H61" s="365"/>
      <c r="I61" s="365"/>
      <c r="J61" s="97">
        <v>12.6</v>
      </c>
      <c r="K61" s="98">
        <v>18</v>
      </c>
      <c r="L61" s="98">
        <v>4</v>
      </c>
      <c r="M61" s="41">
        <v>2015</v>
      </c>
      <c r="N61" s="14">
        <f>IF(K61="","",IF(O61="",IF(K61=0,"",IF(K61&lt;=[5]Разработчик!$D$7,[5]Разработчик!$C$8,IF(K61&lt;=[5]Разработчик!$G$7,[5]Разработчик!$F$8,IF(K61&lt;=[5]Разработчик!$J$7,[5]Разработчик!$I$8,IF(K61&lt;=[5]Разработчик!$M$7,[5]Разработчик!$L$8,IF(K61&lt;=[5]Разработчик!$P$7,[5]Разработчик!$O$8,IF(K61&lt;=[5]Разработчик!$S$7,[5]Разработчик!$R$8,IF(K61&lt;=425.9,3.5,IF(K61&gt;=[5]Разработчик!$V$7,[5]Разработчик!$U$8))))))))),"-"))</f>
        <v>1</v>
      </c>
      <c r="O61" s="15"/>
      <c r="P61" s="43">
        <v>2019</v>
      </c>
      <c r="Q61" s="43">
        <v>2023</v>
      </c>
      <c r="R61" s="74" t="s">
        <v>258</v>
      </c>
      <c r="S61" s="83" t="s">
        <v>54</v>
      </c>
      <c r="T61" s="17">
        <f t="shared" si="0"/>
        <v>2040</v>
      </c>
      <c r="U61" s="10"/>
      <c r="V61" s="10"/>
      <c r="W61" s="10"/>
      <c r="X61" s="10"/>
      <c r="Y61" s="10"/>
      <c r="Z61" s="10"/>
      <c r="AA61" s="336"/>
      <c r="AB61" s="345"/>
      <c r="AC61" s="196">
        <f t="shared" si="1"/>
        <v>0</v>
      </c>
      <c r="AD61" s="196">
        <f t="shared" si="2"/>
        <v>0</v>
      </c>
      <c r="AE61" s="196">
        <f t="shared" si="3"/>
        <v>0</v>
      </c>
    </row>
    <row r="62" spans="1:31" s="7" customFormat="1" x14ac:dyDescent="0.25">
      <c r="A62" s="364"/>
      <c r="B62" s="237">
        <f t="shared" si="4"/>
        <v>1</v>
      </c>
      <c r="C62" s="362" t="s">
        <v>625</v>
      </c>
      <c r="D62" s="369"/>
      <c r="E62" s="361"/>
      <c r="F62" s="83" t="s">
        <v>111</v>
      </c>
      <c r="G62" s="16">
        <v>1</v>
      </c>
      <c r="H62" s="365"/>
      <c r="I62" s="365"/>
      <c r="J62" s="97">
        <v>1</v>
      </c>
      <c r="K62" s="98">
        <v>89</v>
      </c>
      <c r="L62" s="98">
        <v>5</v>
      </c>
      <c r="M62" s="41">
        <v>2015</v>
      </c>
      <c r="N62" s="14">
        <f>IF(K62="","",IF(O62="",IF(K62=0,"",IF(K62&lt;=[5]Разработчик!$D$7,[5]Разработчик!$C$8,IF(K62&lt;=[5]Разработчик!$G$7,[5]Разработчик!$F$8,IF(K62&lt;=[5]Разработчик!$J$7,[5]Разработчик!$I$8,IF(K62&lt;=[5]Разработчик!$M$7,[5]Разработчик!$L$8,IF(K62&lt;=[5]Разработчик!$P$7,[5]Разработчик!$O$8,IF(K62&lt;=[5]Разработчик!$S$7,[5]Разработчик!$R$8,IF(K62&lt;=425.9,3.5,IF(K62&gt;=[5]Разработчик!$V$7,[5]Разработчик!$U$8))))))))),"-"))</f>
        <v>2</v>
      </c>
      <c r="O62" s="15"/>
      <c r="P62" s="43">
        <v>2019</v>
      </c>
      <c r="Q62" s="43">
        <v>2023</v>
      </c>
      <c r="R62" s="74" t="s">
        <v>258</v>
      </c>
      <c r="S62" s="83" t="s">
        <v>54</v>
      </c>
      <c r="T62" s="17">
        <f t="shared" si="0"/>
        <v>2040</v>
      </c>
      <c r="U62" s="10">
        <v>4</v>
      </c>
      <c r="V62" s="10"/>
      <c r="W62" s="10">
        <v>2</v>
      </c>
      <c r="X62" s="10">
        <v>1</v>
      </c>
      <c r="Y62" s="10"/>
      <c r="Z62" s="10">
        <v>1</v>
      </c>
      <c r="AA62" s="336"/>
      <c r="AB62" s="345"/>
      <c r="AC62" s="196">
        <f t="shared" si="1"/>
        <v>6</v>
      </c>
      <c r="AD62" s="196">
        <f t="shared" si="2"/>
        <v>17</v>
      </c>
      <c r="AE62" s="196">
        <f t="shared" si="3"/>
        <v>23</v>
      </c>
    </row>
    <row r="63" spans="1:31" s="7" customFormat="1" x14ac:dyDescent="0.25">
      <c r="A63" s="364"/>
      <c r="B63" s="237">
        <f t="shared" si="4"/>
        <v>1</v>
      </c>
      <c r="C63" s="362"/>
      <c r="D63" s="369"/>
      <c r="E63" s="361"/>
      <c r="F63" s="83" t="s">
        <v>111</v>
      </c>
      <c r="G63" s="16">
        <v>1</v>
      </c>
      <c r="H63" s="365"/>
      <c r="I63" s="365"/>
      <c r="J63" s="97">
        <v>113.6</v>
      </c>
      <c r="K63" s="98">
        <v>57</v>
      </c>
      <c r="L63" s="98">
        <v>4</v>
      </c>
      <c r="M63" s="41">
        <v>2015</v>
      </c>
      <c r="N63" s="14">
        <f>IF(K63="","",IF(O63="",IF(K63=0,"",IF(K63&lt;=[5]Разработчик!$D$7,[5]Разработчик!$C$8,IF(K63&lt;=[5]Разработчик!$G$7,[5]Разработчик!$F$8,IF(K63&lt;=[5]Разработчик!$J$7,[5]Разработчик!$I$8,IF(K63&lt;=[5]Разработчик!$M$7,[5]Разработчик!$L$8,IF(K63&lt;=[5]Разработчик!$P$7,[5]Разработчик!$O$8,IF(K63&lt;=[5]Разработчик!$S$7,[5]Разработчик!$R$8,IF(K63&lt;=425.9,3.5,IF(K63&gt;=[5]Разработчик!$V$7,[5]Разработчик!$U$8))))))))),"-"))</f>
        <v>1.5</v>
      </c>
      <c r="O63" s="15"/>
      <c r="P63" s="43">
        <v>2019</v>
      </c>
      <c r="Q63" s="43">
        <v>2023</v>
      </c>
      <c r="R63" s="74" t="s">
        <v>258</v>
      </c>
      <c r="S63" s="83" t="s">
        <v>54</v>
      </c>
      <c r="T63" s="17">
        <f t="shared" si="0"/>
        <v>2040</v>
      </c>
      <c r="U63" s="10">
        <v>19</v>
      </c>
      <c r="V63" s="10"/>
      <c r="W63" s="10">
        <v>11</v>
      </c>
      <c r="X63" s="10">
        <v>7</v>
      </c>
      <c r="Y63" s="10"/>
      <c r="Z63" s="10">
        <v>10</v>
      </c>
      <c r="AA63" s="336"/>
      <c r="AB63" s="345"/>
      <c r="AC63" s="196">
        <f t="shared" si="1"/>
        <v>36</v>
      </c>
      <c r="AD63" s="196">
        <f t="shared" si="2"/>
        <v>104</v>
      </c>
      <c r="AE63" s="196">
        <f t="shared" si="3"/>
        <v>140</v>
      </c>
    </row>
    <row r="64" spans="1:31" s="7" customFormat="1" x14ac:dyDescent="0.25">
      <c r="A64" s="364"/>
      <c r="B64" s="237">
        <f t="shared" si="4"/>
        <v>1</v>
      </c>
      <c r="C64" s="362"/>
      <c r="D64" s="369"/>
      <c r="E64" s="361"/>
      <c r="F64" s="83" t="s">
        <v>111</v>
      </c>
      <c r="G64" s="16">
        <v>1</v>
      </c>
      <c r="H64" s="365"/>
      <c r="I64" s="365"/>
      <c r="J64" s="97">
        <v>75.099999999999994</v>
      </c>
      <c r="K64" s="98">
        <v>32</v>
      </c>
      <c r="L64" s="98">
        <v>4</v>
      </c>
      <c r="M64" s="41">
        <v>2015</v>
      </c>
      <c r="N64" s="14">
        <f>IF(K64="","",IF(O64="",IF(K64=0,"",IF(K64&lt;=[5]Разработчик!$D$7,[5]Разработчик!$C$8,IF(K64&lt;=[5]Разработчик!$G$7,[5]Разработчик!$F$8,IF(K64&lt;=[5]Разработчик!$J$7,[5]Разработчик!$I$8,IF(K64&lt;=[5]Разработчик!$M$7,[5]Разработчик!$L$8,IF(K64&lt;=[5]Разработчик!$P$7,[5]Разработчик!$O$8,IF(K64&lt;=[5]Разработчик!$S$7,[5]Разработчик!$R$8,IF(K64&lt;=425.9,3.5,IF(K64&gt;=[5]Разработчик!$V$7,[5]Разработчик!$U$8))))))))),"-"))</f>
        <v>1.5</v>
      </c>
      <c r="O64" s="15"/>
      <c r="P64" s="43">
        <v>2019</v>
      </c>
      <c r="Q64" s="43">
        <v>2023</v>
      </c>
      <c r="R64" s="74" t="s">
        <v>258</v>
      </c>
      <c r="S64" s="83" t="s">
        <v>54</v>
      </c>
      <c r="T64" s="17">
        <f t="shared" si="0"/>
        <v>2040</v>
      </c>
      <c r="U64" s="10">
        <v>21</v>
      </c>
      <c r="V64" s="10"/>
      <c r="W64" s="10">
        <v>7</v>
      </c>
      <c r="X64" s="10">
        <v>6</v>
      </c>
      <c r="Y64" s="10"/>
      <c r="Z64" s="10">
        <v>6</v>
      </c>
      <c r="AA64" s="336"/>
      <c r="AB64" s="345"/>
      <c r="AC64" s="196">
        <f t="shared" si="1"/>
        <v>33</v>
      </c>
      <c r="AD64" s="196">
        <f t="shared" si="2"/>
        <v>86</v>
      </c>
      <c r="AE64" s="196">
        <f t="shared" si="3"/>
        <v>119</v>
      </c>
    </row>
    <row r="65" spans="1:31" s="7" customFormat="1" x14ac:dyDescent="0.25">
      <c r="A65" s="364"/>
      <c r="B65" s="237">
        <f t="shared" si="4"/>
        <v>1</v>
      </c>
      <c r="C65" s="362"/>
      <c r="D65" s="369"/>
      <c r="E65" s="361"/>
      <c r="F65" s="83" t="s">
        <v>111</v>
      </c>
      <c r="G65" s="16">
        <v>1</v>
      </c>
      <c r="H65" s="365"/>
      <c r="I65" s="365"/>
      <c r="J65" s="97">
        <v>2.1</v>
      </c>
      <c r="K65" s="98">
        <v>18</v>
      </c>
      <c r="L65" s="98">
        <v>4</v>
      </c>
      <c r="M65" s="41">
        <v>2015</v>
      </c>
      <c r="N65" s="14">
        <f>IF(K65="","",IF(O65="",IF(K65=0,"",IF(K65&lt;=[5]Разработчик!$D$7,[5]Разработчик!$C$8,IF(K65&lt;=[5]Разработчик!$G$7,[5]Разработчик!$F$8,IF(K65&lt;=[5]Разработчик!$J$7,[5]Разработчик!$I$8,IF(K65&lt;=[5]Разработчик!$M$7,[5]Разработчик!$L$8,IF(K65&lt;=[5]Разработчик!$P$7,[5]Разработчик!$O$8,IF(K65&lt;=[5]Разработчик!$S$7,[5]Разработчик!$R$8,IF(K65&lt;=425.9,3.5,IF(K65&gt;=[5]Разработчик!$V$7,[5]Разработчик!$U$8))))))))),"-"))</f>
        <v>1</v>
      </c>
      <c r="O65" s="15"/>
      <c r="P65" s="43">
        <v>2019</v>
      </c>
      <c r="Q65" s="43">
        <v>2023</v>
      </c>
      <c r="R65" s="74" t="s">
        <v>258</v>
      </c>
      <c r="S65" s="83" t="s">
        <v>54</v>
      </c>
      <c r="T65" s="17">
        <f t="shared" si="0"/>
        <v>2040</v>
      </c>
      <c r="U65" s="10">
        <v>9</v>
      </c>
      <c r="V65" s="10"/>
      <c r="W65" s="10">
        <v>3</v>
      </c>
      <c r="X65" s="10">
        <v>5</v>
      </c>
      <c r="Y65" s="10"/>
      <c r="Z65" s="10">
        <v>1</v>
      </c>
      <c r="AA65" s="336"/>
      <c r="AB65" s="345"/>
      <c r="AC65" s="196">
        <f t="shared" si="1"/>
        <v>15</v>
      </c>
      <c r="AD65" s="196">
        <f t="shared" si="2"/>
        <v>37</v>
      </c>
      <c r="AE65" s="196">
        <f t="shared" si="3"/>
        <v>52</v>
      </c>
    </row>
    <row r="66" spans="1:31" s="7" customFormat="1" ht="36" x14ac:dyDescent="0.25">
      <c r="A66" s="364"/>
      <c r="B66" s="237">
        <f t="shared" si="4"/>
        <v>1</v>
      </c>
      <c r="C66" s="362" t="s">
        <v>616</v>
      </c>
      <c r="D66" s="369" t="s">
        <v>626</v>
      </c>
      <c r="E66" s="361"/>
      <c r="F66" s="83" t="s">
        <v>111</v>
      </c>
      <c r="G66" s="16">
        <v>1</v>
      </c>
      <c r="H66" s="365"/>
      <c r="I66" s="365"/>
      <c r="J66" s="97">
        <v>4.0999999999999996</v>
      </c>
      <c r="K66" s="98">
        <v>60.3</v>
      </c>
      <c r="L66" s="98">
        <v>2.77</v>
      </c>
      <c r="M66" s="41">
        <v>2015</v>
      </c>
      <c r="N66" s="14">
        <f>IF(K66="","",IF(O66="",IF(K66=0,"",IF(K66&lt;=[5]Разработчик!$D$7,[5]Разработчик!$C$8,IF(K66&lt;=[5]Разработчик!$G$7,[5]Разработчик!$F$8,IF(K66&lt;=[5]Разработчик!$J$7,[5]Разработчик!$I$8,IF(K66&lt;=[5]Разработчик!$M$7,[5]Разработчик!$L$8,IF(K66&lt;=[5]Разработчик!$P$7,[5]Разработчик!$O$8,IF(K66&lt;=[5]Разработчик!$S$7,[5]Разработчик!$R$8,IF(K66&lt;=425.9,3.5,IF(K66&gt;=[5]Разработчик!$V$7,[5]Разработчик!$U$8))))))))),"-"))</f>
        <v>2</v>
      </c>
      <c r="O66" s="15"/>
      <c r="P66" s="43">
        <v>2019</v>
      </c>
      <c r="Q66" s="43">
        <v>2023</v>
      </c>
      <c r="R66" s="74" t="s">
        <v>258</v>
      </c>
      <c r="S66" s="81" t="s">
        <v>627</v>
      </c>
      <c r="T66" s="17">
        <f t="shared" si="0"/>
        <v>2040</v>
      </c>
      <c r="U66" s="10">
        <v>2</v>
      </c>
      <c r="V66" s="10"/>
      <c r="W66" s="10">
        <v>1</v>
      </c>
      <c r="X66" s="10">
        <v>1</v>
      </c>
      <c r="Y66" s="10"/>
      <c r="Z66" s="10"/>
      <c r="AA66" s="336"/>
      <c r="AB66" s="345"/>
      <c r="AC66" s="196">
        <f t="shared" si="1"/>
        <v>3</v>
      </c>
      <c r="AD66" s="196">
        <f t="shared" si="2"/>
        <v>8</v>
      </c>
      <c r="AE66" s="196">
        <f t="shared" si="3"/>
        <v>11</v>
      </c>
    </row>
    <row r="67" spans="1:31" s="7" customFormat="1" ht="36" x14ac:dyDescent="0.25">
      <c r="A67" s="364"/>
      <c r="B67" s="237">
        <f t="shared" si="4"/>
        <v>1</v>
      </c>
      <c r="C67" s="362"/>
      <c r="D67" s="369"/>
      <c r="E67" s="361"/>
      <c r="F67" s="83" t="s">
        <v>111</v>
      </c>
      <c r="G67" s="16">
        <v>1</v>
      </c>
      <c r="H67" s="365"/>
      <c r="I67" s="365"/>
      <c r="J67" s="97">
        <v>6.3</v>
      </c>
      <c r="K67" s="98">
        <v>48.3</v>
      </c>
      <c r="L67" s="98">
        <v>3.68</v>
      </c>
      <c r="M67" s="41">
        <v>2015</v>
      </c>
      <c r="N67" s="14">
        <f>IF(K67="","",IF(O67="",IF(K67=0,"",IF(K67&lt;=[5]Разработчик!$D$7,[5]Разработчик!$C$8,IF(K67&lt;=[5]Разработчик!$G$7,[5]Разработчик!$F$8,IF(K67&lt;=[5]Разработчик!$J$7,[5]Разработчик!$I$8,IF(K67&lt;=[5]Разработчик!$M$7,[5]Разработчик!$L$8,IF(K67&lt;=[5]Разработчик!$P$7,[5]Разработчик!$O$8,IF(K67&lt;=[5]Разработчик!$S$7,[5]Разработчик!$R$8,IF(K67&lt;=425.9,3.5,IF(K67&gt;=[5]Разработчик!$V$7,[5]Разработчик!$U$8))))))))),"-"))</f>
        <v>1.5</v>
      </c>
      <c r="O67" s="15"/>
      <c r="P67" s="43">
        <v>2019</v>
      </c>
      <c r="Q67" s="43">
        <v>2023</v>
      </c>
      <c r="R67" s="74" t="s">
        <v>258</v>
      </c>
      <c r="S67" s="81" t="s">
        <v>627</v>
      </c>
      <c r="T67" s="17">
        <f t="shared" si="0"/>
        <v>2040</v>
      </c>
      <c r="U67" s="10"/>
      <c r="V67" s="10"/>
      <c r="W67" s="10"/>
      <c r="X67" s="10"/>
      <c r="Y67" s="10"/>
      <c r="Z67" s="10"/>
      <c r="AA67" s="336"/>
      <c r="AB67" s="345"/>
      <c r="AC67" s="196">
        <f t="shared" si="1"/>
        <v>0</v>
      </c>
      <c r="AD67" s="196">
        <f t="shared" si="2"/>
        <v>0</v>
      </c>
      <c r="AE67" s="196">
        <f t="shared" si="3"/>
        <v>0</v>
      </c>
    </row>
    <row r="68" spans="1:31" s="7" customFormat="1" ht="36" x14ac:dyDescent="0.25">
      <c r="A68" s="364"/>
      <c r="B68" s="237">
        <f t="shared" si="4"/>
        <v>1</v>
      </c>
      <c r="C68" s="99" t="s">
        <v>616</v>
      </c>
      <c r="D68" s="101" t="s">
        <v>628</v>
      </c>
      <c r="E68" s="361"/>
      <c r="F68" s="83" t="s">
        <v>111</v>
      </c>
      <c r="G68" s="16">
        <v>1</v>
      </c>
      <c r="H68" s="365"/>
      <c r="I68" s="365"/>
      <c r="J68" s="97">
        <v>1.2</v>
      </c>
      <c r="K68" s="98">
        <v>33.4</v>
      </c>
      <c r="L68" s="98">
        <v>3.38</v>
      </c>
      <c r="M68" s="41">
        <v>2015</v>
      </c>
      <c r="N68" s="14">
        <f>IF(K68="","",IF(O68="",IF(K68=0,"",IF(K68&lt;=[5]Разработчик!$D$7,[5]Разработчик!$C$8,IF(K68&lt;=[5]Разработчик!$G$7,[5]Разработчик!$F$8,IF(K68&lt;=[5]Разработчик!$J$7,[5]Разработчик!$I$8,IF(K68&lt;=[5]Разработчик!$M$7,[5]Разработчик!$L$8,IF(K68&lt;=[5]Разработчик!$P$7,[5]Разработчик!$O$8,IF(K68&lt;=[5]Разработчик!$S$7,[5]Разработчик!$R$8,IF(K68&lt;=425.9,3.5,IF(K68&gt;=[5]Разработчик!$V$7,[5]Разработчик!$U$8))))))))),"-"))</f>
        <v>1.5</v>
      </c>
      <c r="O68" s="15"/>
      <c r="P68" s="43">
        <v>2019</v>
      </c>
      <c r="Q68" s="43">
        <v>2023</v>
      </c>
      <c r="R68" s="74" t="s">
        <v>258</v>
      </c>
      <c r="S68" s="81" t="s">
        <v>627</v>
      </c>
      <c r="T68" s="17">
        <f t="shared" si="0"/>
        <v>2040</v>
      </c>
      <c r="U68" s="10">
        <v>4</v>
      </c>
      <c r="V68" s="10"/>
      <c r="W68" s="10"/>
      <c r="X68" s="10"/>
      <c r="Y68" s="10"/>
      <c r="Z68" s="10">
        <v>1</v>
      </c>
      <c r="AA68" s="336"/>
      <c r="AB68" s="345"/>
      <c r="AC68" s="196">
        <f t="shared" si="1"/>
        <v>5</v>
      </c>
      <c r="AD68" s="196">
        <f t="shared" si="2"/>
        <v>11</v>
      </c>
      <c r="AE68" s="196">
        <f t="shared" si="3"/>
        <v>16</v>
      </c>
    </row>
    <row r="69" spans="1:31" s="7" customFormat="1" ht="36" x14ac:dyDescent="0.25">
      <c r="A69" s="364"/>
      <c r="B69" s="237">
        <f t="shared" si="4"/>
        <v>1</v>
      </c>
      <c r="C69" s="99" t="s">
        <v>616</v>
      </c>
      <c r="D69" s="101" t="s">
        <v>629</v>
      </c>
      <c r="E69" s="361"/>
      <c r="F69" s="83" t="s">
        <v>111</v>
      </c>
      <c r="G69" s="16">
        <v>1</v>
      </c>
      <c r="H69" s="365"/>
      <c r="I69" s="365"/>
      <c r="J69" s="97">
        <v>18.7</v>
      </c>
      <c r="K69" s="98">
        <v>26.7</v>
      </c>
      <c r="L69" s="98">
        <v>2.87</v>
      </c>
      <c r="M69" s="41">
        <v>2015</v>
      </c>
      <c r="N69" s="14">
        <f>IF(K69="","",IF(O69="",IF(K69=0,"",IF(K69&lt;=[5]Разработчик!$D$7,[5]Разработчик!$C$8,IF(K69&lt;=[5]Разработчик!$G$7,[5]Разработчик!$F$8,IF(K69&lt;=[5]Разработчик!$J$7,[5]Разработчик!$I$8,IF(K69&lt;=[5]Разработчик!$M$7,[5]Разработчик!$L$8,IF(K69&lt;=[5]Разработчик!$P$7,[5]Разработчик!$O$8,IF(K69&lt;=[5]Разработчик!$S$7,[5]Разработчик!$R$8,IF(K69&lt;=425.9,3.5,IF(K69&gt;=[5]Разработчик!$V$7,[5]Разработчик!$U$8))))))))),"-"))</f>
        <v>1.5</v>
      </c>
      <c r="O69" s="15"/>
      <c r="P69" s="43">
        <v>2019</v>
      </c>
      <c r="Q69" s="43">
        <v>2023</v>
      </c>
      <c r="R69" s="74" t="s">
        <v>258</v>
      </c>
      <c r="S69" s="81" t="s">
        <v>627</v>
      </c>
      <c r="T69" s="17">
        <f t="shared" si="0"/>
        <v>2040</v>
      </c>
      <c r="U69" s="10">
        <v>11</v>
      </c>
      <c r="V69" s="10"/>
      <c r="W69" s="10">
        <v>1</v>
      </c>
      <c r="X69" s="10"/>
      <c r="Y69" s="10"/>
      <c r="Z69" s="10">
        <v>8</v>
      </c>
      <c r="AA69" s="336"/>
      <c r="AB69" s="345"/>
      <c r="AC69" s="196">
        <f t="shared" si="1"/>
        <v>19</v>
      </c>
      <c r="AD69" s="196">
        <f t="shared" si="2"/>
        <v>48</v>
      </c>
      <c r="AE69" s="196">
        <f t="shared" si="3"/>
        <v>67</v>
      </c>
    </row>
    <row r="70" spans="1:31" s="7" customFormat="1" ht="36" x14ac:dyDescent="0.25">
      <c r="A70" s="364"/>
      <c r="B70" s="237">
        <f t="shared" si="4"/>
        <v>1</v>
      </c>
      <c r="C70" s="99" t="s">
        <v>616</v>
      </c>
      <c r="D70" s="101" t="s">
        <v>630</v>
      </c>
      <c r="E70" s="361"/>
      <c r="F70" s="83" t="s">
        <v>111</v>
      </c>
      <c r="G70" s="16">
        <v>1</v>
      </c>
      <c r="H70" s="365"/>
      <c r="I70" s="365"/>
      <c r="J70" s="97">
        <v>16.899999999999999</v>
      </c>
      <c r="K70" s="98">
        <v>26.7</v>
      </c>
      <c r="L70" s="98">
        <v>2.87</v>
      </c>
      <c r="M70" s="41">
        <v>2015</v>
      </c>
      <c r="N70" s="14">
        <f>IF(K70="","",IF(O70="",IF(K70=0,"",IF(K70&lt;=[5]Разработчик!$D$7,[5]Разработчик!$C$8,IF(K70&lt;=[5]Разработчик!$G$7,[5]Разработчик!$F$8,IF(K70&lt;=[5]Разработчик!$J$7,[5]Разработчик!$I$8,IF(K70&lt;=[5]Разработчик!$M$7,[5]Разработчик!$L$8,IF(K70&lt;=[5]Разработчик!$P$7,[5]Разработчик!$O$8,IF(K70&lt;=[5]Разработчик!$S$7,[5]Разработчик!$R$8,IF(K70&lt;=425.9,3.5,IF(K70&gt;=[5]Разработчик!$V$7,[5]Разработчик!$U$8))))))))),"-"))</f>
        <v>1.5</v>
      </c>
      <c r="O70" s="15"/>
      <c r="P70" s="43">
        <v>2019</v>
      </c>
      <c r="Q70" s="43">
        <v>2023</v>
      </c>
      <c r="R70" s="74" t="s">
        <v>258</v>
      </c>
      <c r="S70" s="81" t="s">
        <v>627</v>
      </c>
      <c r="T70" s="17">
        <f t="shared" si="0"/>
        <v>2040</v>
      </c>
      <c r="U70" s="10">
        <v>7</v>
      </c>
      <c r="V70" s="10"/>
      <c r="W70" s="10">
        <v>1</v>
      </c>
      <c r="X70" s="10">
        <v>1</v>
      </c>
      <c r="Y70" s="10"/>
      <c r="Z70" s="10">
        <v>5</v>
      </c>
      <c r="AA70" s="336"/>
      <c r="AB70" s="345"/>
      <c r="AC70" s="196">
        <f t="shared" si="1"/>
        <v>13</v>
      </c>
      <c r="AD70" s="196">
        <f t="shared" si="2"/>
        <v>33</v>
      </c>
      <c r="AE70" s="196">
        <f t="shared" si="3"/>
        <v>46</v>
      </c>
    </row>
    <row r="71" spans="1:31" s="7" customFormat="1" ht="36" x14ac:dyDescent="0.25">
      <c r="A71" s="364"/>
      <c r="B71" s="237">
        <f t="shared" si="4"/>
        <v>1</v>
      </c>
      <c r="C71" s="99" t="s">
        <v>616</v>
      </c>
      <c r="D71" s="101" t="s">
        <v>631</v>
      </c>
      <c r="E71" s="361"/>
      <c r="F71" s="83" t="s">
        <v>111</v>
      </c>
      <c r="G71" s="40">
        <v>1</v>
      </c>
      <c r="H71" s="365"/>
      <c r="I71" s="365"/>
      <c r="J71" s="97">
        <v>8</v>
      </c>
      <c r="K71" s="98">
        <v>21.3</v>
      </c>
      <c r="L71" s="98">
        <v>2.77</v>
      </c>
      <c r="M71" s="41">
        <v>2015</v>
      </c>
      <c r="N71" s="14">
        <f>IF(K71="","",IF(O71="",IF(K71=0,"",IF(K71&lt;=[5]Разработчик!$D$7,[5]Разработчик!$C$8,IF(K71&lt;=[5]Разработчик!$G$7,[5]Разработчик!$F$8,IF(K71&lt;=[5]Разработчик!$J$7,[5]Разработчик!$I$8,IF(K71&lt;=[5]Разработчик!$M$7,[5]Разработчик!$L$8,IF(K71&lt;=[5]Разработчик!$P$7,[5]Разработчик!$O$8,IF(K71&lt;=[5]Разработчик!$S$7,[5]Разработчик!$R$8,IF(K71&lt;=425.9,3.5,IF(K71&gt;=[5]Разработчик!$V$7,[5]Разработчик!$U$8))))))))),"-"))</f>
        <v>1</v>
      </c>
      <c r="O71" s="15"/>
      <c r="P71" s="43">
        <v>2019</v>
      </c>
      <c r="Q71" s="43">
        <v>2023</v>
      </c>
      <c r="R71" s="74" t="s">
        <v>258</v>
      </c>
      <c r="S71" s="81" t="s">
        <v>627</v>
      </c>
      <c r="T71" s="17">
        <f t="shared" ref="T71:T104" si="5">IF(M71="","",M71+R71)</f>
        <v>2040</v>
      </c>
      <c r="U71" s="10">
        <v>8</v>
      </c>
      <c r="V71" s="10"/>
      <c r="W71" s="10">
        <v>2</v>
      </c>
      <c r="X71" s="10"/>
      <c r="Y71" s="10"/>
      <c r="Z71" s="10"/>
      <c r="AA71" s="336"/>
      <c r="AB71" s="345"/>
      <c r="AC71" s="196">
        <f t="shared" si="1"/>
        <v>8</v>
      </c>
      <c r="AD71" s="196">
        <f t="shared" si="2"/>
        <v>20</v>
      </c>
      <c r="AE71" s="196">
        <f t="shared" si="3"/>
        <v>28</v>
      </c>
    </row>
    <row r="72" spans="1:31" s="7" customFormat="1" ht="36" x14ac:dyDescent="0.25">
      <c r="A72" s="364"/>
      <c r="B72" s="237">
        <f t="shared" si="4"/>
        <v>1</v>
      </c>
      <c r="C72" s="99" t="s">
        <v>616</v>
      </c>
      <c r="D72" s="101" t="s">
        <v>632</v>
      </c>
      <c r="E72" s="361"/>
      <c r="F72" s="83" t="s">
        <v>111</v>
      </c>
      <c r="G72" s="16">
        <v>1</v>
      </c>
      <c r="H72" s="365"/>
      <c r="I72" s="365"/>
      <c r="J72" s="97">
        <v>8.3000000000000007</v>
      </c>
      <c r="K72" s="98">
        <v>21.3</v>
      </c>
      <c r="L72" s="98">
        <v>2.77</v>
      </c>
      <c r="M72" s="41">
        <v>2015</v>
      </c>
      <c r="N72" s="14">
        <f>IF(K72="","",IF(O72="",IF(K72=0,"",IF(K72&lt;=[5]Разработчик!$D$7,[5]Разработчик!$C$8,IF(K72&lt;=[5]Разработчик!$G$7,[5]Разработчик!$F$8,IF(K72&lt;=[5]Разработчик!$J$7,[5]Разработчик!$I$8,IF(K72&lt;=[5]Разработчик!$M$7,[5]Разработчик!$L$8,IF(K72&lt;=[5]Разработчик!$P$7,[5]Разработчик!$O$8,IF(K72&lt;=[5]Разработчик!$S$7,[5]Разработчик!$R$8,IF(K72&lt;=425.9,3.5,IF(K72&gt;=[5]Разработчик!$V$7,[5]Разработчик!$U$8))))))))),"-"))</f>
        <v>1</v>
      </c>
      <c r="O72" s="15"/>
      <c r="P72" s="43">
        <v>2019</v>
      </c>
      <c r="Q72" s="43">
        <v>2023</v>
      </c>
      <c r="R72" s="74" t="s">
        <v>258</v>
      </c>
      <c r="S72" s="81" t="s">
        <v>627</v>
      </c>
      <c r="T72" s="17">
        <f t="shared" si="5"/>
        <v>2040</v>
      </c>
      <c r="U72" s="10">
        <v>9</v>
      </c>
      <c r="V72" s="10"/>
      <c r="W72" s="10">
        <v>2</v>
      </c>
      <c r="X72" s="10"/>
      <c r="Y72" s="10"/>
      <c r="Z72" s="10"/>
      <c r="AA72" s="336"/>
      <c r="AB72" s="345"/>
      <c r="AC72" s="196">
        <f t="shared" ref="AC72:AC104" si="6">SUM(U72+V72+X72+Y72+Z72)</f>
        <v>9</v>
      </c>
      <c r="AD72" s="196">
        <f t="shared" ref="AD72:AD104" si="7">SUM(U72*2)+(V72*3)+(W72*2)+(X72*2)+(Y72)+(Z72*3)</f>
        <v>22</v>
      </c>
      <c r="AE72" s="196">
        <f t="shared" ref="AE72:AE104" si="8">SUM(AC72+AD72)</f>
        <v>31</v>
      </c>
    </row>
    <row r="73" spans="1:31" s="7" customFormat="1" ht="36" x14ac:dyDescent="0.25">
      <c r="A73" s="364"/>
      <c r="B73" s="237">
        <f t="shared" ref="B73:B97" si="9">B72</f>
        <v>1</v>
      </c>
      <c r="C73" s="99" t="s">
        <v>616</v>
      </c>
      <c r="D73" s="101" t="s">
        <v>633</v>
      </c>
      <c r="E73" s="361"/>
      <c r="F73" s="83" t="s">
        <v>111</v>
      </c>
      <c r="G73" s="16">
        <v>1</v>
      </c>
      <c r="H73" s="365"/>
      <c r="I73" s="365"/>
      <c r="J73" s="97">
        <v>8.3000000000000007</v>
      </c>
      <c r="K73" s="98">
        <v>21.3</v>
      </c>
      <c r="L73" s="98">
        <v>2.77</v>
      </c>
      <c r="M73" s="41">
        <v>2015</v>
      </c>
      <c r="N73" s="14">
        <f>IF(K73="","",IF(O73="",IF(K73=0,"",IF(K73&lt;=[5]Разработчик!$D$7,[5]Разработчик!$C$8,IF(K73&lt;=[5]Разработчик!$G$7,[5]Разработчик!$F$8,IF(K73&lt;=[5]Разработчик!$J$7,[5]Разработчик!$I$8,IF(K73&lt;=[5]Разработчик!$M$7,[5]Разработчик!$L$8,IF(K73&lt;=[5]Разработчик!$P$7,[5]Разработчик!$O$8,IF(K73&lt;=[5]Разработчик!$S$7,[5]Разработчик!$R$8,IF(K73&lt;=425.9,3.5,IF(K73&gt;=[5]Разработчик!$V$7,[5]Разработчик!$U$8))))))))),"-"))</f>
        <v>1</v>
      </c>
      <c r="O73" s="15"/>
      <c r="P73" s="43">
        <v>2019</v>
      </c>
      <c r="Q73" s="43">
        <v>2023</v>
      </c>
      <c r="R73" s="74" t="s">
        <v>258</v>
      </c>
      <c r="S73" s="81" t="s">
        <v>627</v>
      </c>
      <c r="T73" s="17">
        <f t="shared" si="5"/>
        <v>2040</v>
      </c>
      <c r="U73" s="10">
        <v>8</v>
      </c>
      <c r="V73" s="10"/>
      <c r="W73" s="10">
        <v>2</v>
      </c>
      <c r="X73" s="10"/>
      <c r="Y73" s="10"/>
      <c r="Z73" s="10"/>
      <c r="AA73" s="336"/>
      <c r="AB73" s="345"/>
      <c r="AC73" s="196">
        <f t="shared" si="6"/>
        <v>8</v>
      </c>
      <c r="AD73" s="196">
        <f t="shared" si="7"/>
        <v>20</v>
      </c>
      <c r="AE73" s="196">
        <f t="shared" si="8"/>
        <v>28</v>
      </c>
    </row>
    <row r="74" spans="1:31" s="7" customFormat="1" ht="36" x14ac:dyDescent="0.25">
      <c r="A74" s="364"/>
      <c r="B74" s="237">
        <f t="shared" si="9"/>
        <v>1</v>
      </c>
      <c r="C74" s="99" t="s">
        <v>616</v>
      </c>
      <c r="D74" s="101" t="s">
        <v>634</v>
      </c>
      <c r="E74" s="361"/>
      <c r="F74" s="83" t="s">
        <v>111</v>
      </c>
      <c r="G74" s="16">
        <v>1</v>
      </c>
      <c r="H74" s="365"/>
      <c r="I74" s="365"/>
      <c r="J74" s="97">
        <v>8.1999999999999993</v>
      </c>
      <c r="K74" s="98">
        <v>21.3</v>
      </c>
      <c r="L74" s="98">
        <v>2.77</v>
      </c>
      <c r="M74" s="41">
        <v>2015</v>
      </c>
      <c r="N74" s="14">
        <f>IF(K74="","",IF(O74="",IF(K74=0,"",IF(K74&lt;=[5]Разработчик!$D$7,[5]Разработчик!$C$8,IF(K74&lt;=[5]Разработчик!$G$7,[5]Разработчик!$F$8,IF(K74&lt;=[5]Разработчик!$J$7,[5]Разработчик!$I$8,IF(K74&lt;=[5]Разработчик!$M$7,[5]Разработчик!$L$8,IF(K74&lt;=[5]Разработчик!$P$7,[5]Разработчик!$O$8,IF(K74&lt;=[5]Разработчик!$S$7,[5]Разработчик!$R$8,IF(K74&lt;=425.9,3.5,IF(K74&gt;=[5]Разработчик!$V$7,[5]Разработчик!$U$8))))))))),"-"))</f>
        <v>1</v>
      </c>
      <c r="O74" s="15"/>
      <c r="P74" s="43">
        <v>2019</v>
      </c>
      <c r="Q74" s="43">
        <v>2023</v>
      </c>
      <c r="R74" s="74" t="s">
        <v>258</v>
      </c>
      <c r="S74" s="81" t="s">
        <v>627</v>
      </c>
      <c r="T74" s="17">
        <f t="shared" si="5"/>
        <v>2040</v>
      </c>
      <c r="U74" s="10">
        <v>10</v>
      </c>
      <c r="V74" s="10"/>
      <c r="W74" s="10">
        <v>2</v>
      </c>
      <c r="X74" s="10">
        <v>1</v>
      </c>
      <c r="Y74" s="10"/>
      <c r="Z74" s="10">
        <v>1</v>
      </c>
      <c r="AA74" s="336"/>
      <c r="AB74" s="345"/>
      <c r="AC74" s="196">
        <f t="shared" si="6"/>
        <v>12</v>
      </c>
      <c r="AD74" s="196">
        <f t="shared" si="7"/>
        <v>29</v>
      </c>
      <c r="AE74" s="196">
        <f t="shared" si="8"/>
        <v>41</v>
      </c>
    </row>
    <row r="75" spans="1:31" s="7" customFormat="1" ht="36" x14ac:dyDescent="0.25">
      <c r="A75" s="364"/>
      <c r="B75" s="237">
        <f t="shared" si="9"/>
        <v>1</v>
      </c>
      <c r="C75" s="99" t="s">
        <v>616</v>
      </c>
      <c r="D75" s="101" t="s">
        <v>635</v>
      </c>
      <c r="E75" s="361"/>
      <c r="F75" s="83" t="s">
        <v>111</v>
      </c>
      <c r="G75" s="16">
        <v>1</v>
      </c>
      <c r="H75" s="365"/>
      <c r="I75" s="365"/>
      <c r="J75" s="97">
        <v>8.3000000000000007</v>
      </c>
      <c r="K75" s="98">
        <v>21.3</v>
      </c>
      <c r="L75" s="98">
        <v>2.77</v>
      </c>
      <c r="M75" s="41">
        <v>2015</v>
      </c>
      <c r="N75" s="14">
        <f>IF(K75="","",IF(O75="",IF(K75=0,"",IF(K75&lt;=[5]Разработчик!$D$7,[5]Разработчик!$C$8,IF(K75&lt;=[5]Разработчик!$G$7,[5]Разработчик!$F$8,IF(K75&lt;=[5]Разработчик!$J$7,[5]Разработчик!$I$8,IF(K75&lt;=[5]Разработчик!$M$7,[5]Разработчик!$L$8,IF(K75&lt;=[5]Разработчик!$P$7,[5]Разработчик!$O$8,IF(K75&lt;=[5]Разработчик!$S$7,[5]Разработчик!$R$8,IF(K75&lt;=425.9,3.5,IF(K75&gt;=[5]Разработчик!$V$7,[5]Разработчик!$U$8))))))))),"-"))</f>
        <v>1</v>
      </c>
      <c r="O75" s="15"/>
      <c r="P75" s="43">
        <v>2019</v>
      </c>
      <c r="Q75" s="43">
        <v>2023</v>
      </c>
      <c r="R75" s="74" t="s">
        <v>258</v>
      </c>
      <c r="S75" s="81" t="s">
        <v>627</v>
      </c>
      <c r="T75" s="17">
        <f t="shared" si="5"/>
        <v>2040</v>
      </c>
      <c r="U75" s="10">
        <v>8</v>
      </c>
      <c r="V75" s="10"/>
      <c r="W75" s="10">
        <v>2</v>
      </c>
      <c r="X75" s="10"/>
      <c r="Y75" s="10"/>
      <c r="Z75" s="10"/>
      <c r="AA75" s="336"/>
      <c r="AB75" s="345"/>
      <c r="AC75" s="196">
        <f t="shared" si="6"/>
        <v>8</v>
      </c>
      <c r="AD75" s="196">
        <f t="shared" si="7"/>
        <v>20</v>
      </c>
      <c r="AE75" s="196">
        <f t="shared" si="8"/>
        <v>28</v>
      </c>
    </row>
    <row r="76" spans="1:31" s="7" customFormat="1" ht="36" x14ac:dyDescent="0.25">
      <c r="A76" s="364"/>
      <c r="B76" s="237">
        <f t="shared" si="9"/>
        <v>1</v>
      </c>
      <c r="C76" s="99" t="s">
        <v>616</v>
      </c>
      <c r="D76" s="101" t="s">
        <v>636</v>
      </c>
      <c r="E76" s="361"/>
      <c r="F76" s="83" t="s">
        <v>111</v>
      </c>
      <c r="G76" s="16">
        <v>1</v>
      </c>
      <c r="H76" s="365"/>
      <c r="I76" s="365"/>
      <c r="J76" s="97">
        <v>8.3000000000000007</v>
      </c>
      <c r="K76" s="98">
        <v>21.3</v>
      </c>
      <c r="L76" s="98">
        <v>2.77</v>
      </c>
      <c r="M76" s="41">
        <v>2015</v>
      </c>
      <c r="N76" s="14">
        <f>IF(K76="","",IF(O76="",IF(K76=0,"",IF(K76&lt;=[5]Разработчик!$D$7,[5]Разработчик!$C$8,IF(K76&lt;=[5]Разработчик!$G$7,[5]Разработчик!$F$8,IF(K76&lt;=[5]Разработчик!$J$7,[5]Разработчик!$I$8,IF(K76&lt;=[5]Разработчик!$M$7,[5]Разработчик!$L$8,IF(K76&lt;=[5]Разработчик!$P$7,[5]Разработчик!$O$8,IF(K76&lt;=[5]Разработчик!$S$7,[5]Разработчик!$R$8,IF(K76&lt;=425.9,3.5,IF(K76&gt;=[5]Разработчик!$V$7,[5]Разработчик!$U$8))))))))),"-"))</f>
        <v>1</v>
      </c>
      <c r="O76" s="15"/>
      <c r="P76" s="43">
        <v>2019</v>
      </c>
      <c r="Q76" s="43">
        <v>2023</v>
      </c>
      <c r="R76" s="74" t="s">
        <v>258</v>
      </c>
      <c r="S76" s="81" t="s">
        <v>627</v>
      </c>
      <c r="T76" s="17">
        <f t="shared" si="5"/>
        <v>2040</v>
      </c>
      <c r="U76" s="10">
        <v>4</v>
      </c>
      <c r="V76" s="10"/>
      <c r="W76" s="10">
        <v>1</v>
      </c>
      <c r="X76" s="10"/>
      <c r="Y76" s="10"/>
      <c r="Z76" s="10"/>
      <c r="AA76" s="336"/>
      <c r="AB76" s="345"/>
      <c r="AC76" s="196">
        <f t="shared" si="6"/>
        <v>4</v>
      </c>
      <c r="AD76" s="196">
        <f t="shared" si="7"/>
        <v>10</v>
      </c>
      <c r="AE76" s="196">
        <f t="shared" si="8"/>
        <v>14</v>
      </c>
    </row>
    <row r="77" spans="1:31" s="7" customFormat="1" ht="36" x14ac:dyDescent="0.25">
      <c r="A77" s="364"/>
      <c r="B77" s="237">
        <f t="shared" si="9"/>
        <v>1</v>
      </c>
      <c r="C77" s="99" t="s">
        <v>616</v>
      </c>
      <c r="D77" s="101" t="s">
        <v>637</v>
      </c>
      <c r="E77" s="361"/>
      <c r="F77" s="83" t="s">
        <v>111</v>
      </c>
      <c r="G77" s="16">
        <v>1</v>
      </c>
      <c r="H77" s="365"/>
      <c r="I77" s="365"/>
      <c r="J77" s="97">
        <v>8.3000000000000007</v>
      </c>
      <c r="K77" s="98">
        <v>21.3</v>
      </c>
      <c r="L77" s="98">
        <v>2.77</v>
      </c>
      <c r="M77" s="41">
        <v>2015</v>
      </c>
      <c r="N77" s="14">
        <f>IF(K77="","",IF(O77="",IF(K77=0,"",IF(K77&lt;=[5]Разработчик!$D$7,[5]Разработчик!$C$8,IF(K77&lt;=[5]Разработчик!$G$7,[5]Разработчик!$F$8,IF(K77&lt;=[5]Разработчик!$J$7,[5]Разработчик!$I$8,IF(K77&lt;=[5]Разработчик!$M$7,[5]Разработчик!$L$8,IF(K77&lt;=[5]Разработчик!$P$7,[5]Разработчик!$O$8,IF(K77&lt;=[5]Разработчик!$S$7,[5]Разработчик!$R$8,IF(K77&lt;=425.9,3.5,IF(K77&gt;=[5]Разработчик!$V$7,[5]Разработчик!$U$8))))))))),"-"))</f>
        <v>1</v>
      </c>
      <c r="O77" s="15"/>
      <c r="P77" s="43">
        <v>2019</v>
      </c>
      <c r="Q77" s="43">
        <v>2023</v>
      </c>
      <c r="R77" s="74" t="s">
        <v>258</v>
      </c>
      <c r="S77" s="81" t="s">
        <v>627</v>
      </c>
      <c r="T77" s="17">
        <f t="shared" si="5"/>
        <v>2040</v>
      </c>
      <c r="U77" s="10">
        <v>4</v>
      </c>
      <c r="V77" s="10"/>
      <c r="W77" s="10">
        <v>1</v>
      </c>
      <c r="X77" s="10"/>
      <c r="Y77" s="10"/>
      <c r="Z77" s="10"/>
      <c r="AA77" s="336"/>
      <c r="AB77" s="345"/>
      <c r="AC77" s="196">
        <f t="shared" si="6"/>
        <v>4</v>
      </c>
      <c r="AD77" s="196">
        <f t="shared" si="7"/>
        <v>10</v>
      </c>
      <c r="AE77" s="196">
        <f t="shared" si="8"/>
        <v>14</v>
      </c>
    </row>
    <row r="78" spans="1:31" s="7" customFormat="1" ht="36" x14ac:dyDescent="0.25">
      <c r="A78" s="364"/>
      <c r="B78" s="237">
        <f t="shared" si="9"/>
        <v>1</v>
      </c>
      <c r="C78" s="99" t="s">
        <v>616</v>
      </c>
      <c r="D78" s="101" t="s">
        <v>638</v>
      </c>
      <c r="E78" s="361"/>
      <c r="F78" s="83" t="s">
        <v>111</v>
      </c>
      <c r="G78" s="16">
        <v>1</v>
      </c>
      <c r="H78" s="365"/>
      <c r="I78" s="365"/>
      <c r="J78" s="97">
        <v>8.3000000000000007</v>
      </c>
      <c r="K78" s="98">
        <v>21.3</v>
      </c>
      <c r="L78" s="98">
        <v>2.77</v>
      </c>
      <c r="M78" s="41">
        <v>2015</v>
      </c>
      <c r="N78" s="14">
        <f>IF(K78="","",IF(O78="",IF(K78=0,"",IF(K78&lt;=[5]Разработчик!$D$7,[5]Разработчик!$C$8,IF(K78&lt;=[5]Разработчик!$G$7,[5]Разработчик!$F$8,IF(K78&lt;=[5]Разработчик!$J$7,[5]Разработчик!$I$8,IF(K78&lt;=[5]Разработчик!$M$7,[5]Разработчик!$L$8,IF(K78&lt;=[5]Разработчик!$P$7,[5]Разработчик!$O$8,IF(K78&lt;=[5]Разработчик!$S$7,[5]Разработчик!$R$8,IF(K78&lt;=425.9,3.5,IF(K78&gt;=[5]Разработчик!$V$7,[5]Разработчик!$U$8))))))))),"-"))</f>
        <v>1</v>
      </c>
      <c r="O78" s="15"/>
      <c r="P78" s="43">
        <v>2019</v>
      </c>
      <c r="Q78" s="43">
        <v>2023</v>
      </c>
      <c r="R78" s="74" t="s">
        <v>258</v>
      </c>
      <c r="S78" s="81" t="s">
        <v>627</v>
      </c>
      <c r="T78" s="17">
        <f t="shared" si="5"/>
        <v>2040</v>
      </c>
      <c r="U78" s="10">
        <v>6</v>
      </c>
      <c r="V78" s="10"/>
      <c r="W78" s="10">
        <v>1</v>
      </c>
      <c r="X78" s="10"/>
      <c r="Y78" s="10"/>
      <c r="Z78" s="10"/>
      <c r="AA78" s="336"/>
      <c r="AB78" s="345"/>
      <c r="AC78" s="196">
        <f t="shared" si="6"/>
        <v>6</v>
      </c>
      <c r="AD78" s="196">
        <f t="shared" si="7"/>
        <v>14</v>
      </c>
      <c r="AE78" s="196">
        <f t="shared" si="8"/>
        <v>20</v>
      </c>
    </row>
    <row r="79" spans="1:31" s="7" customFormat="1" ht="36" x14ac:dyDescent="0.25">
      <c r="A79" s="364"/>
      <c r="B79" s="237">
        <f t="shared" si="9"/>
        <v>1</v>
      </c>
      <c r="C79" s="99" t="s">
        <v>616</v>
      </c>
      <c r="D79" s="101" t="s">
        <v>639</v>
      </c>
      <c r="E79" s="361"/>
      <c r="F79" s="83" t="s">
        <v>111</v>
      </c>
      <c r="G79" s="16">
        <v>1</v>
      </c>
      <c r="H79" s="365"/>
      <c r="I79" s="365"/>
      <c r="J79" s="97">
        <v>8.1999999999999993</v>
      </c>
      <c r="K79" s="98">
        <v>21.3</v>
      </c>
      <c r="L79" s="98">
        <v>2.77</v>
      </c>
      <c r="M79" s="41">
        <v>2015</v>
      </c>
      <c r="N79" s="14">
        <f>IF(K79="","",IF(O79="",IF(K79=0,"",IF(K79&lt;=[5]Разработчик!$D$7,[5]Разработчик!$C$8,IF(K79&lt;=[5]Разработчик!$G$7,[5]Разработчик!$F$8,IF(K79&lt;=[5]Разработчик!$J$7,[5]Разработчик!$I$8,IF(K79&lt;=[5]Разработчик!$M$7,[5]Разработчик!$L$8,IF(K79&lt;=[5]Разработчик!$P$7,[5]Разработчик!$O$8,IF(K79&lt;=[5]Разработчик!$S$7,[5]Разработчик!$R$8,IF(K79&lt;=425.9,3.5,IF(K79&gt;=[5]Разработчик!$V$7,[5]Разработчик!$U$8))))))))),"-"))</f>
        <v>1</v>
      </c>
      <c r="O79" s="15"/>
      <c r="P79" s="43">
        <v>2019</v>
      </c>
      <c r="Q79" s="43">
        <v>2023</v>
      </c>
      <c r="R79" s="74" t="s">
        <v>258</v>
      </c>
      <c r="S79" s="81" t="s">
        <v>627</v>
      </c>
      <c r="T79" s="17">
        <f t="shared" si="5"/>
        <v>2040</v>
      </c>
      <c r="U79" s="10">
        <v>4</v>
      </c>
      <c r="V79" s="10"/>
      <c r="W79" s="10">
        <v>1</v>
      </c>
      <c r="X79" s="10"/>
      <c r="Y79" s="10"/>
      <c r="Z79" s="10"/>
      <c r="AA79" s="336"/>
      <c r="AB79" s="345"/>
      <c r="AC79" s="196">
        <f t="shared" si="6"/>
        <v>4</v>
      </c>
      <c r="AD79" s="196">
        <f t="shared" si="7"/>
        <v>10</v>
      </c>
      <c r="AE79" s="196">
        <f t="shared" si="8"/>
        <v>14</v>
      </c>
    </row>
    <row r="80" spans="1:31" s="7" customFormat="1" ht="36" x14ac:dyDescent="0.25">
      <c r="A80" s="364"/>
      <c r="B80" s="237">
        <f t="shared" si="9"/>
        <v>1</v>
      </c>
      <c r="C80" s="99" t="s">
        <v>616</v>
      </c>
      <c r="D80" s="101" t="s">
        <v>640</v>
      </c>
      <c r="E80" s="361"/>
      <c r="F80" s="83" t="s">
        <v>111</v>
      </c>
      <c r="G80" s="16">
        <v>1</v>
      </c>
      <c r="H80" s="365"/>
      <c r="I80" s="365"/>
      <c r="J80" s="97">
        <v>8.3000000000000007</v>
      </c>
      <c r="K80" s="98">
        <v>21.3</v>
      </c>
      <c r="L80" s="98">
        <v>2.77</v>
      </c>
      <c r="M80" s="41">
        <v>2015</v>
      </c>
      <c r="N80" s="14">
        <f>IF(K80="","",IF(O80="",IF(K80=0,"",IF(K80&lt;=[5]Разработчик!$D$7,[5]Разработчик!$C$8,IF(K80&lt;=[5]Разработчик!$G$7,[5]Разработчик!$F$8,IF(K80&lt;=[5]Разработчик!$J$7,[5]Разработчик!$I$8,IF(K80&lt;=[5]Разработчик!$M$7,[5]Разработчик!$L$8,IF(K80&lt;=[5]Разработчик!$P$7,[5]Разработчик!$O$8,IF(K80&lt;=[5]Разработчик!$S$7,[5]Разработчик!$R$8,IF(K80&lt;=425.9,3.5,IF(K80&gt;=[5]Разработчик!$V$7,[5]Разработчик!$U$8))))))))),"-"))</f>
        <v>1</v>
      </c>
      <c r="O80" s="15"/>
      <c r="P80" s="43">
        <v>2019</v>
      </c>
      <c r="Q80" s="43">
        <v>2023</v>
      </c>
      <c r="R80" s="74" t="s">
        <v>258</v>
      </c>
      <c r="S80" s="81" t="s">
        <v>627</v>
      </c>
      <c r="T80" s="17">
        <f t="shared" si="5"/>
        <v>2040</v>
      </c>
      <c r="U80" s="10">
        <v>4</v>
      </c>
      <c r="V80" s="10"/>
      <c r="W80" s="10">
        <v>1</v>
      </c>
      <c r="X80" s="10"/>
      <c r="Y80" s="10"/>
      <c r="Z80" s="10"/>
      <c r="AA80" s="336"/>
      <c r="AB80" s="345"/>
      <c r="AC80" s="196">
        <f t="shared" si="6"/>
        <v>4</v>
      </c>
      <c r="AD80" s="196">
        <f t="shared" si="7"/>
        <v>10</v>
      </c>
      <c r="AE80" s="196">
        <f t="shared" si="8"/>
        <v>14</v>
      </c>
    </row>
    <row r="81" spans="1:31" s="7" customFormat="1" ht="36" x14ac:dyDescent="0.25">
      <c r="A81" s="364"/>
      <c r="B81" s="237">
        <f t="shared" si="9"/>
        <v>1</v>
      </c>
      <c r="C81" s="99" t="s">
        <v>616</v>
      </c>
      <c r="D81" s="101" t="s">
        <v>641</v>
      </c>
      <c r="E81" s="361"/>
      <c r="F81" s="83" t="s">
        <v>111</v>
      </c>
      <c r="G81" s="16">
        <v>1</v>
      </c>
      <c r="H81" s="365"/>
      <c r="I81" s="365"/>
      <c r="J81" s="97">
        <v>8.3000000000000007</v>
      </c>
      <c r="K81" s="98">
        <v>21.3</v>
      </c>
      <c r="L81" s="98">
        <v>2.77</v>
      </c>
      <c r="M81" s="41">
        <v>2015</v>
      </c>
      <c r="N81" s="14">
        <f>IF(K81="","",IF(O81="",IF(K81=0,"",IF(K81&lt;=[5]Разработчик!$D$7,[5]Разработчик!$C$8,IF(K81&lt;=[5]Разработчик!$G$7,[5]Разработчик!$F$8,IF(K81&lt;=[5]Разработчик!$J$7,[5]Разработчик!$I$8,IF(K81&lt;=[5]Разработчик!$M$7,[5]Разработчик!$L$8,IF(K81&lt;=[5]Разработчик!$P$7,[5]Разработчик!$O$8,IF(K81&lt;=[5]Разработчик!$S$7,[5]Разработчик!$R$8,IF(K81&lt;=425.9,3.5,IF(K81&gt;=[5]Разработчик!$V$7,[5]Разработчик!$U$8))))))))),"-"))</f>
        <v>1</v>
      </c>
      <c r="O81" s="15"/>
      <c r="P81" s="43">
        <v>2019</v>
      </c>
      <c r="Q81" s="43">
        <v>2023</v>
      </c>
      <c r="R81" s="74" t="s">
        <v>258</v>
      </c>
      <c r="S81" s="81" t="s">
        <v>627</v>
      </c>
      <c r="T81" s="17">
        <f t="shared" si="5"/>
        <v>2040</v>
      </c>
      <c r="U81" s="10">
        <v>4</v>
      </c>
      <c r="V81" s="10"/>
      <c r="W81" s="10">
        <v>1</v>
      </c>
      <c r="X81" s="10"/>
      <c r="Y81" s="10"/>
      <c r="Z81" s="10"/>
      <c r="AA81" s="336"/>
      <c r="AB81" s="345"/>
      <c r="AC81" s="196">
        <f t="shared" si="6"/>
        <v>4</v>
      </c>
      <c r="AD81" s="196">
        <f t="shared" si="7"/>
        <v>10</v>
      </c>
      <c r="AE81" s="196">
        <f t="shared" si="8"/>
        <v>14</v>
      </c>
    </row>
    <row r="82" spans="1:31" s="7" customFormat="1" ht="36" x14ac:dyDescent="0.25">
      <c r="A82" s="364"/>
      <c r="B82" s="237">
        <f t="shared" si="9"/>
        <v>1</v>
      </c>
      <c r="C82" s="99" t="s">
        <v>616</v>
      </c>
      <c r="D82" s="101" t="s">
        <v>642</v>
      </c>
      <c r="E82" s="361"/>
      <c r="F82" s="83" t="s">
        <v>111</v>
      </c>
      <c r="G82" s="16">
        <v>1</v>
      </c>
      <c r="H82" s="365"/>
      <c r="I82" s="365"/>
      <c r="J82" s="97">
        <v>8</v>
      </c>
      <c r="K82" s="98">
        <v>21.3</v>
      </c>
      <c r="L82" s="98">
        <v>2.77</v>
      </c>
      <c r="M82" s="41">
        <v>2015</v>
      </c>
      <c r="N82" s="14">
        <f>IF(K82="","",IF(O82="",IF(K82=0,"",IF(K82&lt;=[5]Разработчик!$D$7,[5]Разработчик!$C$8,IF(K82&lt;=[5]Разработчик!$G$7,[5]Разработчик!$F$8,IF(K82&lt;=[5]Разработчик!$J$7,[5]Разработчик!$I$8,IF(K82&lt;=[5]Разработчик!$M$7,[5]Разработчик!$L$8,IF(K82&lt;=[5]Разработчик!$P$7,[5]Разработчик!$O$8,IF(K82&lt;=[5]Разработчик!$S$7,[5]Разработчик!$R$8,IF(K82&lt;=425.9,3.5,IF(K82&gt;=[5]Разработчик!$V$7,[5]Разработчик!$U$8))))))))),"-"))</f>
        <v>1</v>
      </c>
      <c r="O82" s="15"/>
      <c r="P82" s="43">
        <v>2019</v>
      </c>
      <c r="Q82" s="43">
        <v>2023</v>
      </c>
      <c r="R82" s="74" t="s">
        <v>258</v>
      </c>
      <c r="S82" s="81" t="s">
        <v>627</v>
      </c>
      <c r="T82" s="17">
        <f t="shared" si="5"/>
        <v>2040</v>
      </c>
      <c r="U82" s="10">
        <v>4</v>
      </c>
      <c r="V82" s="10"/>
      <c r="W82" s="10">
        <v>1</v>
      </c>
      <c r="X82" s="10"/>
      <c r="Y82" s="10"/>
      <c r="Z82" s="10"/>
      <c r="AA82" s="336"/>
      <c r="AB82" s="345"/>
      <c r="AC82" s="196">
        <f t="shared" si="6"/>
        <v>4</v>
      </c>
      <c r="AD82" s="196">
        <f t="shared" si="7"/>
        <v>10</v>
      </c>
      <c r="AE82" s="196">
        <f t="shared" si="8"/>
        <v>14</v>
      </c>
    </row>
    <row r="83" spans="1:31" s="7" customFormat="1" ht="36" x14ac:dyDescent="0.25">
      <c r="A83" s="364"/>
      <c r="B83" s="237">
        <f t="shared" si="9"/>
        <v>1</v>
      </c>
      <c r="C83" s="99" t="s">
        <v>616</v>
      </c>
      <c r="D83" s="101" t="s">
        <v>643</v>
      </c>
      <c r="E83" s="361"/>
      <c r="F83" s="83" t="s">
        <v>111</v>
      </c>
      <c r="G83" s="16">
        <v>1</v>
      </c>
      <c r="H83" s="365"/>
      <c r="I83" s="365"/>
      <c r="J83" s="97">
        <v>27.9</v>
      </c>
      <c r="K83" s="98">
        <v>33.4</v>
      </c>
      <c r="L83" s="98">
        <v>3.38</v>
      </c>
      <c r="M83" s="41">
        <v>2015</v>
      </c>
      <c r="N83" s="14">
        <f>IF(K83="","",IF(O83="",IF(K83=0,"",IF(K83&lt;=[5]Разработчик!$D$7,[5]Разработчик!$C$8,IF(K83&lt;=[5]Разработчик!$G$7,[5]Разработчик!$F$8,IF(K83&lt;=[5]Разработчик!$J$7,[5]Разработчик!$I$8,IF(K83&lt;=[5]Разработчик!$M$7,[5]Разработчик!$L$8,IF(K83&lt;=[5]Разработчик!$P$7,[5]Разработчик!$O$8,IF(K83&lt;=[5]Разработчик!$S$7,[5]Разработчик!$R$8,IF(K83&lt;=425.9,3.5,IF(K83&gt;=[5]Разработчик!$V$7,[5]Разработчик!$U$8))))))))),"-"))</f>
        <v>1.5</v>
      </c>
      <c r="O83" s="15"/>
      <c r="P83" s="43">
        <v>2019</v>
      </c>
      <c r="Q83" s="43">
        <v>2023</v>
      </c>
      <c r="R83" s="74" t="s">
        <v>258</v>
      </c>
      <c r="S83" s="81" t="s">
        <v>627</v>
      </c>
      <c r="T83" s="17">
        <f t="shared" si="5"/>
        <v>2040</v>
      </c>
      <c r="U83" s="10">
        <v>9</v>
      </c>
      <c r="V83" s="10"/>
      <c r="W83" s="10">
        <v>2</v>
      </c>
      <c r="X83" s="10">
        <v>3</v>
      </c>
      <c r="Y83" s="10"/>
      <c r="Z83" s="10">
        <v>3</v>
      </c>
      <c r="AA83" s="336"/>
      <c r="AB83" s="345"/>
      <c r="AC83" s="196">
        <f t="shared" si="6"/>
        <v>15</v>
      </c>
      <c r="AD83" s="196">
        <f t="shared" si="7"/>
        <v>37</v>
      </c>
      <c r="AE83" s="196">
        <f t="shared" si="8"/>
        <v>52</v>
      </c>
    </row>
    <row r="84" spans="1:31" s="7" customFormat="1" ht="36" x14ac:dyDescent="0.25">
      <c r="A84" s="364"/>
      <c r="B84" s="237">
        <f t="shared" si="9"/>
        <v>1</v>
      </c>
      <c r="C84" s="99" t="s">
        <v>616</v>
      </c>
      <c r="D84" s="101" t="s">
        <v>644</v>
      </c>
      <c r="E84" s="361"/>
      <c r="F84" s="83" t="s">
        <v>111</v>
      </c>
      <c r="G84" s="16">
        <v>1</v>
      </c>
      <c r="H84" s="365"/>
      <c r="I84" s="365"/>
      <c r="J84" s="97">
        <v>7</v>
      </c>
      <c r="K84" s="98">
        <v>21.3</v>
      </c>
      <c r="L84" s="98">
        <v>2.77</v>
      </c>
      <c r="M84" s="41">
        <v>2015</v>
      </c>
      <c r="N84" s="14">
        <f>IF(K84="","",IF(O84="",IF(K84=0,"",IF(K84&lt;=[5]Разработчик!$D$7,[5]Разработчик!$C$8,IF(K84&lt;=[5]Разработчик!$G$7,[5]Разработчик!$F$8,IF(K84&lt;=[5]Разработчик!$J$7,[5]Разработчик!$I$8,IF(K84&lt;=[5]Разработчик!$M$7,[5]Разработчик!$L$8,IF(K84&lt;=[5]Разработчик!$P$7,[5]Разработчик!$O$8,IF(K84&lt;=[5]Разработчик!$S$7,[5]Разработчик!$R$8,IF(K84&lt;=425.9,3.5,IF(K84&gt;=[5]Разработчик!$V$7,[5]Разработчик!$U$8))))))))),"-"))</f>
        <v>1</v>
      </c>
      <c r="O84" s="15"/>
      <c r="P84" s="43">
        <v>2019</v>
      </c>
      <c r="Q84" s="43">
        <v>2023</v>
      </c>
      <c r="R84" s="74" t="s">
        <v>258</v>
      </c>
      <c r="S84" s="81" t="s">
        <v>627</v>
      </c>
      <c r="T84" s="17">
        <f t="shared" si="5"/>
        <v>2040</v>
      </c>
      <c r="U84" s="10">
        <v>3</v>
      </c>
      <c r="V84" s="10"/>
      <c r="W84" s="10">
        <v>2</v>
      </c>
      <c r="X84" s="10"/>
      <c r="Y84" s="10"/>
      <c r="Z84" s="10">
        <v>1</v>
      </c>
      <c r="AA84" s="336"/>
      <c r="AB84" s="345"/>
      <c r="AC84" s="196">
        <f t="shared" si="6"/>
        <v>4</v>
      </c>
      <c r="AD84" s="196">
        <f t="shared" si="7"/>
        <v>13</v>
      </c>
      <c r="AE84" s="196">
        <f t="shared" si="8"/>
        <v>17</v>
      </c>
    </row>
    <row r="85" spans="1:31" s="7" customFormat="1" ht="36" x14ac:dyDescent="0.25">
      <c r="A85" s="364"/>
      <c r="B85" s="237">
        <f t="shared" si="9"/>
        <v>1</v>
      </c>
      <c r="C85" s="99" t="s">
        <v>616</v>
      </c>
      <c r="D85" s="101" t="s">
        <v>645</v>
      </c>
      <c r="E85" s="361"/>
      <c r="F85" s="83" t="s">
        <v>111</v>
      </c>
      <c r="G85" s="16">
        <v>1</v>
      </c>
      <c r="H85" s="365"/>
      <c r="I85" s="365"/>
      <c r="J85" s="97">
        <v>0.7</v>
      </c>
      <c r="K85" s="98">
        <v>21.3</v>
      </c>
      <c r="L85" s="98">
        <v>2.77</v>
      </c>
      <c r="M85" s="41">
        <v>2015</v>
      </c>
      <c r="N85" s="14">
        <f>IF(K85="","",IF(O85="",IF(K85=0,"",IF(K85&lt;=[5]Разработчик!$D$7,[5]Разработчик!$C$8,IF(K85&lt;=[5]Разработчик!$G$7,[5]Разработчик!$F$8,IF(K85&lt;=[5]Разработчик!$J$7,[5]Разработчик!$I$8,IF(K85&lt;=[5]Разработчик!$M$7,[5]Разработчик!$L$8,IF(K85&lt;=[5]Разработчик!$P$7,[5]Разработчик!$O$8,IF(K85&lt;=[5]Разработчик!$S$7,[5]Разработчик!$R$8,IF(K85&lt;=425.9,3.5,IF(K85&gt;=[5]Разработчик!$V$7,[5]Разработчик!$U$8))))))))),"-"))</f>
        <v>1</v>
      </c>
      <c r="O85" s="15"/>
      <c r="P85" s="43">
        <v>2019</v>
      </c>
      <c r="Q85" s="43">
        <v>2023</v>
      </c>
      <c r="R85" s="74" t="s">
        <v>258</v>
      </c>
      <c r="S85" s="81" t="s">
        <v>627</v>
      </c>
      <c r="T85" s="17">
        <f t="shared" si="5"/>
        <v>2040</v>
      </c>
      <c r="U85" s="10"/>
      <c r="V85" s="10"/>
      <c r="W85" s="10"/>
      <c r="X85" s="10"/>
      <c r="Y85" s="10"/>
      <c r="Z85" s="10"/>
      <c r="AA85" s="336"/>
      <c r="AB85" s="345"/>
      <c r="AC85" s="196">
        <f t="shared" si="6"/>
        <v>0</v>
      </c>
      <c r="AD85" s="196">
        <f t="shared" si="7"/>
        <v>0</v>
      </c>
      <c r="AE85" s="196">
        <f t="shared" si="8"/>
        <v>0</v>
      </c>
    </row>
    <row r="86" spans="1:31" s="7" customFormat="1" ht="36" x14ac:dyDescent="0.25">
      <c r="A86" s="364"/>
      <c r="B86" s="237">
        <f t="shared" si="9"/>
        <v>1</v>
      </c>
      <c r="C86" s="99" t="s">
        <v>616</v>
      </c>
      <c r="D86" s="101" t="s">
        <v>646</v>
      </c>
      <c r="E86" s="361"/>
      <c r="F86" s="83" t="s">
        <v>111</v>
      </c>
      <c r="G86" s="16">
        <v>1</v>
      </c>
      <c r="H86" s="365"/>
      <c r="I86" s="365"/>
      <c r="J86" s="97">
        <v>9.8000000000000007</v>
      </c>
      <c r="K86" s="98">
        <v>21.3</v>
      </c>
      <c r="L86" s="98">
        <v>2.77</v>
      </c>
      <c r="M86" s="41">
        <v>2015</v>
      </c>
      <c r="N86" s="14">
        <f>IF(K86="","",IF(O86="",IF(K86=0,"",IF(K86&lt;=[5]Разработчик!$D$7,[5]Разработчик!$C$8,IF(K86&lt;=[5]Разработчик!$G$7,[5]Разработчик!$F$8,IF(K86&lt;=[5]Разработчик!$J$7,[5]Разработчик!$I$8,IF(K86&lt;=[5]Разработчик!$M$7,[5]Разработчик!$L$8,IF(K86&lt;=[5]Разработчик!$P$7,[5]Разработчик!$O$8,IF(K86&lt;=[5]Разработчик!$S$7,[5]Разработчик!$R$8,IF(K86&lt;=425.9,3.5,IF(K86&gt;=[5]Разработчик!$V$7,[5]Разработчик!$U$8))))))))),"-"))</f>
        <v>1</v>
      </c>
      <c r="O86" s="15"/>
      <c r="P86" s="43">
        <v>2019</v>
      </c>
      <c r="Q86" s="43">
        <v>2023</v>
      </c>
      <c r="R86" s="74" t="s">
        <v>258</v>
      </c>
      <c r="S86" s="81" t="s">
        <v>627</v>
      </c>
      <c r="T86" s="17">
        <f t="shared" si="5"/>
        <v>2040</v>
      </c>
      <c r="U86" s="10"/>
      <c r="V86" s="10"/>
      <c r="W86" s="10">
        <v>1</v>
      </c>
      <c r="X86" s="10"/>
      <c r="Y86" s="10"/>
      <c r="Z86" s="10"/>
      <c r="AA86" s="336"/>
      <c r="AB86" s="345"/>
      <c r="AC86" s="196">
        <f t="shared" si="6"/>
        <v>0</v>
      </c>
      <c r="AD86" s="196">
        <f t="shared" si="7"/>
        <v>2</v>
      </c>
      <c r="AE86" s="196">
        <f t="shared" si="8"/>
        <v>2</v>
      </c>
    </row>
    <row r="87" spans="1:31" s="7" customFormat="1" ht="36" x14ac:dyDescent="0.25">
      <c r="A87" s="364"/>
      <c r="B87" s="237">
        <f t="shared" si="9"/>
        <v>1</v>
      </c>
      <c r="C87" s="362" t="s">
        <v>618</v>
      </c>
      <c r="D87" s="369" t="s">
        <v>647</v>
      </c>
      <c r="E87" s="361"/>
      <c r="F87" s="83" t="s">
        <v>111</v>
      </c>
      <c r="G87" s="16">
        <v>1</v>
      </c>
      <c r="H87" s="365"/>
      <c r="I87" s="365"/>
      <c r="J87" s="97">
        <v>1.2</v>
      </c>
      <c r="K87" s="98">
        <v>60.3</v>
      </c>
      <c r="L87" s="98">
        <v>2.77</v>
      </c>
      <c r="M87" s="41">
        <v>2015</v>
      </c>
      <c r="N87" s="14">
        <f>IF(K87="","",IF(O87="",IF(K87=0,"",IF(K87&lt;=[5]Разработчик!$D$7,[5]Разработчик!$C$8,IF(K87&lt;=[5]Разработчик!$G$7,[5]Разработчик!$F$8,IF(K87&lt;=[5]Разработчик!$J$7,[5]Разработчик!$I$8,IF(K87&lt;=[5]Разработчик!$M$7,[5]Разработчик!$L$8,IF(K87&lt;=[5]Разработчик!$P$7,[5]Разработчик!$O$8,IF(K87&lt;=[5]Разработчик!$S$7,[5]Разработчик!$R$8,IF(K87&lt;=425.9,3.5,IF(K87&gt;=[5]Разработчик!$V$7,[5]Разработчик!$U$8))))))))),"-"))</f>
        <v>2</v>
      </c>
      <c r="O87" s="15"/>
      <c r="P87" s="43">
        <v>2019</v>
      </c>
      <c r="Q87" s="43">
        <v>2023</v>
      </c>
      <c r="R87" s="74" t="s">
        <v>258</v>
      </c>
      <c r="S87" s="81" t="s">
        <v>627</v>
      </c>
      <c r="T87" s="17">
        <f t="shared" si="5"/>
        <v>2040</v>
      </c>
      <c r="U87" s="10"/>
      <c r="V87" s="10"/>
      <c r="W87" s="10"/>
      <c r="X87" s="10"/>
      <c r="Y87" s="10"/>
      <c r="Z87" s="10"/>
      <c r="AA87" s="336"/>
      <c r="AB87" s="345"/>
      <c r="AC87" s="196">
        <f t="shared" si="6"/>
        <v>0</v>
      </c>
      <c r="AD87" s="196">
        <f t="shared" si="7"/>
        <v>0</v>
      </c>
      <c r="AE87" s="196">
        <f t="shared" si="8"/>
        <v>0</v>
      </c>
    </row>
    <row r="88" spans="1:31" s="7" customFormat="1" ht="36" x14ac:dyDescent="0.25">
      <c r="A88" s="364"/>
      <c r="B88" s="237">
        <f t="shared" si="9"/>
        <v>1</v>
      </c>
      <c r="C88" s="362"/>
      <c r="D88" s="369"/>
      <c r="E88" s="361"/>
      <c r="F88" s="83" t="s">
        <v>111</v>
      </c>
      <c r="G88" s="16">
        <v>1</v>
      </c>
      <c r="H88" s="365"/>
      <c r="I88" s="365"/>
      <c r="J88" s="97">
        <v>4.2</v>
      </c>
      <c r="K88" s="98">
        <v>33.4</v>
      </c>
      <c r="L88" s="98">
        <v>3.38</v>
      </c>
      <c r="M88" s="41">
        <v>2015</v>
      </c>
      <c r="N88" s="14">
        <f>IF(K88="","",IF(O88="",IF(K88=0,"",IF(K88&lt;=[5]Разработчик!$D$7,[5]Разработчик!$C$8,IF(K88&lt;=[5]Разработчик!$G$7,[5]Разработчик!$F$8,IF(K88&lt;=[5]Разработчик!$J$7,[5]Разработчик!$I$8,IF(K88&lt;=[5]Разработчик!$M$7,[5]Разработчик!$L$8,IF(K88&lt;=[5]Разработчик!$P$7,[5]Разработчик!$O$8,IF(K88&lt;=[5]Разработчик!$S$7,[5]Разработчик!$R$8,IF(K88&lt;=425.9,3.5,IF(K88&gt;=[5]Разработчик!$V$7,[5]Разработчик!$U$8))))))))),"-"))</f>
        <v>1.5</v>
      </c>
      <c r="O88" s="15"/>
      <c r="P88" s="43">
        <v>2019</v>
      </c>
      <c r="Q88" s="43">
        <v>2023</v>
      </c>
      <c r="R88" s="74" t="s">
        <v>258</v>
      </c>
      <c r="S88" s="81" t="s">
        <v>627</v>
      </c>
      <c r="T88" s="17">
        <f t="shared" si="5"/>
        <v>2040</v>
      </c>
      <c r="U88" s="10"/>
      <c r="V88" s="10"/>
      <c r="W88" s="10"/>
      <c r="X88" s="10"/>
      <c r="Y88" s="10"/>
      <c r="Z88" s="10"/>
      <c r="AA88" s="336"/>
      <c r="AB88" s="345"/>
      <c r="AC88" s="196">
        <f t="shared" si="6"/>
        <v>0</v>
      </c>
      <c r="AD88" s="196">
        <f t="shared" si="7"/>
        <v>0</v>
      </c>
      <c r="AE88" s="196">
        <f t="shared" si="8"/>
        <v>0</v>
      </c>
    </row>
    <row r="89" spans="1:31" s="7" customFormat="1" ht="36" x14ac:dyDescent="0.25">
      <c r="A89" s="364"/>
      <c r="B89" s="237">
        <f t="shared" si="9"/>
        <v>1</v>
      </c>
      <c r="C89" s="99" t="s">
        <v>618</v>
      </c>
      <c r="D89" s="101" t="s">
        <v>648</v>
      </c>
      <c r="E89" s="361"/>
      <c r="F89" s="83" t="s">
        <v>111</v>
      </c>
      <c r="G89" s="16">
        <v>1</v>
      </c>
      <c r="H89" s="365"/>
      <c r="I89" s="365"/>
      <c r="J89" s="97">
        <v>28.8</v>
      </c>
      <c r="K89" s="98">
        <v>26.7</v>
      </c>
      <c r="L89" s="98">
        <v>2.87</v>
      </c>
      <c r="M89" s="41">
        <v>2015</v>
      </c>
      <c r="N89" s="14">
        <f>IF(K89="","",IF(O89="",IF(K89=0,"",IF(K89&lt;=[5]Разработчик!$D$7,[5]Разработчик!$C$8,IF(K89&lt;=[5]Разработчик!$G$7,[5]Разработчик!$F$8,IF(K89&lt;=[5]Разработчик!$J$7,[5]Разработчик!$I$8,IF(K89&lt;=[5]Разработчик!$M$7,[5]Разработчик!$L$8,IF(K89&lt;=[5]Разработчик!$P$7,[5]Разработчик!$O$8,IF(K89&lt;=[5]Разработчик!$S$7,[5]Разработчик!$R$8,IF(K89&lt;=425.9,3.5,IF(K89&gt;=[5]Разработчик!$V$7,[5]Разработчик!$U$8))))))))),"-"))</f>
        <v>1.5</v>
      </c>
      <c r="O89" s="15"/>
      <c r="P89" s="43">
        <v>2019</v>
      </c>
      <c r="Q89" s="43">
        <v>2023</v>
      </c>
      <c r="R89" s="74" t="s">
        <v>258</v>
      </c>
      <c r="S89" s="81" t="s">
        <v>627</v>
      </c>
      <c r="T89" s="17">
        <f t="shared" si="5"/>
        <v>2040</v>
      </c>
      <c r="U89" s="10"/>
      <c r="V89" s="10"/>
      <c r="W89" s="10"/>
      <c r="X89" s="10"/>
      <c r="Y89" s="10"/>
      <c r="Z89" s="10"/>
      <c r="AA89" s="336"/>
      <c r="AB89" s="345"/>
      <c r="AC89" s="196">
        <f t="shared" si="6"/>
        <v>0</v>
      </c>
      <c r="AD89" s="196">
        <f t="shared" si="7"/>
        <v>0</v>
      </c>
      <c r="AE89" s="196">
        <f t="shared" si="8"/>
        <v>0</v>
      </c>
    </row>
    <row r="90" spans="1:31" s="7" customFormat="1" ht="36" x14ac:dyDescent="0.25">
      <c r="A90" s="364"/>
      <c r="B90" s="237">
        <f t="shared" si="9"/>
        <v>1</v>
      </c>
      <c r="C90" s="99" t="s">
        <v>618</v>
      </c>
      <c r="D90" s="101" t="s">
        <v>649</v>
      </c>
      <c r="E90" s="361"/>
      <c r="F90" s="83" t="s">
        <v>111</v>
      </c>
      <c r="G90" s="16">
        <v>1</v>
      </c>
      <c r="H90" s="365"/>
      <c r="I90" s="365"/>
      <c r="J90" s="97">
        <v>9.8000000000000007</v>
      </c>
      <c r="K90" s="98">
        <v>21.3</v>
      </c>
      <c r="L90" s="98">
        <v>2.77</v>
      </c>
      <c r="M90" s="41">
        <v>2015</v>
      </c>
      <c r="N90" s="14">
        <f>IF(K90="","",IF(O90="",IF(K90=0,"",IF(K90&lt;=[5]Разработчик!$D$7,[5]Разработчик!$C$8,IF(K90&lt;=[5]Разработчик!$G$7,[5]Разработчик!$F$8,IF(K90&lt;=[5]Разработчик!$J$7,[5]Разработчик!$I$8,IF(K90&lt;=[5]Разработчик!$M$7,[5]Разработчик!$L$8,IF(K90&lt;=[5]Разработчик!$P$7,[5]Разработчик!$O$8,IF(K90&lt;=[5]Разработчик!$S$7,[5]Разработчик!$R$8,IF(K90&lt;=425.9,3.5,IF(K90&gt;=[5]Разработчик!$V$7,[5]Разработчик!$U$8))))))))),"-"))</f>
        <v>1</v>
      </c>
      <c r="O90" s="15"/>
      <c r="P90" s="43">
        <v>2019</v>
      </c>
      <c r="Q90" s="43">
        <v>2023</v>
      </c>
      <c r="R90" s="74" t="s">
        <v>258</v>
      </c>
      <c r="S90" s="81" t="s">
        <v>627</v>
      </c>
      <c r="T90" s="17">
        <f t="shared" si="5"/>
        <v>2040</v>
      </c>
      <c r="U90" s="10"/>
      <c r="V90" s="10"/>
      <c r="W90" s="10"/>
      <c r="X90" s="10"/>
      <c r="Y90" s="10"/>
      <c r="Z90" s="10"/>
      <c r="AA90" s="336"/>
      <c r="AB90" s="345"/>
      <c r="AC90" s="196">
        <f t="shared" si="6"/>
        <v>0</v>
      </c>
      <c r="AD90" s="196">
        <f t="shared" si="7"/>
        <v>0</v>
      </c>
      <c r="AE90" s="196">
        <f t="shared" si="8"/>
        <v>0</v>
      </c>
    </row>
    <row r="91" spans="1:31" s="7" customFormat="1" ht="36" x14ac:dyDescent="0.25">
      <c r="A91" s="364"/>
      <c r="B91" s="237">
        <f t="shared" si="9"/>
        <v>1</v>
      </c>
      <c r="C91" s="99" t="s">
        <v>618</v>
      </c>
      <c r="D91" s="101" t="s">
        <v>650</v>
      </c>
      <c r="E91" s="361"/>
      <c r="F91" s="83" t="s">
        <v>111</v>
      </c>
      <c r="G91" s="16">
        <v>1</v>
      </c>
      <c r="H91" s="365"/>
      <c r="I91" s="365"/>
      <c r="J91" s="97">
        <v>8.6999999999999993</v>
      </c>
      <c r="K91" s="98">
        <v>21.3</v>
      </c>
      <c r="L91" s="98">
        <v>2.77</v>
      </c>
      <c r="M91" s="41">
        <v>2015</v>
      </c>
      <c r="N91" s="14">
        <f>IF(K91="","",IF(O91="",IF(K91=0,"",IF(K91&lt;=[5]Разработчик!$D$7,[5]Разработчик!$C$8,IF(K91&lt;=[5]Разработчик!$G$7,[5]Разработчик!$F$8,IF(K91&lt;=[5]Разработчик!$J$7,[5]Разработчик!$I$8,IF(K91&lt;=[5]Разработчик!$M$7,[5]Разработчик!$L$8,IF(K91&lt;=[5]Разработчик!$P$7,[5]Разработчик!$O$8,IF(K91&lt;=[5]Разработчик!$S$7,[5]Разработчик!$R$8,IF(K91&lt;=425.9,3.5,IF(K91&gt;=[5]Разработчик!$V$7,[5]Разработчик!$U$8))))))))),"-"))</f>
        <v>1</v>
      </c>
      <c r="O91" s="15"/>
      <c r="P91" s="43">
        <v>2019</v>
      </c>
      <c r="Q91" s="43">
        <v>2023</v>
      </c>
      <c r="R91" s="74" t="s">
        <v>258</v>
      </c>
      <c r="S91" s="81" t="s">
        <v>627</v>
      </c>
      <c r="T91" s="17">
        <f t="shared" si="5"/>
        <v>2040</v>
      </c>
      <c r="U91" s="10"/>
      <c r="V91" s="10"/>
      <c r="W91" s="10"/>
      <c r="X91" s="10"/>
      <c r="Y91" s="10"/>
      <c r="Z91" s="10"/>
      <c r="AA91" s="336"/>
      <c r="AB91" s="345"/>
      <c r="AC91" s="196">
        <f t="shared" si="6"/>
        <v>0</v>
      </c>
      <c r="AD91" s="196">
        <f t="shared" si="7"/>
        <v>0</v>
      </c>
      <c r="AE91" s="196">
        <f t="shared" si="8"/>
        <v>0</v>
      </c>
    </row>
    <row r="92" spans="1:31" s="7" customFormat="1" ht="36" x14ac:dyDescent="0.25">
      <c r="A92" s="364"/>
      <c r="B92" s="237">
        <f t="shared" si="9"/>
        <v>1</v>
      </c>
      <c r="C92" s="99" t="s">
        <v>618</v>
      </c>
      <c r="D92" s="101" t="s">
        <v>651</v>
      </c>
      <c r="E92" s="361"/>
      <c r="F92" s="83" t="s">
        <v>111</v>
      </c>
      <c r="G92" s="16">
        <v>1</v>
      </c>
      <c r="H92" s="365"/>
      <c r="I92" s="365"/>
      <c r="J92" s="97">
        <v>8.8000000000000007</v>
      </c>
      <c r="K92" s="98">
        <v>21.3</v>
      </c>
      <c r="L92" s="98">
        <v>2.77</v>
      </c>
      <c r="M92" s="41">
        <v>2015</v>
      </c>
      <c r="N92" s="14">
        <f>IF(K92="","",IF(O92="",IF(K92=0,"",IF(K92&lt;=[5]Разработчик!$D$7,[5]Разработчик!$C$8,IF(K92&lt;=[5]Разработчик!$G$7,[5]Разработчик!$F$8,IF(K92&lt;=[5]Разработчик!$J$7,[5]Разработчик!$I$8,IF(K92&lt;=[5]Разработчик!$M$7,[5]Разработчик!$L$8,IF(K92&lt;=[5]Разработчик!$P$7,[5]Разработчик!$O$8,IF(K92&lt;=[5]Разработчик!$S$7,[5]Разработчик!$R$8,IF(K92&lt;=425.9,3.5,IF(K92&gt;=[5]Разработчик!$V$7,[5]Разработчик!$U$8))))))))),"-"))</f>
        <v>1</v>
      </c>
      <c r="O92" s="15"/>
      <c r="P92" s="43">
        <v>2019</v>
      </c>
      <c r="Q92" s="43">
        <v>2023</v>
      </c>
      <c r="R92" s="74" t="s">
        <v>258</v>
      </c>
      <c r="S92" s="81" t="s">
        <v>627</v>
      </c>
      <c r="T92" s="17">
        <f t="shared" si="5"/>
        <v>2040</v>
      </c>
      <c r="U92" s="10"/>
      <c r="V92" s="10"/>
      <c r="W92" s="10"/>
      <c r="X92" s="10"/>
      <c r="Y92" s="10"/>
      <c r="Z92" s="10"/>
      <c r="AA92" s="336"/>
      <c r="AB92" s="345"/>
      <c r="AC92" s="196">
        <f t="shared" si="6"/>
        <v>0</v>
      </c>
      <c r="AD92" s="196">
        <f t="shared" si="7"/>
        <v>0</v>
      </c>
      <c r="AE92" s="196">
        <f t="shared" si="8"/>
        <v>0</v>
      </c>
    </row>
    <row r="93" spans="1:31" s="7" customFormat="1" ht="36" x14ac:dyDescent="0.25">
      <c r="A93" s="364"/>
      <c r="B93" s="237">
        <f t="shared" si="9"/>
        <v>1</v>
      </c>
      <c r="C93" s="99" t="s">
        <v>618</v>
      </c>
      <c r="D93" s="101" t="s">
        <v>652</v>
      </c>
      <c r="E93" s="361"/>
      <c r="F93" s="83" t="s">
        <v>111</v>
      </c>
      <c r="G93" s="16">
        <v>1</v>
      </c>
      <c r="H93" s="365"/>
      <c r="I93" s="365"/>
      <c r="J93" s="97">
        <v>8.6999999999999993</v>
      </c>
      <c r="K93" s="98">
        <v>21.3</v>
      </c>
      <c r="L93" s="98">
        <v>2.77</v>
      </c>
      <c r="M93" s="41">
        <v>2015</v>
      </c>
      <c r="N93" s="14">
        <f>IF(K93="","",IF(O93="",IF(K93=0,"",IF(K93&lt;=[5]Разработчик!$D$7,[5]Разработчик!$C$8,IF(K93&lt;=[5]Разработчик!$G$7,[5]Разработчик!$F$8,IF(K93&lt;=[5]Разработчик!$J$7,[5]Разработчик!$I$8,IF(K93&lt;=[5]Разработчик!$M$7,[5]Разработчик!$L$8,IF(K93&lt;=[5]Разработчик!$P$7,[5]Разработчик!$O$8,IF(K93&lt;=[5]Разработчик!$S$7,[5]Разработчик!$R$8,IF(K93&lt;=425.9,3.5,IF(K93&gt;=[5]Разработчик!$V$7,[5]Разработчик!$U$8))))))))),"-"))</f>
        <v>1</v>
      </c>
      <c r="O93" s="15"/>
      <c r="P93" s="43">
        <v>2019</v>
      </c>
      <c r="Q93" s="43">
        <v>2023</v>
      </c>
      <c r="R93" s="74" t="s">
        <v>258</v>
      </c>
      <c r="S93" s="81" t="s">
        <v>627</v>
      </c>
      <c r="T93" s="17">
        <f t="shared" si="5"/>
        <v>2040</v>
      </c>
      <c r="U93" s="10"/>
      <c r="V93" s="10"/>
      <c r="W93" s="10"/>
      <c r="X93" s="10"/>
      <c r="Y93" s="10"/>
      <c r="Z93" s="10"/>
      <c r="AA93" s="336"/>
      <c r="AB93" s="345"/>
      <c r="AC93" s="196">
        <f t="shared" si="6"/>
        <v>0</v>
      </c>
      <c r="AD93" s="196">
        <f t="shared" si="7"/>
        <v>0</v>
      </c>
      <c r="AE93" s="196">
        <f t="shared" si="8"/>
        <v>0</v>
      </c>
    </row>
    <row r="94" spans="1:31" s="7" customFormat="1" ht="36" x14ac:dyDescent="0.25">
      <c r="A94" s="364"/>
      <c r="B94" s="237">
        <f t="shared" si="9"/>
        <v>1</v>
      </c>
      <c r="C94" s="99" t="s">
        <v>618</v>
      </c>
      <c r="D94" s="101" t="s">
        <v>653</v>
      </c>
      <c r="E94" s="361"/>
      <c r="F94" s="83" t="s">
        <v>111</v>
      </c>
      <c r="G94" s="16">
        <v>1</v>
      </c>
      <c r="H94" s="365"/>
      <c r="I94" s="365"/>
      <c r="J94" s="97">
        <v>8.5</v>
      </c>
      <c r="K94" s="98">
        <v>21.3</v>
      </c>
      <c r="L94" s="98">
        <v>2.77</v>
      </c>
      <c r="M94" s="41">
        <v>2015</v>
      </c>
      <c r="N94" s="14">
        <f>IF(K94="","",IF(O94="",IF(K94=0,"",IF(K94&lt;=[5]Разработчик!$D$7,[5]Разработчик!$C$8,IF(K94&lt;=[5]Разработчик!$G$7,[5]Разработчик!$F$8,IF(K94&lt;=[5]Разработчик!$J$7,[5]Разработчик!$I$8,IF(K94&lt;=[5]Разработчик!$M$7,[5]Разработчик!$L$8,IF(K94&lt;=[5]Разработчик!$P$7,[5]Разработчик!$O$8,IF(K94&lt;=[5]Разработчик!$S$7,[5]Разработчик!$R$8,IF(K94&lt;=425.9,3.5,IF(K94&gt;=[5]Разработчик!$V$7,[5]Разработчик!$U$8))))))))),"-"))</f>
        <v>1</v>
      </c>
      <c r="O94" s="15"/>
      <c r="P94" s="43">
        <v>2019</v>
      </c>
      <c r="Q94" s="43">
        <v>2023</v>
      </c>
      <c r="R94" s="74" t="s">
        <v>258</v>
      </c>
      <c r="S94" s="81" t="s">
        <v>627</v>
      </c>
      <c r="T94" s="17">
        <f t="shared" si="5"/>
        <v>2040</v>
      </c>
      <c r="U94" s="10"/>
      <c r="V94" s="10"/>
      <c r="W94" s="10"/>
      <c r="X94" s="10"/>
      <c r="Y94" s="10"/>
      <c r="Z94" s="10"/>
      <c r="AA94" s="336"/>
      <c r="AB94" s="345"/>
      <c r="AC94" s="196">
        <f t="shared" si="6"/>
        <v>0</v>
      </c>
      <c r="AD94" s="196">
        <f t="shared" si="7"/>
        <v>0</v>
      </c>
      <c r="AE94" s="196">
        <f t="shared" si="8"/>
        <v>0</v>
      </c>
    </row>
    <row r="95" spans="1:31" s="7" customFormat="1" ht="36" x14ac:dyDescent="0.25">
      <c r="A95" s="364"/>
      <c r="B95" s="237">
        <f t="shared" si="9"/>
        <v>1</v>
      </c>
      <c r="C95" s="362" t="s">
        <v>618</v>
      </c>
      <c r="D95" s="369" t="s">
        <v>654</v>
      </c>
      <c r="E95" s="361"/>
      <c r="F95" s="83" t="s">
        <v>111</v>
      </c>
      <c r="G95" s="16">
        <v>1</v>
      </c>
      <c r="H95" s="365"/>
      <c r="I95" s="365"/>
      <c r="J95" s="97">
        <v>10.199999999999999</v>
      </c>
      <c r="K95" s="98">
        <v>26.7</v>
      </c>
      <c r="L95" s="98">
        <v>2.87</v>
      </c>
      <c r="M95" s="41">
        <v>2015</v>
      </c>
      <c r="N95" s="14">
        <f>IF(K95="","",IF(O95="",IF(K95=0,"",IF(K95&lt;=[5]Разработчик!$D$7,[5]Разработчик!$C$8,IF(K95&lt;=[5]Разработчик!$G$7,[5]Разработчик!$F$8,IF(K95&lt;=[5]Разработчик!$J$7,[5]Разработчик!$I$8,IF(K95&lt;=[5]Разработчик!$M$7,[5]Разработчик!$L$8,IF(K95&lt;=[5]Разработчик!$P$7,[5]Разработчик!$O$8,IF(K95&lt;=[5]Разработчик!$S$7,[5]Разработчик!$R$8,IF(K95&lt;=425.9,3.5,IF(K95&gt;=[5]Разработчик!$V$7,[5]Разработчик!$U$8))))))))),"-"))</f>
        <v>1.5</v>
      </c>
      <c r="O95" s="15"/>
      <c r="P95" s="43">
        <v>2019</v>
      </c>
      <c r="Q95" s="43">
        <v>2023</v>
      </c>
      <c r="R95" s="74" t="s">
        <v>258</v>
      </c>
      <c r="S95" s="81" t="s">
        <v>627</v>
      </c>
      <c r="T95" s="17">
        <f t="shared" si="5"/>
        <v>2040</v>
      </c>
      <c r="U95" s="10"/>
      <c r="V95" s="10"/>
      <c r="W95" s="10"/>
      <c r="X95" s="10"/>
      <c r="Y95" s="10"/>
      <c r="Z95" s="10"/>
      <c r="AA95" s="336"/>
      <c r="AB95" s="345"/>
      <c r="AC95" s="196">
        <f t="shared" si="6"/>
        <v>0</v>
      </c>
      <c r="AD95" s="196">
        <f t="shared" si="7"/>
        <v>0</v>
      </c>
      <c r="AE95" s="196">
        <f t="shared" si="8"/>
        <v>0</v>
      </c>
    </row>
    <row r="96" spans="1:31" s="7" customFormat="1" ht="36" x14ac:dyDescent="0.25">
      <c r="A96" s="364"/>
      <c r="B96" s="237">
        <f t="shared" si="9"/>
        <v>1</v>
      </c>
      <c r="C96" s="362"/>
      <c r="D96" s="369"/>
      <c r="E96" s="361"/>
      <c r="F96" s="83" t="s">
        <v>111</v>
      </c>
      <c r="G96" s="16">
        <v>1</v>
      </c>
      <c r="H96" s="365"/>
      <c r="I96" s="365"/>
      <c r="J96" s="97">
        <v>9.8000000000000007</v>
      </c>
      <c r="K96" s="98">
        <v>21.3</v>
      </c>
      <c r="L96" s="98">
        <v>2.77</v>
      </c>
      <c r="M96" s="41">
        <v>2015</v>
      </c>
      <c r="N96" s="14">
        <f>IF(K96="","",IF(O96="",IF(K96=0,"",IF(K96&lt;=[5]Разработчик!$D$7,[5]Разработчик!$C$8,IF(K96&lt;=[5]Разработчик!$G$7,[5]Разработчик!$F$8,IF(K96&lt;=[5]Разработчик!$J$7,[5]Разработчик!$I$8,IF(K96&lt;=[5]Разработчик!$M$7,[5]Разработчик!$L$8,IF(K96&lt;=[5]Разработчик!$P$7,[5]Разработчик!$O$8,IF(K96&lt;=[5]Разработчик!$S$7,[5]Разработчик!$R$8,IF(K96&lt;=425.9,3.5,IF(K96&gt;=[5]Разработчик!$V$7,[5]Разработчик!$U$8))))))))),"-"))</f>
        <v>1</v>
      </c>
      <c r="O96" s="15"/>
      <c r="P96" s="43">
        <v>2019</v>
      </c>
      <c r="Q96" s="43">
        <v>2023</v>
      </c>
      <c r="R96" s="74" t="s">
        <v>258</v>
      </c>
      <c r="S96" s="81" t="s">
        <v>627</v>
      </c>
      <c r="T96" s="17">
        <f t="shared" si="5"/>
        <v>2040</v>
      </c>
      <c r="U96" s="10"/>
      <c r="V96" s="10"/>
      <c r="W96" s="10"/>
      <c r="X96" s="10"/>
      <c r="Y96" s="10"/>
      <c r="Z96" s="10"/>
      <c r="AA96" s="336"/>
      <c r="AB96" s="345"/>
      <c r="AC96" s="196">
        <f t="shared" si="6"/>
        <v>0</v>
      </c>
      <c r="AD96" s="196">
        <f t="shared" si="7"/>
        <v>0</v>
      </c>
      <c r="AE96" s="196">
        <f t="shared" si="8"/>
        <v>0</v>
      </c>
    </row>
    <row r="97" spans="1:31" s="7" customFormat="1" ht="36" x14ac:dyDescent="0.25">
      <c r="A97" s="364"/>
      <c r="B97" s="237">
        <f t="shared" si="9"/>
        <v>1</v>
      </c>
      <c r="C97" s="99" t="s">
        <v>618</v>
      </c>
      <c r="D97" s="101" t="s">
        <v>655</v>
      </c>
      <c r="E97" s="361"/>
      <c r="F97" s="83" t="s">
        <v>111</v>
      </c>
      <c r="G97" s="16">
        <v>1</v>
      </c>
      <c r="H97" s="365"/>
      <c r="I97" s="365"/>
      <c r="J97" s="97">
        <v>4.5999999999999996</v>
      </c>
      <c r="K97" s="98">
        <v>21.3</v>
      </c>
      <c r="L97" s="98">
        <v>2.77</v>
      </c>
      <c r="M97" s="41">
        <v>2015</v>
      </c>
      <c r="N97" s="14">
        <f>IF(K97="","",IF(O97="",IF(K97=0,"",IF(K97&lt;=[5]Разработчик!$D$7,[5]Разработчик!$C$8,IF(K97&lt;=[5]Разработчик!$G$7,[5]Разработчик!$F$8,IF(K97&lt;=[5]Разработчик!$J$7,[5]Разработчик!$I$8,IF(K97&lt;=[5]Разработчик!$M$7,[5]Разработчик!$L$8,IF(K97&lt;=[5]Разработчик!$P$7,[5]Разработчик!$O$8,IF(K97&lt;=[5]Разработчик!$S$7,[5]Разработчик!$R$8,IF(K97&lt;=425.9,3.5,IF(K97&gt;=[5]Разработчик!$V$7,[5]Разработчик!$U$8))))))))),"-"))</f>
        <v>1</v>
      </c>
      <c r="O97" s="15"/>
      <c r="P97" s="43">
        <v>2019</v>
      </c>
      <c r="Q97" s="43">
        <v>2023</v>
      </c>
      <c r="R97" s="74" t="s">
        <v>258</v>
      </c>
      <c r="S97" s="81" t="s">
        <v>627</v>
      </c>
      <c r="T97" s="17">
        <f t="shared" si="5"/>
        <v>2040</v>
      </c>
      <c r="U97" s="10"/>
      <c r="V97" s="10"/>
      <c r="W97" s="10"/>
      <c r="X97" s="10"/>
      <c r="Y97" s="10"/>
      <c r="Z97" s="10"/>
      <c r="AA97" s="336"/>
      <c r="AB97" s="345"/>
      <c r="AC97" s="196">
        <f t="shared" si="6"/>
        <v>0</v>
      </c>
      <c r="AD97" s="196">
        <f t="shared" si="7"/>
        <v>0</v>
      </c>
      <c r="AE97" s="196">
        <f t="shared" si="8"/>
        <v>0</v>
      </c>
    </row>
    <row r="98" spans="1:31" s="7" customFormat="1" x14ac:dyDescent="0.25">
      <c r="A98" s="321" t="s">
        <v>657</v>
      </c>
      <c r="B98" s="235">
        <v>3</v>
      </c>
      <c r="C98" s="368" t="s">
        <v>619</v>
      </c>
      <c r="D98" s="322" t="s">
        <v>318</v>
      </c>
      <c r="E98" s="321" t="s">
        <v>658</v>
      </c>
      <c r="F98" s="81" t="s">
        <v>64</v>
      </c>
      <c r="G98" s="16" t="s">
        <v>659</v>
      </c>
      <c r="H98" s="321" t="s">
        <v>69</v>
      </c>
      <c r="I98" s="367">
        <v>120</v>
      </c>
      <c r="J98" s="97">
        <v>25.1</v>
      </c>
      <c r="K98" s="98">
        <v>57</v>
      </c>
      <c r="L98" s="98">
        <v>4</v>
      </c>
      <c r="M98" s="41">
        <v>2015</v>
      </c>
      <c r="N98" s="14">
        <f>IF(K98="","",IF(O98="",IF(K98=0,"",IF(K98&lt;=[5]Разработчик!$D$7,[5]Разработчик!$C$8,IF(K98&lt;=[5]Разработчик!$G$7,[5]Разработчик!$F$8,IF(K98&lt;=[5]Разработчик!$J$7,[5]Разработчик!$I$8,IF(K98&lt;=[5]Разработчик!$M$7,[5]Разработчик!$L$8,IF(K98&lt;=[5]Разработчик!$P$7,[5]Разработчик!$O$8,IF(K98&lt;=[5]Разработчик!$S$7,[5]Разработчик!$R$8,IF(K98&lt;=425.9,3.5,IF(K98&gt;=[5]Разработчик!$V$7,[5]Разработчик!$U$8))))))))),"-"))</f>
        <v>1.5</v>
      </c>
      <c r="O98" s="15"/>
      <c r="P98" s="43">
        <v>2019</v>
      </c>
      <c r="Q98" s="43">
        <v>2023</v>
      </c>
      <c r="R98" s="74" t="s">
        <v>258</v>
      </c>
      <c r="S98" s="83" t="s">
        <v>340</v>
      </c>
      <c r="T98" s="17">
        <f t="shared" si="5"/>
        <v>2040</v>
      </c>
      <c r="U98" s="10">
        <v>12</v>
      </c>
      <c r="V98" s="10"/>
      <c r="W98" s="10">
        <v>6</v>
      </c>
      <c r="X98" s="10"/>
      <c r="Y98" s="10"/>
      <c r="Z98" s="10">
        <v>3</v>
      </c>
      <c r="AA98" s="336" t="s">
        <v>3092</v>
      </c>
      <c r="AB98" s="202" t="s">
        <v>2521</v>
      </c>
      <c r="AC98" s="196">
        <f t="shared" si="6"/>
        <v>15</v>
      </c>
      <c r="AD98" s="196">
        <f t="shared" si="7"/>
        <v>45</v>
      </c>
      <c r="AE98" s="196">
        <f t="shared" si="8"/>
        <v>60</v>
      </c>
    </row>
    <row r="99" spans="1:31" s="7" customFormat="1" x14ac:dyDescent="0.25">
      <c r="A99" s="321"/>
      <c r="B99" s="237">
        <f>B98</f>
        <v>3</v>
      </c>
      <c r="C99" s="368"/>
      <c r="D99" s="322"/>
      <c r="E99" s="321"/>
      <c r="F99" s="81" t="s">
        <v>64</v>
      </c>
      <c r="G99" s="16" t="s">
        <v>659</v>
      </c>
      <c r="H99" s="321"/>
      <c r="I99" s="367"/>
      <c r="J99" s="97">
        <v>1.2</v>
      </c>
      <c r="K99" s="98">
        <v>32</v>
      </c>
      <c r="L99" s="98">
        <v>4</v>
      </c>
      <c r="M99" s="41">
        <v>2015</v>
      </c>
      <c r="N99" s="14">
        <f>IF(K99="","",IF(O99="",IF(K99=0,"",IF(K99&lt;=[5]Разработчик!$D$7,[5]Разработчик!$C$8,IF(K99&lt;=[5]Разработчик!$G$7,[5]Разработчик!$F$8,IF(K99&lt;=[5]Разработчик!$J$7,[5]Разработчик!$I$8,IF(K99&lt;=[5]Разработчик!$M$7,[5]Разработчик!$L$8,IF(K99&lt;=[5]Разработчик!$P$7,[5]Разработчик!$O$8,IF(K99&lt;=[5]Разработчик!$S$7,[5]Разработчик!$R$8,IF(K99&lt;=425.9,3.5,IF(K99&gt;=[5]Разработчик!$V$7,[5]Разработчик!$U$8))))))))),"-"))</f>
        <v>1.5</v>
      </c>
      <c r="O99" s="15"/>
      <c r="P99" s="43">
        <v>2019</v>
      </c>
      <c r="Q99" s="43">
        <v>2023</v>
      </c>
      <c r="R99" s="74" t="s">
        <v>258</v>
      </c>
      <c r="S99" s="83" t="s">
        <v>340</v>
      </c>
      <c r="T99" s="17">
        <f t="shared" si="5"/>
        <v>2040</v>
      </c>
      <c r="U99" s="10"/>
      <c r="V99" s="10"/>
      <c r="W99" s="10"/>
      <c r="X99" s="10"/>
      <c r="Y99" s="10"/>
      <c r="Z99" s="10"/>
      <c r="AA99" s="336"/>
      <c r="AB99" s="202" t="s">
        <v>2521</v>
      </c>
      <c r="AC99" s="196">
        <f t="shared" si="6"/>
        <v>0</v>
      </c>
      <c r="AD99" s="196">
        <f t="shared" si="7"/>
        <v>0</v>
      </c>
      <c r="AE99" s="196">
        <f t="shared" si="8"/>
        <v>0</v>
      </c>
    </row>
    <row r="100" spans="1:31" s="7" customFormat="1" x14ac:dyDescent="0.25">
      <c r="A100" s="321"/>
      <c r="B100" s="237">
        <f>B99</f>
        <v>3</v>
      </c>
      <c r="C100" s="368" t="s">
        <v>616</v>
      </c>
      <c r="D100" s="321" t="s">
        <v>660</v>
      </c>
      <c r="E100" s="321"/>
      <c r="F100" s="81" t="s">
        <v>64</v>
      </c>
      <c r="G100" s="16" t="s">
        <v>659</v>
      </c>
      <c r="H100" s="321"/>
      <c r="I100" s="367"/>
      <c r="J100" s="97">
        <v>17.5</v>
      </c>
      <c r="K100" s="98">
        <v>57</v>
      </c>
      <c r="L100" s="98">
        <v>5</v>
      </c>
      <c r="M100" s="41">
        <v>2015</v>
      </c>
      <c r="N100" s="14">
        <f>IF(K100="","",IF(O100="",IF(K100=0,"",IF(K100&lt;=[5]Разработчик!$D$7,[5]Разработчик!$C$8,IF(K100&lt;=[5]Разработчик!$G$7,[5]Разработчик!$F$8,IF(K100&lt;=[5]Разработчик!$J$7,[5]Разработчик!$I$8,IF(K100&lt;=[5]Разработчик!$M$7,[5]Разработчик!$L$8,IF(K100&lt;=[5]Разработчик!$P$7,[5]Разработчик!$O$8,IF(K100&lt;=[5]Разработчик!$S$7,[5]Разработчик!$R$8,IF(K100&lt;=425.9,3.5,IF(K100&gt;=[5]Разработчик!$V$7,[5]Разработчик!$U$8))))))))),"-"))</f>
        <v>1.5</v>
      </c>
      <c r="O100" s="15"/>
      <c r="P100" s="43">
        <v>2019</v>
      </c>
      <c r="Q100" s="43">
        <v>2023</v>
      </c>
      <c r="R100" s="74" t="s">
        <v>258</v>
      </c>
      <c r="S100" s="83" t="s">
        <v>340</v>
      </c>
      <c r="T100" s="17">
        <f t="shared" si="5"/>
        <v>2040</v>
      </c>
      <c r="U100" s="10"/>
      <c r="V100" s="10"/>
      <c r="W100" s="10"/>
      <c r="X100" s="10"/>
      <c r="Y100" s="10"/>
      <c r="Z100" s="10"/>
      <c r="AA100" s="336"/>
      <c r="AB100" s="202" t="s">
        <v>2521</v>
      </c>
      <c r="AC100" s="196">
        <f t="shared" si="6"/>
        <v>0</v>
      </c>
      <c r="AD100" s="196">
        <f t="shared" si="7"/>
        <v>0</v>
      </c>
      <c r="AE100" s="196">
        <f t="shared" si="8"/>
        <v>0</v>
      </c>
    </row>
    <row r="101" spans="1:31" s="7" customFormat="1" x14ac:dyDescent="0.25">
      <c r="A101" s="321"/>
      <c r="B101" s="237">
        <f>B100</f>
        <v>3</v>
      </c>
      <c r="C101" s="368"/>
      <c r="D101" s="321"/>
      <c r="E101" s="321"/>
      <c r="F101" s="81" t="s">
        <v>64</v>
      </c>
      <c r="G101" s="16" t="s">
        <v>659</v>
      </c>
      <c r="H101" s="321"/>
      <c r="I101" s="367"/>
      <c r="J101" s="97">
        <v>1</v>
      </c>
      <c r="K101" s="98">
        <v>32</v>
      </c>
      <c r="L101" s="98">
        <v>4</v>
      </c>
      <c r="M101" s="41">
        <v>2015</v>
      </c>
      <c r="N101" s="14">
        <f>IF(K101="","",IF(O101="",IF(K101=0,"",IF(K101&lt;=[5]Разработчик!$D$7,[5]Разработчик!$C$8,IF(K101&lt;=[5]Разработчик!$G$7,[5]Разработчик!$F$8,IF(K101&lt;=[5]Разработчик!$J$7,[5]Разработчик!$I$8,IF(K101&lt;=[5]Разработчик!$M$7,[5]Разработчик!$L$8,IF(K101&lt;=[5]Разработчик!$P$7,[5]Разработчик!$O$8,IF(K101&lt;=[5]Разработчик!$S$7,[5]Разработчик!$R$8,IF(K101&lt;=425.9,3.5,IF(K101&gt;=[5]Разработчик!$V$7,[5]Разработчик!$U$8))))))))),"-"))</f>
        <v>1.5</v>
      </c>
      <c r="O101" s="15"/>
      <c r="P101" s="43">
        <v>2019</v>
      </c>
      <c r="Q101" s="43">
        <v>2023</v>
      </c>
      <c r="R101" s="74" t="s">
        <v>258</v>
      </c>
      <c r="S101" s="83" t="s">
        <v>340</v>
      </c>
      <c r="T101" s="17">
        <f t="shared" si="5"/>
        <v>2040</v>
      </c>
      <c r="U101" s="10"/>
      <c r="V101" s="10"/>
      <c r="W101" s="10"/>
      <c r="X101" s="10"/>
      <c r="Y101" s="10"/>
      <c r="Z101" s="10"/>
      <c r="AA101" s="336"/>
      <c r="AB101" s="202" t="s">
        <v>2521</v>
      </c>
      <c r="AC101" s="196">
        <f t="shared" si="6"/>
        <v>0</v>
      </c>
      <c r="AD101" s="196">
        <f t="shared" si="7"/>
        <v>0</v>
      </c>
      <c r="AE101" s="196">
        <f t="shared" si="8"/>
        <v>0</v>
      </c>
    </row>
    <row r="102" spans="1:31" s="7" customFormat="1" x14ac:dyDescent="0.25">
      <c r="A102" s="321" t="s">
        <v>661</v>
      </c>
      <c r="B102" s="235">
        <v>4</v>
      </c>
      <c r="C102" s="99" t="s">
        <v>609</v>
      </c>
      <c r="D102" s="43" t="s">
        <v>662</v>
      </c>
      <c r="E102" s="321" t="s">
        <v>658</v>
      </c>
      <c r="F102" s="81" t="s">
        <v>64</v>
      </c>
      <c r="G102" s="16" t="s">
        <v>659</v>
      </c>
      <c r="H102" s="321" t="s">
        <v>69</v>
      </c>
      <c r="I102" s="367">
        <v>82</v>
      </c>
      <c r="J102" s="97">
        <v>17.899999999999999</v>
      </c>
      <c r="K102" s="98">
        <v>159</v>
      </c>
      <c r="L102" s="98">
        <v>6</v>
      </c>
      <c r="M102" s="41">
        <v>2015</v>
      </c>
      <c r="N102" s="14">
        <f>IF(K102="","",IF(O102="",IF(K102=0,"",IF(K102&lt;=[5]Разработчик!$D$7,[5]Разработчик!$C$8,IF(K102&lt;=[5]Разработчик!$G$7,[5]Разработчик!$F$8,IF(K102&lt;=[5]Разработчик!$J$7,[5]Разработчик!$I$8,IF(K102&lt;=[5]Разработчик!$M$7,[5]Разработчик!$L$8,IF(K102&lt;=[5]Разработчик!$P$7,[5]Разработчик!$O$8,IF(K102&lt;=[5]Разработчик!$S$7,[5]Разработчик!$R$8,IF(K102&lt;=425.9,3.5,IF(K102&gt;=[5]Разработчик!$V$7,[5]Разработчик!$U$8))))))))),"-"))</f>
        <v>2.5</v>
      </c>
      <c r="O102" s="15"/>
      <c r="P102" s="43">
        <v>2019</v>
      </c>
      <c r="Q102" s="43">
        <v>2023</v>
      </c>
      <c r="R102" s="74" t="s">
        <v>258</v>
      </c>
      <c r="S102" s="83" t="s">
        <v>340</v>
      </c>
      <c r="T102" s="17">
        <f t="shared" si="5"/>
        <v>2040</v>
      </c>
      <c r="U102" s="10">
        <v>7</v>
      </c>
      <c r="V102" s="10"/>
      <c r="W102" s="10"/>
      <c r="X102" s="10"/>
      <c r="Y102" s="10"/>
      <c r="Z102" s="10">
        <v>6</v>
      </c>
      <c r="AA102" s="336"/>
      <c r="AB102" s="202" t="s">
        <v>2521</v>
      </c>
      <c r="AC102" s="196">
        <f t="shared" si="6"/>
        <v>13</v>
      </c>
      <c r="AD102" s="196">
        <f t="shared" si="7"/>
        <v>32</v>
      </c>
      <c r="AE102" s="196">
        <f t="shared" si="8"/>
        <v>45</v>
      </c>
    </row>
    <row r="103" spans="1:31" s="7" customFormat="1" x14ac:dyDescent="0.25">
      <c r="A103" s="321"/>
      <c r="B103" s="237">
        <f>B102</f>
        <v>4</v>
      </c>
      <c r="C103" s="362" t="s">
        <v>609</v>
      </c>
      <c r="D103" s="322" t="s">
        <v>663</v>
      </c>
      <c r="E103" s="321"/>
      <c r="F103" s="81" t="s">
        <v>64</v>
      </c>
      <c r="G103" s="16" t="s">
        <v>659</v>
      </c>
      <c r="H103" s="321"/>
      <c r="I103" s="367"/>
      <c r="J103" s="97">
        <v>12.1</v>
      </c>
      <c r="K103" s="98">
        <v>159</v>
      </c>
      <c r="L103" s="98">
        <v>6</v>
      </c>
      <c r="M103" s="41">
        <v>2015</v>
      </c>
      <c r="N103" s="14">
        <f>IF(K103="","",IF(O103="",IF(K103=0,"",IF(K103&lt;=[5]Разработчик!$D$7,[5]Разработчик!$C$8,IF(K103&lt;=[5]Разработчик!$G$7,[5]Разработчик!$F$8,IF(K103&lt;=[5]Разработчик!$J$7,[5]Разработчик!$I$8,IF(K103&lt;=[5]Разработчик!$M$7,[5]Разработчик!$L$8,IF(K103&lt;=[5]Разработчик!$P$7,[5]Разработчик!$O$8,IF(K103&lt;=[5]Разработчик!$S$7,[5]Разработчик!$R$8,IF(K103&lt;=425.9,3.5,IF(K103&gt;=[5]Разработчик!$V$7,[5]Разработчик!$U$8))))))))),"-"))</f>
        <v>2.5</v>
      </c>
      <c r="O103" s="15"/>
      <c r="P103" s="43">
        <v>2019</v>
      </c>
      <c r="Q103" s="43">
        <v>2023</v>
      </c>
      <c r="R103" s="74" t="s">
        <v>258</v>
      </c>
      <c r="S103" s="83" t="s">
        <v>340</v>
      </c>
      <c r="T103" s="17">
        <f t="shared" si="5"/>
        <v>2040</v>
      </c>
      <c r="U103" s="10"/>
      <c r="V103" s="10"/>
      <c r="W103" s="10"/>
      <c r="X103" s="10"/>
      <c r="Y103" s="10"/>
      <c r="Z103" s="10"/>
      <c r="AA103" s="336"/>
      <c r="AB103" s="202" t="s">
        <v>2521</v>
      </c>
      <c r="AC103" s="196">
        <f t="shared" si="6"/>
        <v>0</v>
      </c>
      <c r="AD103" s="196">
        <f t="shared" si="7"/>
        <v>0</v>
      </c>
      <c r="AE103" s="196">
        <f t="shared" si="8"/>
        <v>0</v>
      </c>
    </row>
    <row r="104" spans="1:31" s="7" customFormat="1" x14ac:dyDescent="0.25">
      <c r="A104" s="321"/>
      <c r="B104" s="237">
        <f>B103</f>
        <v>4</v>
      </c>
      <c r="C104" s="362"/>
      <c r="D104" s="322"/>
      <c r="E104" s="321"/>
      <c r="F104" s="81" t="s">
        <v>64</v>
      </c>
      <c r="G104" s="16" t="s">
        <v>659</v>
      </c>
      <c r="H104" s="321"/>
      <c r="I104" s="367"/>
      <c r="J104" s="97">
        <v>11.5</v>
      </c>
      <c r="K104" s="98">
        <v>32</v>
      </c>
      <c r="L104" s="98">
        <v>4</v>
      </c>
      <c r="M104" s="41">
        <v>2015</v>
      </c>
      <c r="N104" s="14">
        <f>IF(K104="","",IF(O104="",IF(K104=0,"",IF(K104&lt;=[5]Разработчик!$D$7,[5]Разработчик!$C$8,IF(K104&lt;=[5]Разработчик!$G$7,[5]Разработчик!$F$8,IF(K104&lt;=[5]Разработчик!$J$7,[5]Разработчик!$I$8,IF(K104&lt;=[5]Разработчик!$M$7,[5]Разработчик!$L$8,IF(K104&lt;=[5]Разработчик!$P$7,[5]Разработчик!$O$8,IF(K104&lt;=[5]Разработчик!$S$7,[5]Разработчик!$R$8,IF(K104&lt;=425.9,3.5,IF(K104&gt;=[5]Разработчик!$V$7,[5]Разработчик!$U$8))))))))),"-"))</f>
        <v>1.5</v>
      </c>
      <c r="O104" s="15"/>
      <c r="P104" s="43">
        <v>2019</v>
      </c>
      <c r="Q104" s="43">
        <v>2023</v>
      </c>
      <c r="R104" s="74" t="s">
        <v>258</v>
      </c>
      <c r="S104" s="83" t="s">
        <v>340</v>
      </c>
      <c r="T104" s="17">
        <f t="shared" si="5"/>
        <v>2040</v>
      </c>
      <c r="U104" s="10"/>
      <c r="V104" s="10"/>
      <c r="W104" s="10"/>
      <c r="X104" s="10"/>
      <c r="Y104" s="10"/>
      <c r="Z104" s="10"/>
      <c r="AA104" s="336"/>
      <c r="AB104" s="202" t="s">
        <v>2521</v>
      </c>
      <c r="AC104" s="196">
        <f t="shared" si="6"/>
        <v>0</v>
      </c>
      <c r="AD104" s="196">
        <f t="shared" si="7"/>
        <v>0</v>
      </c>
      <c r="AE104" s="196">
        <f t="shared" si="8"/>
        <v>0</v>
      </c>
    </row>
    <row r="105" spans="1:31" s="7" customFormat="1" ht="24" x14ac:dyDescent="0.25">
      <c r="A105" s="364" t="s">
        <v>665</v>
      </c>
      <c r="B105" s="237">
        <v>10</v>
      </c>
      <c r="C105" s="99" t="s">
        <v>656</v>
      </c>
      <c r="D105" s="369" t="s">
        <v>666</v>
      </c>
      <c r="E105" s="321" t="s">
        <v>312</v>
      </c>
      <c r="F105" s="16" t="s">
        <v>41</v>
      </c>
      <c r="G105" s="40">
        <v>2.41</v>
      </c>
      <c r="H105" s="321">
        <v>2.12</v>
      </c>
      <c r="I105" s="361" t="s">
        <v>667</v>
      </c>
      <c r="J105" s="103">
        <v>18.600000000000001</v>
      </c>
      <c r="K105" s="41">
        <v>108</v>
      </c>
      <c r="L105" s="41">
        <v>6</v>
      </c>
      <c r="M105" s="41">
        <v>2015</v>
      </c>
      <c r="N105" s="14">
        <f>IF(K105="","",IF(O105="",IF(K105=0,"",IF(K105&lt;=[5]Разработчик!$D$7,[5]Разработчик!$C$8,IF(K105&lt;=[5]Разработчик!$G$7,[5]Разработчик!$F$8,IF(K105&lt;=[5]Разработчик!$J$7,[5]Разработчик!$I$8,IF(K105&lt;=[5]Разработчик!$M$7,[5]Разработчик!$L$8,IF(K105&lt;=[5]Разработчик!$P$7,[5]Разработчик!$O$8,IF(K105&lt;=[5]Разработчик!$S$7,[5]Разработчик!$R$8,IF(K105&lt;=425.9,3.5,IF(K105&gt;=[5]Разработчик!$V$7,[5]Разработчик!$U$8))))))))),"-"))</f>
        <v>2</v>
      </c>
      <c r="O105" s="15"/>
      <c r="P105" s="43">
        <v>2019</v>
      </c>
      <c r="Q105" s="43">
        <v>2023</v>
      </c>
      <c r="R105" s="74" t="s">
        <v>258</v>
      </c>
      <c r="S105" s="81" t="s">
        <v>340</v>
      </c>
      <c r="T105" s="17">
        <f t="shared" ref="T105:T110" si="10">IF(M105="","",M105+R105)</f>
        <v>2040</v>
      </c>
      <c r="U105" s="10">
        <v>4</v>
      </c>
      <c r="V105" s="10">
        <v>4</v>
      </c>
      <c r="W105" s="10">
        <v>17</v>
      </c>
      <c r="X105" s="10">
        <v>2</v>
      </c>
      <c r="Y105" s="10"/>
      <c r="Z105" s="10">
        <v>6</v>
      </c>
      <c r="AA105" s="336" t="s">
        <v>3093</v>
      </c>
      <c r="AB105" s="202" t="s">
        <v>2521</v>
      </c>
      <c r="AC105" s="196">
        <f t="shared" ref="AC105:AC112" si="11">SUM(U105+V105+X105+Y105+Z105)</f>
        <v>16</v>
      </c>
      <c r="AD105" s="196">
        <f t="shared" ref="AD105:AD112" si="12">SUM(U105*2)+(V105*3)+(W105*2)+(X105*2)+(Y105)+(Z105*3)</f>
        <v>76</v>
      </c>
      <c r="AE105" s="196">
        <f t="shared" ref="AE105:AE112" si="13">SUM(AC105+AD105)</f>
        <v>92</v>
      </c>
    </row>
    <row r="106" spans="1:31" s="7" customFormat="1" x14ac:dyDescent="0.25">
      <c r="A106" s="364"/>
      <c r="B106" s="237">
        <f>B105</f>
        <v>10</v>
      </c>
      <c r="C106" s="362" t="s">
        <v>625</v>
      </c>
      <c r="D106" s="369"/>
      <c r="E106" s="321"/>
      <c r="F106" s="16" t="s">
        <v>41</v>
      </c>
      <c r="G106" s="40">
        <v>2.41</v>
      </c>
      <c r="H106" s="321"/>
      <c r="I106" s="361"/>
      <c r="J106" s="103">
        <v>30.1</v>
      </c>
      <c r="K106" s="41">
        <v>108</v>
      </c>
      <c r="L106" s="41">
        <v>6</v>
      </c>
      <c r="M106" s="41">
        <v>2015</v>
      </c>
      <c r="N106" s="14">
        <f>IF(K106="","",IF(O106="",IF(K106=0,"",IF(K106&lt;=[5]Разработчик!$D$7,[5]Разработчик!$C$8,IF(K106&lt;=[5]Разработчик!$G$7,[5]Разработчик!$F$8,IF(K106&lt;=[5]Разработчик!$J$7,[5]Разработчик!$I$8,IF(K106&lt;=[5]Разработчик!$M$7,[5]Разработчик!$L$8,IF(K106&lt;=[5]Разработчик!$P$7,[5]Разработчик!$O$8,IF(K106&lt;=[5]Разработчик!$S$7,[5]Разработчик!$R$8,IF(K106&lt;=425.9,3.5,IF(K106&gt;=[5]Разработчик!$V$7,[5]Разработчик!$U$8))))))))),"-"))</f>
        <v>2</v>
      </c>
      <c r="O106" s="15"/>
      <c r="P106" s="43">
        <v>2019</v>
      </c>
      <c r="Q106" s="43">
        <v>2023</v>
      </c>
      <c r="R106" s="74" t="s">
        <v>258</v>
      </c>
      <c r="S106" s="81" t="s">
        <v>340</v>
      </c>
      <c r="T106" s="17">
        <f t="shared" si="10"/>
        <v>2040</v>
      </c>
      <c r="U106" s="10"/>
      <c r="V106" s="10"/>
      <c r="W106" s="10"/>
      <c r="X106" s="10"/>
      <c r="Y106" s="10"/>
      <c r="Z106" s="10"/>
      <c r="AA106" s="336"/>
      <c r="AB106" s="202" t="s">
        <v>2521</v>
      </c>
      <c r="AC106" s="196">
        <f t="shared" si="11"/>
        <v>0</v>
      </c>
      <c r="AD106" s="196">
        <f t="shared" si="12"/>
        <v>0</v>
      </c>
      <c r="AE106" s="196">
        <f t="shared" si="13"/>
        <v>0</v>
      </c>
    </row>
    <row r="107" spans="1:31" s="7" customFormat="1" x14ac:dyDescent="0.25">
      <c r="A107" s="364"/>
      <c r="B107" s="237">
        <f>B106</f>
        <v>10</v>
      </c>
      <c r="C107" s="362"/>
      <c r="D107" s="369"/>
      <c r="E107" s="321"/>
      <c r="F107" s="16" t="s">
        <v>41</v>
      </c>
      <c r="G107" s="40">
        <v>2.41</v>
      </c>
      <c r="H107" s="321"/>
      <c r="I107" s="361"/>
      <c r="J107" s="103">
        <v>3.2</v>
      </c>
      <c r="K107" s="41">
        <v>32</v>
      </c>
      <c r="L107" s="41">
        <v>5</v>
      </c>
      <c r="M107" s="41">
        <v>2015</v>
      </c>
      <c r="N107" s="14">
        <f>IF(K107="","",IF(O107="",IF(K107=0,"",IF(K107&lt;=[5]Разработчик!$D$7,[5]Разработчик!$C$8,IF(K107&lt;=[5]Разработчик!$G$7,[5]Разработчик!$F$8,IF(K107&lt;=[5]Разработчик!$J$7,[5]Разработчик!$I$8,IF(K107&lt;=[5]Разработчик!$M$7,[5]Разработчик!$L$8,IF(K107&lt;=[5]Разработчик!$P$7,[5]Разработчик!$O$8,IF(K107&lt;=[5]Разработчик!$S$7,[5]Разработчик!$R$8,IF(K107&lt;=425.9,3.5,IF(K107&gt;=[5]Разработчик!$V$7,[5]Разработчик!$U$8))))))))),"-"))</f>
        <v>1.5</v>
      </c>
      <c r="O107" s="15"/>
      <c r="P107" s="43">
        <v>2019</v>
      </c>
      <c r="Q107" s="43">
        <v>2023</v>
      </c>
      <c r="R107" s="74" t="s">
        <v>258</v>
      </c>
      <c r="S107" s="81" t="s">
        <v>340</v>
      </c>
      <c r="T107" s="17">
        <f t="shared" si="10"/>
        <v>2040</v>
      </c>
      <c r="U107" s="10"/>
      <c r="V107" s="10"/>
      <c r="W107" s="10"/>
      <c r="X107" s="10"/>
      <c r="Y107" s="10"/>
      <c r="Z107" s="10"/>
      <c r="AA107" s="336"/>
      <c r="AB107" s="202" t="s">
        <v>2521</v>
      </c>
      <c r="AC107" s="196">
        <f t="shared" si="11"/>
        <v>0</v>
      </c>
      <c r="AD107" s="196">
        <f t="shared" si="12"/>
        <v>0</v>
      </c>
      <c r="AE107" s="196">
        <f t="shared" si="13"/>
        <v>0</v>
      </c>
    </row>
    <row r="108" spans="1:31" s="7" customFormat="1" ht="36" x14ac:dyDescent="0.25">
      <c r="A108" s="364"/>
      <c r="B108" s="237">
        <f>B107</f>
        <v>10</v>
      </c>
      <c r="C108" s="99" t="s">
        <v>668</v>
      </c>
      <c r="D108" s="322" t="s">
        <v>669</v>
      </c>
      <c r="E108" s="321"/>
      <c r="F108" s="16" t="s">
        <v>41</v>
      </c>
      <c r="G108" s="40">
        <v>2.41</v>
      </c>
      <c r="H108" s="321"/>
      <c r="I108" s="361"/>
      <c r="J108" s="103">
        <v>3.6</v>
      </c>
      <c r="K108" s="41">
        <v>32</v>
      </c>
      <c r="L108" s="41">
        <v>5</v>
      </c>
      <c r="M108" s="41">
        <v>2015</v>
      </c>
      <c r="N108" s="14">
        <f>IF(K108="","",IF(O108="",IF(K108=0,"",IF(K108&lt;=[5]Разработчик!$D$7,[5]Разработчик!$C$8,IF(K108&lt;=[5]Разработчик!$G$7,[5]Разработчик!$F$8,IF(K108&lt;=[5]Разработчик!$J$7,[5]Разработчик!$I$8,IF(K108&lt;=[5]Разработчик!$M$7,[5]Разработчик!$L$8,IF(K108&lt;=[5]Разработчик!$P$7,[5]Разработчик!$O$8,IF(K108&lt;=[5]Разработчик!$S$7,[5]Разработчик!$R$8,IF(K108&lt;=425.9,3.5,IF(K108&gt;=[5]Разработчик!$V$7,[5]Разработчик!$U$8))))))))),"-"))</f>
        <v>1.5</v>
      </c>
      <c r="O108" s="15"/>
      <c r="P108" s="43">
        <v>2019</v>
      </c>
      <c r="Q108" s="43">
        <v>2023</v>
      </c>
      <c r="R108" s="74" t="s">
        <v>258</v>
      </c>
      <c r="S108" s="81" t="s">
        <v>340</v>
      </c>
      <c r="T108" s="17">
        <f t="shared" si="10"/>
        <v>2040</v>
      </c>
      <c r="U108" s="10">
        <v>29</v>
      </c>
      <c r="V108" s="10">
        <v>1</v>
      </c>
      <c r="W108" s="10"/>
      <c r="X108" s="10">
        <v>1</v>
      </c>
      <c r="Y108" s="10"/>
      <c r="Z108" s="10">
        <v>2</v>
      </c>
      <c r="AA108" s="336"/>
      <c r="AB108" s="202" t="s">
        <v>2521</v>
      </c>
      <c r="AC108" s="196">
        <f t="shared" si="11"/>
        <v>33</v>
      </c>
      <c r="AD108" s="196">
        <f t="shared" si="12"/>
        <v>69</v>
      </c>
      <c r="AE108" s="196">
        <f t="shared" si="13"/>
        <v>102</v>
      </c>
    </row>
    <row r="109" spans="1:31" s="7" customFormat="1" ht="36" x14ac:dyDescent="0.25">
      <c r="A109" s="364"/>
      <c r="B109" s="237">
        <f>B108</f>
        <v>10</v>
      </c>
      <c r="C109" s="99" t="s">
        <v>670</v>
      </c>
      <c r="D109" s="322"/>
      <c r="E109" s="321"/>
      <c r="F109" s="16" t="s">
        <v>41</v>
      </c>
      <c r="G109" s="40">
        <v>2.41</v>
      </c>
      <c r="H109" s="321"/>
      <c r="I109" s="361"/>
      <c r="J109" s="103">
        <v>58.8</v>
      </c>
      <c r="K109" s="41">
        <v>32</v>
      </c>
      <c r="L109" s="41">
        <v>5</v>
      </c>
      <c r="M109" s="41">
        <v>2015</v>
      </c>
      <c r="N109" s="14">
        <f>IF(K109="","",IF(O109="",IF(K109=0,"",IF(K109&lt;=[5]Разработчик!$D$7,[5]Разработчик!$C$8,IF(K109&lt;=[5]Разработчик!$G$7,[5]Разработчик!$F$8,IF(K109&lt;=[5]Разработчик!$J$7,[5]Разработчик!$I$8,IF(K109&lt;=[5]Разработчик!$M$7,[5]Разработчик!$L$8,IF(K109&lt;=[5]Разработчик!$P$7,[5]Разработчик!$O$8,IF(K109&lt;=[5]Разработчик!$S$7,[5]Разработчик!$R$8,IF(K109&lt;=425.9,3.5,IF(K109&gt;=[5]Разработчик!$V$7,[5]Разработчик!$U$8))))))))),"-"))</f>
        <v>1.5</v>
      </c>
      <c r="O109" s="15"/>
      <c r="P109" s="43">
        <v>2019</v>
      </c>
      <c r="Q109" s="43">
        <v>2023</v>
      </c>
      <c r="R109" s="74" t="s">
        <v>258</v>
      </c>
      <c r="S109" s="81" t="s">
        <v>340</v>
      </c>
      <c r="T109" s="17">
        <f t="shared" si="10"/>
        <v>2040</v>
      </c>
      <c r="U109" s="10"/>
      <c r="V109" s="10"/>
      <c r="W109" s="10"/>
      <c r="X109" s="10"/>
      <c r="Y109" s="10"/>
      <c r="Z109" s="10"/>
      <c r="AA109" s="336"/>
      <c r="AB109" s="202" t="s">
        <v>2521</v>
      </c>
      <c r="AC109" s="196">
        <f t="shared" si="11"/>
        <v>0</v>
      </c>
      <c r="AD109" s="196">
        <f t="shared" si="12"/>
        <v>0</v>
      </c>
      <c r="AE109" s="196">
        <f t="shared" si="13"/>
        <v>0</v>
      </c>
    </row>
    <row r="110" spans="1:31" s="7" customFormat="1" ht="36" x14ac:dyDescent="0.25">
      <c r="A110" s="364"/>
      <c r="B110" s="237">
        <f>B109</f>
        <v>10</v>
      </c>
      <c r="C110" s="99" t="s">
        <v>671</v>
      </c>
      <c r="D110" s="322"/>
      <c r="E110" s="321"/>
      <c r="F110" s="16" t="s">
        <v>41</v>
      </c>
      <c r="G110" s="40">
        <v>2.41</v>
      </c>
      <c r="H110" s="321"/>
      <c r="I110" s="361"/>
      <c r="J110" s="103">
        <v>18.100000000000001</v>
      </c>
      <c r="K110" s="41">
        <v>32</v>
      </c>
      <c r="L110" s="41">
        <v>5</v>
      </c>
      <c r="M110" s="41">
        <v>2015</v>
      </c>
      <c r="N110" s="14">
        <f>IF(K110="","",IF(O110="",IF(K110=0,"",IF(K110&lt;=[5]Разработчик!$D$7,[5]Разработчик!$C$8,IF(K110&lt;=[5]Разработчик!$G$7,[5]Разработчик!$F$8,IF(K110&lt;=[5]Разработчик!$J$7,[5]Разработчик!$I$8,IF(K110&lt;=[5]Разработчик!$M$7,[5]Разработчик!$L$8,IF(K110&lt;=[5]Разработчик!$P$7,[5]Разработчик!$O$8,IF(K110&lt;=[5]Разработчик!$S$7,[5]Разработчик!$R$8,IF(K110&lt;=425.9,3.5,IF(K110&gt;=[5]Разработчик!$V$7,[5]Разработчик!$U$8))))))))),"-"))</f>
        <v>1.5</v>
      </c>
      <c r="O110" s="15"/>
      <c r="P110" s="43">
        <v>2019</v>
      </c>
      <c r="Q110" s="43">
        <v>2023</v>
      </c>
      <c r="R110" s="74" t="s">
        <v>258</v>
      </c>
      <c r="S110" s="81" t="s">
        <v>340</v>
      </c>
      <c r="T110" s="17">
        <f t="shared" si="10"/>
        <v>2040</v>
      </c>
      <c r="U110" s="10"/>
      <c r="V110" s="10"/>
      <c r="W110" s="10"/>
      <c r="X110" s="10"/>
      <c r="Y110" s="10"/>
      <c r="Z110" s="10"/>
      <c r="AA110" s="336"/>
      <c r="AB110" s="202" t="s">
        <v>2521</v>
      </c>
      <c r="AC110" s="196">
        <f t="shared" si="11"/>
        <v>0</v>
      </c>
      <c r="AD110" s="196">
        <f t="shared" si="12"/>
        <v>0</v>
      </c>
      <c r="AE110" s="196">
        <f t="shared" si="13"/>
        <v>0</v>
      </c>
    </row>
    <row r="111" spans="1:31" s="7" customFormat="1" x14ac:dyDescent="0.25">
      <c r="A111" s="364" t="s">
        <v>672</v>
      </c>
      <c r="B111" s="237">
        <v>13</v>
      </c>
      <c r="C111" s="362" t="s">
        <v>609</v>
      </c>
      <c r="D111" s="322" t="s">
        <v>673</v>
      </c>
      <c r="E111" s="321" t="s">
        <v>66</v>
      </c>
      <c r="F111" s="81" t="s">
        <v>64</v>
      </c>
      <c r="G111" s="40">
        <v>0.35</v>
      </c>
      <c r="H111" s="321">
        <v>0.09</v>
      </c>
      <c r="I111" s="321">
        <v>45</v>
      </c>
      <c r="J111" s="103">
        <v>11.2</v>
      </c>
      <c r="K111" s="41">
        <v>273</v>
      </c>
      <c r="L111" s="41">
        <v>10</v>
      </c>
      <c r="M111" s="41">
        <v>2015</v>
      </c>
      <c r="N111" s="14">
        <f>IF(K111="","",IF(O111="",IF(K111=0,"",IF(K111&lt;=[5]Разработчик!$D$7,[5]Разработчик!$C$8,IF(K111&lt;=[5]Разработчик!$G$7,[5]Разработчик!$F$8,IF(K111&lt;=[5]Разработчик!$J$7,[5]Разработчик!$I$8,IF(K111&lt;=[5]Разработчик!$M$7,[5]Разработчик!$L$8,IF(K111&lt;=[5]Разработчик!$P$7,[5]Разработчик!$O$8,IF(K111&lt;=[5]Разработчик!$S$7,[5]Разработчик!$R$8,IF(K111&lt;=425.9,3.5,IF(K111&gt;=[5]Разработчик!$V$7,[5]Разработчик!$U$8))))))))),"-"))</f>
        <v>3</v>
      </c>
      <c r="O111" s="15"/>
      <c r="P111" s="43">
        <v>2019</v>
      </c>
      <c r="Q111" s="43">
        <v>2023</v>
      </c>
      <c r="R111" s="74" t="s">
        <v>258</v>
      </c>
      <c r="S111" s="83" t="s">
        <v>340</v>
      </c>
      <c r="T111" s="17">
        <f t="shared" ref="T111:T144" si="14">IF(M111="","",M111+R111)</f>
        <v>2040</v>
      </c>
      <c r="U111" s="10">
        <v>7</v>
      </c>
      <c r="V111" s="10"/>
      <c r="W111" s="10"/>
      <c r="X111" s="10"/>
      <c r="Y111" s="10"/>
      <c r="Z111" s="10">
        <v>2</v>
      </c>
      <c r="AA111" s="336" t="s">
        <v>3094</v>
      </c>
      <c r="AB111" s="202" t="s">
        <v>2521</v>
      </c>
      <c r="AC111" s="196">
        <f t="shared" si="11"/>
        <v>9</v>
      </c>
      <c r="AD111" s="196">
        <f t="shared" si="12"/>
        <v>20</v>
      </c>
      <c r="AE111" s="196">
        <f t="shared" si="13"/>
        <v>29</v>
      </c>
    </row>
    <row r="112" spans="1:31" s="7" customFormat="1" x14ac:dyDescent="0.25">
      <c r="A112" s="364"/>
      <c r="B112" s="237">
        <f>B111</f>
        <v>13</v>
      </c>
      <c r="C112" s="362"/>
      <c r="D112" s="322"/>
      <c r="E112" s="321"/>
      <c r="F112" s="81" t="s">
        <v>64</v>
      </c>
      <c r="G112" s="40">
        <v>0.35</v>
      </c>
      <c r="H112" s="321"/>
      <c r="I112" s="321"/>
      <c r="J112" s="103">
        <v>0.3</v>
      </c>
      <c r="K112" s="41">
        <v>32</v>
      </c>
      <c r="L112" s="41">
        <v>7</v>
      </c>
      <c r="M112" s="41">
        <v>2015</v>
      </c>
      <c r="N112" s="14">
        <f>IF(K112="","",IF(O112="",IF(K112=0,"",IF(K112&lt;=[5]Разработчик!$D$7,[5]Разработчик!$C$8,IF(K112&lt;=[5]Разработчик!$G$7,[5]Разработчик!$F$8,IF(K112&lt;=[5]Разработчик!$J$7,[5]Разработчик!$I$8,IF(K112&lt;=[5]Разработчик!$M$7,[5]Разработчик!$L$8,IF(K112&lt;=[5]Разработчик!$P$7,[5]Разработчик!$O$8,IF(K112&lt;=[5]Разработчик!$S$7,[5]Разработчик!$R$8,IF(K112&lt;=425.9,3.5,IF(K112&gt;=[5]Разработчик!$V$7,[5]Разработчик!$U$8))))))))),"-"))</f>
        <v>1.5</v>
      </c>
      <c r="O112" s="15"/>
      <c r="P112" s="43">
        <v>2019</v>
      </c>
      <c r="Q112" s="43">
        <v>2023</v>
      </c>
      <c r="R112" s="74" t="s">
        <v>258</v>
      </c>
      <c r="S112" s="83" t="s">
        <v>340</v>
      </c>
      <c r="T112" s="17">
        <f t="shared" si="14"/>
        <v>2040</v>
      </c>
      <c r="U112" s="10"/>
      <c r="V112" s="10"/>
      <c r="W112" s="10"/>
      <c r="X112" s="10"/>
      <c r="Y112" s="10"/>
      <c r="Z112" s="10"/>
      <c r="AA112" s="336"/>
      <c r="AB112" s="202" t="s">
        <v>2521</v>
      </c>
      <c r="AC112" s="196">
        <f t="shared" si="11"/>
        <v>0</v>
      </c>
      <c r="AD112" s="196">
        <f t="shared" si="12"/>
        <v>0</v>
      </c>
      <c r="AE112" s="196">
        <f t="shared" si="13"/>
        <v>0</v>
      </c>
    </row>
    <row r="113" spans="1:31" s="7" customFormat="1" x14ac:dyDescent="0.25">
      <c r="A113" s="364"/>
      <c r="B113" s="237">
        <f>B112</f>
        <v>13</v>
      </c>
      <c r="C113" s="99" t="s">
        <v>609</v>
      </c>
      <c r="D113" s="43" t="s">
        <v>674</v>
      </c>
      <c r="E113" s="321"/>
      <c r="F113" s="81" t="s">
        <v>64</v>
      </c>
      <c r="G113" s="40">
        <v>0.35</v>
      </c>
      <c r="H113" s="321"/>
      <c r="I113" s="321"/>
      <c r="J113" s="103">
        <v>14.4</v>
      </c>
      <c r="K113" s="41">
        <v>57</v>
      </c>
      <c r="L113" s="41">
        <v>7</v>
      </c>
      <c r="M113" s="41">
        <v>2015</v>
      </c>
      <c r="N113" s="14">
        <f>IF(K113="","",IF(O113="",IF(K113=0,"",IF(K113&lt;=[5]Разработчик!$D$7,[5]Разработчик!$C$8,IF(K113&lt;=[5]Разработчик!$G$7,[5]Разработчик!$F$8,IF(K113&lt;=[5]Разработчик!$J$7,[5]Разработчик!$I$8,IF(K113&lt;=[5]Разработчик!$M$7,[5]Разработчик!$L$8,IF(K113&lt;=[5]Разработчик!$P$7,[5]Разработчик!$O$8,IF(K113&lt;=[5]Разработчик!$S$7,[5]Разработчик!$R$8,IF(K113&lt;=425.9,3.5,IF(K113&gt;=[5]Разработчик!$V$7,[5]Разработчик!$U$8))))))))),"-"))</f>
        <v>1.5</v>
      </c>
      <c r="O113" s="15"/>
      <c r="P113" s="43">
        <v>2019</v>
      </c>
      <c r="Q113" s="43">
        <v>2023</v>
      </c>
      <c r="R113" s="74" t="s">
        <v>258</v>
      </c>
      <c r="S113" s="83" t="s">
        <v>340</v>
      </c>
      <c r="T113" s="17">
        <f t="shared" si="14"/>
        <v>2040</v>
      </c>
      <c r="U113" s="10">
        <v>14</v>
      </c>
      <c r="V113" s="10"/>
      <c r="W113" s="10"/>
      <c r="X113" s="10"/>
      <c r="Y113" s="10"/>
      <c r="Z113" s="10"/>
      <c r="AA113" s="336"/>
      <c r="AB113" s="202" t="s">
        <v>2521</v>
      </c>
      <c r="AC113" s="196">
        <f t="shared" ref="AC113:AC176" si="15">SUM(U113+V113+X113+Y113+Z113)</f>
        <v>14</v>
      </c>
      <c r="AD113" s="196">
        <f t="shared" ref="AD113:AD176" si="16">SUM(U113*2)+(V113*3)+(W113*2)+(X113*2)+(Y113)+(Z113*3)</f>
        <v>28</v>
      </c>
      <c r="AE113" s="196">
        <f t="shared" ref="AE113:AE176" si="17">SUM(AC113+AD113)</f>
        <v>42</v>
      </c>
    </row>
    <row r="114" spans="1:31" s="7" customFormat="1" x14ac:dyDescent="0.25">
      <c r="A114" s="364"/>
      <c r="B114" s="237">
        <f>B113</f>
        <v>13</v>
      </c>
      <c r="C114" s="99" t="s">
        <v>609</v>
      </c>
      <c r="D114" s="43" t="s">
        <v>675</v>
      </c>
      <c r="E114" s="321"/>
      <c r="F114" s="81" t="s">
        <v>64</v>
      </c>
      <c r="G114" s="40">
        <v>0.35</v>
      </c>
      <c r="H114" s="321"/>
      <c r="I114" s="321"/>
      <c r="J114" s="103">
        <v>23.5</v>
      </c>
      <c r="K114" s="41">
        <v>57</v>
      </c>
      <c r="L114" s="41">
        <v>7</v>
      </c>
      <c r="M114" s="41">
        <v>2015</v>
      </c>
      <c r="N114" s="14">
        <f>IF(K114="","",IF(O114="",IF(K114=0,"",IF(K114&lt;=[5]Разработчик!$D$7,[5]Разработчик!$C$8,IF(K114&lt;=[5]Разработчик!$G$7,[5]Разработчик!$F$8,IF(K114&lt;=[5]Разработчик!$J$7,[5]Разработчик!$I$8,IF(K114&lt;=[5]Разработчик!$M$7,[5]Разработчик!$L$8,IF(K114&lt;=[5]Разработчик!$P$7,[5]Разработчик!$O$8,IF(K114&lt;=[5]Разработчик!$S$7,[5]Разработчик!$R$8,IF(K114&lt;=425.9,3.5,IF(K114&gt;=[5]Разработчик!$V$7,[5]Разработчик!$U$8))))))))),"-"))</f>
        <v>1.5</v>
      </c>
      <c r="O114" s="15"/>
      <c r="P114" s="43">
        <v>2019</v>
      </c>
      <c r="Q114" s="43">
        <v>2023</v>
      </c>
      <c r="R114" s="74" t="s">
        <v>258</v>
      </c>
      <c r="S114" s="83" t="s">
        <v>340</v>
      </c>
      <c r="T114" s="17">
        <f t="shared" si="14"/>
        <v>2040</v>
      </c>
      <c r="U114" s="10"/>
      <c r="V114" s="10"/>
      <c r="W114" s="10"/>
      <c r="X114" s="10"/>
      <c r="Y114" s="10"/>
      <c r="Z114" s="10"/>
      <c r="AA114" s="336"/>
      <c r="AB114" s="202" t="s">
        <v>2521</v>
      </c>
      <c r="AC114" s="196">
        <f t="shared" si="15"/>
        <v>0</v>
      </c>
      <c r="AD114" s="196">
        <f t="shared" si="16"/>
        <v>0</v>
      </c>
      <c r="AE114" s="196">
        <f t="shared" si="17"/>
        <v>0</v>
      </c>
    </row>
    <row r="115" spans="1:31" s="7" customFormat="1" x14ac:dyDescent="0.25">
      <c r="A115" s="364" t="s">
        <v>676</v>
      </c>
      <c r="B115" s="237">
        <v>14</v>
      </c>
      <c r="C115" s="362" t="s">
        <v>609</v>
      </c>
      <c r="D115" s="322" t="s">
        <v>677</v>
      </c>
      <c r="E115" s="321" t="s">
        <v>66</v>
      </c>
      <c r="F115" s="81" t="s">
        <v>64</v>
      </c>
      <c r="G115" s="40">
        <v>0.8</v>
      </c>
      <c r="H115" s="321">
        <v>0.65</v>
      </c>
      <c r="I115" s="321">
        <v>92</v>
      </c>
      <c r="J115" s="103">
        <v>9.1</v>
      </c>
      <c r="K115" s="41">
        <v>159</v>
      </c>
      <c r="L115" s="41">
        <v>8</v>
      </c>
      <c r="M115" s="41">
        <v>2015</v>
      </c>
      <c r="N115" s="14">
        <f>IF(K115="","",IF(O115="",IF(K115=0,"",IF(K115&lt;=[5]Разработчик!$D$7,[5]Разработчик!$C$8,IF(K115&lt;=[5]Разработчик!$G$7,[5]Разработчик!$F$8,IF(K115&lt;=[5]Разработчик!$J$7,[5]Разработчик!$I$8,IF(K115&lt;=[5]Разработчик!$M$7,[5]Разработчик!$L$8,IF(K115&lt;=[5]Разработчик!$P$7,[5]Разработчик!$O$8,IF(K115&lt;=[5]Разработчик!$S$7,[5]Разработчик!$R$8,IF(K115&lt;=425.9,3.5,IF(K115&gt;=[5]Разработчик!$V$7,[5]Разработчик!$U$8))))))))),"-"))</f>
        <v>2.5</v>
      </c>
      <c r="O115" s="15"/>
      <c r="P115" s="43">
        <v>2019</v>
      </c>
      <c r="Q115" s="43">
        <v>2023</v>
      </c>
      <c r="R115" s="74" t="s">
        <v>258</v>
      </c>
      <c r="S115" s="83" t="s">
        <v>340</v>
      </c>
      <c r="T115" s="17">
        <f t="shared" si="14"/>
        <v>2040</v>
      </c>
      <c r="U115" s="10">
        <v>7</v>
      </c>
      <c r="V115" s="10"/>
      <c r="W115" s="10"/>
      <c r="X115" s="10"/>
      <c r="Y115" s="10"/>
      <c r="Z115" s="10">
        <v>2</v>
      </c>
      <c r="AA115" s="336"/>
      <c r="AB115" s="202" t="s">
        <v>2521</v>
      </c>
      <c r="AC115" s="196">
        <f t="shared" si="15"/>
        <v>9</v>
      </c>
      <c r="AD115" s="196">
        <f t="shared" si="16"/>
        <v>20</v>
      </c>
      <c r="AE115" s="196">
        <f t="shared" si="17"/>
        <v>29</v>
      </c>
    </row>
    <row r="116" spans="1:31" s="7" customFormat="1" x14ac:dyDescent="0.25">
      <c r="A116" s="364"/>
      <c r="B116" s="237">
        <f>B115</f>
        <v>14</v>
      </c>
      <c r="C116" s="362"/>
      <c r="D116" s="322"/>
      <c r="E116" s="321"/>
      <c r="F116" s="81" t="s">
        <v>64</v>
      </c>
      <c r="G116" s="40">
        <v>0.8</v>
      </c>
      <c r="H116" s="321"/>
      <c r="I116" s="321"/>
      <c r="J116" s="103">
        <v>0.2</v>
      </c>
      <c r="K116" s="41">
        <v>32</v>
      </c>
      <c r="L116" s="41">
        <v>7</v>
      </c>
      <c r="M116" s="41">
        <v>2015</v>
      </c>
      <c r="N116" s="14">
        <f>IF(K116="","",IF(O116="",IF(K116=0,"",IF(K116&lt;=[5]Разработчик!$D$7,[5]Разработчик!$C$8,IF(K116&lt;=[5]Разработчик!$G$7,[5]Разработчик!$F$8,IF(K116&lt;=[5]Разработчик!$J$7,[5]Разработчик!$I$8,IF(K116&lt;=[5]Разработчик!$M$7,[5]Разработчик!$L$8,IF(K116&lt;=[5]Разработчик!$P$7,[5]Разработчик!$O$8,IF(K116&lt;=[5]Разработчик!$S$7,[5]Разработчик!$R$8,IF(K116&lt;=425.9,3.5,IF(K116&gt;=[5]Разработчик!$V$7,[5]Разработчик!$U$8))))))))),"-"))</f>
        <v>1.5</v>
      </c>
      <c r="O116" s="15"/>
      <c r="P116" s="43">
        <v>2019</v>
      </c>
      <c r="Q116" s="43">
        <v>2023</v>
      </c>
      <c r="R116" s="74" t="s">
        <v>258</v>
      </c>
      <c r="S116" s="83" t="s">
        <v>340</v>
      </c>
      <c r="T116" s="17">
        <f t="shared" si="14"/>
        <v>2040</v>
      </c>
      <c r="U116" s="10"/>
      <c r="V116" s="10"/>
      <c r="W116" s="10"/>
      <c r="X116" s="10"/>
      <c r="Y116" s="10"/>
      <c r="Z116" s="10"/>
      <c r="AA116" s="336"/>
      <c r="AB116" s="202" t="s">
        <v>2521</v>
      </c>
      <c r="AC116" s="196">
        <f t="shared" si="15"/>
        <v>0</v>
      </c>
      <c r="AD116" s="196">
        <f t="shared" si="16"/>
        <v>0</v>
      </c>
      <c r="AE116" s="196">
        <f t="shared" si="17"/>
        <v>0</v>
      </c>
    </row>
    <row r="117" spans="1:31" s="7" customFormat="1" x14ac:dyDescent="0.25">
      <c r="A117" s="364"/>
      <c r="B117" s="237">
        <f>B116</f>
        <v>14</v>
      </c>
      <c r="C117" s="43" t="s">
        <v>609</v>
      </c>
      <c r="D117" s="43" t="s">
        <v>678</v>
      </c>
      <c r="E117" s="321"/>
      <c r="F117" s="81" t="s">
        <v>64</v>
      </c>
      <c r="G117" s="40">
        <v>0.8</v>
      </c>
      <c r="H117" s="321"/>
      <c r="I117" s="321"/>
      <c r="J117" s="103">
        <v>10.5</v>
      </c>
      <c r="K117" s="41">
        <v>89</v>
      </c>
      <c r="L117" s="41">
        <v>7</v>
      </c>
      <c r="M117" s="41">
        <v>2015</v>
      </c>
      <c r="N117" s="14">
        <f>IF(K117="","",IF(O117="",IF(K117=0,"",IF(K117&lt;=[5]Разработчик!$D$7,[5]Разработчик!$C$8,IF(K117&lt;=[5]Разработчик!$G$7,[5]Разработчик!$F$8,IF(K117&lt;=[5]Разработчик!$J$7,[5]Разработчик!$I$8,IF(K117&lt;=[5]Разработчик!$M$7,[5]Разработчик!$L$8,IF(K117&lt;=[5]Разработчик!$P$7,[5]Разработчик!$O$8,IF(K117&lt;=[5]Разработчик!$S$7,[5]Разработчик!$R$8,IF(K117&lt;=425.9,3.5,IF(K117&gt;=[5]Разработчик!$V$7,[5]Разработчик!$U$8))))))))),"-"))</f>
        <v>2</v>
      </c>
      <c r="O117" s="15"/>
      <c r="P117" s="43">
        <v>2019</v>
      </c>
      <c r="Q117" s="43">
        <v>2023</v>
      </c>
      <c r="R117" s="74" t="s">
        <v>258</v>
      </c>
      <c r="S117" s="83" t="s">
        <v>340</v>
      </c>
      <c r="T117" s="17">
        <f t="shared" si="14"/>
        <v>2040</v>
      </c>
      <c r="U117" s="10"/>
      <c r="V117" s="10"/>
      <c r="W117" s="10"/>
      <c r="X117" s="10"/>
      <c r="Y117" s="10"/>
      <c r="Z117" s="10"/>
      <c r="AA117" s="336"/>
      <c r="AB117" s="202" t="s">
        <v>2521</v>
      </c>
      <c r="AC117" s="196">
        <f t="shared" si="15"/>
        <v>0</v>
      </c>
      <c r="AD117" s="196">
        <f t="shared" si="16"/>
        <v>0</v>
      </c>
      <c r="AE117" s="196">
        <f t="shared" si="17"/>
        <v>0</v>
      </c>
    </row>
    <row r="118" spans="1:31" s="7" customFormat="1" x14ac:dyDescent="0.25">
      <c r="A118" s="364"/>
      <c r="B118" s="237">
        <f>B117</f>
        <v>14</v>
      </c>
      <c r="C118" s="43" t="s">
        <v>609</v>
      </c>
      <c r="D118" s="43" t="s">
        <v>679</v>
      </c>
      <c r="E118" s="321"/>
      <c r="F118" s="81" t="s">
        <v>64</v>
      </c>
      <c r="G118" s="40">
        <v>0.8</v>
      </c>
      <c r="H118" s="321"/>
      <c r="I118" s="321"/>
      <c r="J118" s="103">
        <v>23.6</v>
      </c>
      <c r="K118" s="41">
        <v>89</v>
      </c>
      <c r="L118" s="41">
        <v>7</v>
      </c>
      <c r="M118" s="41">
        <v>2015</v>
      </c>
      <c r="N118" s="14">
        <f>IF(K118="","",IF(O118="",IF(K118=0,"",IF(K118&lt;=[5]Разработчик!$D$7,[5]Разработчик!$C$8,IF(K118&lt;=[5]Разработчик!$G$7,[5]Разработчик!$F$8,IF(K118&lt;=[5]Разработчик!$J$7,[5]Разработчик!$I$8,IF(K118&lt;=[5]Разработчик!$M$7,[5]Разработчик!$L$8,IF(K118&lt;=[5]Разработчик!$P$7,[5]Разработчик!$O$8,IF(K118&lt;=[5]Разработчик!$S$7,[5]Разработчик!$R$8,IF(K118&lt;=425.9,3.5,IF(K118&gt;=[5]Разработчик!$V$7,[5]Разработчик!$U$8))))))))),"-"))</f>
        <v>2</v>
      </c>
      <c r="O118" s="15"/>
      <c r="P118" s="43">
        <v>2019</v>
      </c>
      <c r="Q118" s="43">
        <v>2023</v>
      </c>
      <c r="R118" s="74" t="s">
        <v>258</v>
      </c>
      <c r="S118" s="83" t="s">
        <v>340</v>
      </c>
      <c r="T118" s="17">
        <f t="shared" si="14"/>
        <v>2040</v>
      </c>
      <c r="U118" s="10">
        <v>6</v>
      </c>
      <c r="V118" s="10"/>
      <c r="W118" s="10"/>
      <c r="X118" s="10"/>
      <c r="Y118" s="10"/>
      <c r="Z118" s="10"/>
      <c r="AA118" s="336"/>
      <c r="AB118" s="202" t="s">
        <v>2521</v>
      </c>
      <c r="AC118" s="196">
        <f t="shared" si="15"/>
        <v>6</v>
      </c>
      <c r="AD118" s="196">
        <f t="shared" si="16"/>
        <v>12</v>
      </c>
      <c r="AE118" s="196">
        <f t="shared" si="17"/>
        <v>18</v>
      </c>
    </row>
    <row r="119" spans="1:31" s="7" customFormat="1" x14ac:dyDescent="0.25">
      <c r="A119" s="364"/>
      <c r="B119" s="237">
        <f>B118</f>
        <v>14</v>
      </c>
      <c r="C119" s="43" t="s">
        <v>609</v>
      </c>
      <c r="D119" s="43" t="s">
        <v>680</v>
      </c>
      <c r="E119" s="321"/>
      <c r="F119" s="81" t="s">
        <v>64</v>
      </c>
      <c r="G119" s="40">
        <v>0.8</v>
      </c>
      <c r="H119" s="321"/>
      <c r="I119" s="321"/>
      <c r="J119" s="103">
        <v>17.3</v>
      </c>
      <c r="K119" s="41">
        <v>89</v>
      </c>
      <c r="L119" s="41">
        <v>7</v>
      </c>
      <c r="M119" s="41">
        <v>2015</v>
      </c>
      <c r="N119" s="14">
        <f>IF(K119="","",IF(O119="",IF(K119=0,"",IF(K119&lt;=[5]Разработчик!$D$7,[5]Разработчик!$C$8,IF(K119&lt;=[5]Разработчик!$G$7,[5]Разработчик!$F$8,IF(K119&lt;=[5]Разработчик!$J$7,[5]Разработчик!$I$8,IF(K119&lt;=[5]Разработчик!$M$7,[5]Разработчик!$L$8,IF(K119&lt;=[5]Разработчик!$P$7,[5]Разработчик!$O$8,IF(K119&lt;=[5]Разработчик!$S$7,[5]Разработчик!$R$8,IF(K119&lt;=425.9,3.5,IF(K119&gt;=[5]Разработчик!$V$7,[5]Разработчик!$U$8))))))))),"-"))</f>
        <v>2</v>
      </c>
      <c r="O119" s="15"/>
      <c r="P119" s="43">
        <v>2019</v>
      </c>
      <c r="Q119" s="43">
        <v>2023</v>
      </c>
      <c r="R119" s="74" t="s">
        <v>258</v>
      </c>
      <c r="S119" s="83" t="s">
        <v>340</v>
      </c>
      <c r="T119" s="17">
        <f t="shared" si="14"/>
        <v>2040</v>
      </c>
      <c r="U119" s="10">
        <v>3</v>
      </c>
      <c r="V119" s="10"/>
      <c r="W119" s="10"/>
      <c r="X119" s="10"/>
      <c r="Y119" s="10"/>
      <c r="Z119" s="10"/>
      <c r="AA119" s="336"/>
      <c r="AB119" s="202" t="s">
        <v>2521</v>
      </c>
      <c r="AC119" s="196">
        <f t="shared" si="15"/>
        <v>3</v>
      </c>
      <c r="AD119" s="196">
        <f t="shared" si="16"/>
        <v>6</v>
      </c>
      <c r="AE119" s="196">
        <f t="shared" si="17"/>
        <v>9</v>
      </c>
    </row>
    <row r="120" spans="1:31" s="7" customFormat="1" x14ac:dyDescent="0.25">
      <c r="A120" s="364"/>
      <c r="B120" s="237">
        <f>B119</f>
        <v>14</v>
      </c>
      <c r="C120" s="43" t="s">
        <v>609</v>
      </c>
      <c r="D120" s="43" t="s">
        <v>681</v>
      </c>
      <c r="E120" s="321"/>
      <c r="F120" s="81" t="s">
        <v>64</v>
      </c>
      <c r="G120" s="40">
        <v>0.8</v>
      </c>
      <c r="H120" s="321"/>
      <c r="I120" s="321"/>
      <c r="J120" s="103">
        <v>23.5</v>
      </c>
      <c r="K120" s="41">
        <v>89</v>
      </c>
      <c r="L120" s="41">
        <v>7</v>
      </c>
      <c r="M120" s="41">
        <v>2015</v>
      </c>
      <c r="N120" s="14">
        <f>IF(K120="","",IF(O120="",IF(K120=0,"",IF(K120&lt;=[5]Разработчик!$D$7,[5]Разработчик!$C$8,IF(K120&lt;=[5]Разработчик!$G$7,[5]Разработчик!$F$8,IF(K120&lt;=[5]Разработчик!$J$7,[5]Разработчик!$I$8,IF(K120&lt;=[5]Разработчик!$M$7,[5]Разработчик!$L$8,IF(K120&lt;=[5]Разработчик!$P$7,[5]Разработчик!$O$8,IF(K120&lt;=[5]Разработчик!$S$7,[5]Разработчик!$R$8,IF(K120&lt;=425.9,3.5,IF(K120&gt;=[5]Разработчик!$V$7,[5]Разработчик!$U$8))))))))),"-"))</f>
        <v>2</v>
      </c>
      <c r="O120" s="15"/>
      <c r="P120" s="43">
        <v>2019</v>
      </c>
      <c r="Q120" s="43">
        <v>2023</v>
      </c>
      <c r="R120" s="74" t="s">
        <v>258</v>
      </c>
      <c r="S120" s="83" t="s">
        <v>340</v>
      </c>
      <c r="T120" s="17">
        <f t="shared" si="14"/>
        <v>2040</v>
      </c>
      <c r="U120" s="10">
        <v>9</v>
      </c>
      <c r="V120" s="10"/>
      <c r="W120" s="10"/>
      <c r="X120" s="10"/>
      <c r="Y120" s="10"/>
      <c r="Z120" s="10"/>
      <c r="AA120" s="336"/>
      <c r="AB120" s="202" t="s">
        <v>2521</v>
      </c>
      <c r="AC120" s="196">
        <f t="shared" si="15"/>
        <v>9</v>
      </c>
      <c r="AD120" s="196">
        <f t="shared" si="16"/>
        <v>18</v>
      </c>
      <c r="AE120" s="196">
        <f t="shared" si="17"/>
        <v>27</v>
      </c>
    </row>
    <row r="121" spans="1:31" s="7" customFormat="1" x14ac:dyDescent="0.25">
      <c r="A121" s="364" t="s">
        <v>683</v>
      </c>
      <c r="B121" s="237">
        <v>17</v>
      </c>
      <c r="C121" s="43" t="s">
        <v>602</v>
      </c>
      <c r="D121" s="43" t="s">
        <v>684</v>
      </c>
      <c r="E121" s="321" t="s">
        <v>685</v>
      </c>
      <c r="F121" s="16" t="s">
        <v>33</v>
      </c>
      <c r="G121" s="40">
        <v>0.57999999999999996</v>
      </c>
      <c r="H121" s="321">
        <v>0.2</v>
      </c>
      <c r="I121" s="361">
        <v>30</v>
      </c>
      <c r="J121" s="103">
        <v>1.6</v>
      </c>
      <c r="K121" s="41">
        <v>89</v>
      </c>
      <c r="L121" s="41">
        <v>5</v>
      </c>
      <c r="M121" s="41">
        <v>2015</v>
      </c>
      <c r="N121" s="14">
        <f>IF(K121="","",IF(O121="",IF(K121=0,"",IF(K121&lt;=[5]Разработчик!$D$7,[5]Разработчик!$C$8,IF(K121&lt;=[5]Разработчик!$G$7,[5]Разработчик!$F$8,IF(K121&lt;=[5]Разработчик!$J$7,[5]Разработчик!$I$8,IF(K121&lt;=[5]Разработчик!$M$7,[5]Разработчик!$L$8,IF(K121&lt;=[5]Разработчик!$P$7,[5]Разработчик!$O$8,IF(K121&lt;=[5]Разработчик!$S$7,[5]Разработчик!$R$8,IF(K121&lt;=425.9,3.5,IF(K121&gt;=[5]Разработчик!$V$7,[5]Разработчик!$U$8))))))))),"-"))</f>
        <v>2</v>
      </c>
      <c r="O121" s="15"/>
      <c r="P121" s="43">
        <v>2019</v>
      </c>
      <c r="Q121" s="43">
        <v>2023</v>
      </c>
      <c r="R121" s="74" t="s">
        <v>258</v>
      </c>
      <c r="S121" s="83" t="s">
        <v>310</v>
      </c>
      <c r="T121" s="17">
        <f t="shared" si="14"/>
        <v>2040</v>
      </c>
      <c r="U121" s="10">
        <v>3</v>
      </c>
      <c r="V121" s="10"/>
      <c r="W121" s="10">
        <v>1</v>
      </c>
      <c r="X121" s="10"/>
      <c r="Y121" s="10"/>
      <c r="Z121" s="10"/>
      <c r="AA121" s="336" t="s">
        <v>3095</v>
      </c>
      <c r="AB121" s="202" t="s">
        <v>2521</v>
      </c>
      <c r="AC121" s="196">
        <f t="shared" si="15"/>
        <v>3</v>
      </c>
      <c r="AD121" s="196">
        <f t="shared" si="16"/>
        <v>8</v>
      </c>
      <c r="AE121" s="196">
        <f t="shared" si="17"/>
        <v>11</v>
      </c>
    </row>
    <row r="122" spans="1:31" s="7" customFormat="1" x14ac:dyDescent="0.25">
      <c r="A122" s="364"/>
      <c r="B122" s="237">
        <f t="shared" ref="B122:B162" si="18">B121</f>
        <v>17</v>
      </c>
      <c r="C122" s="322" t="s">
        <v>602</v>
      </c>
      <c r="D122" s="322" t="s">
        <v>686</v>
      </c>
      <c r="E122" s="321"/>
      <c r="F122" s="16" t="s">
        <v>33</v>
      </c>
      <c r="G122" s="40">
        <v>0.57999999999999996</v>
      </c>
      <c r="H122" s="321"/>
      <c r="I122" s="361"/>
      <c r="J122" s="103">
        <v>1.3</v>
      </c>
      <c r="K122" s="41">
        <v>57</v>
      </c>
      <c r="L122" s="41">
        <v>4</v>
      </c>
      <c r="M122" s="41">
        <v>2015</v>
      </c>
      <c r="N122" s="14">
        <f>IF(K122="","",IF(O122="",IF(K122=0,"",IF(K122&lt;=[5]Разработчик!$D$7,[5]Разработчик!$C$8,IF(K122&lt;=[5]Разработчик!$G$7,[5]Разработчик!$F$8,IF(K122&lt;=[5]Разработчик!$J$7,[5]Разработчик!$I$8,IF(K122&lt;=[5]Разработчик!$M$7,[5]Разработчик!$L$8,IF(K122&lt;=[5]Разработчик!$P$7,[5]Разработчик!$O$8,IF(K122&lt;=[5]Разработчик!$S$7,[5]Разработчик!$R$8,IF(K122&lt;=425.9,3.5,IF(K122&gt;=[5]Разработчик!$V$7,[5]Разработчик!$U$8))))))))),"-"))</f>
        <v>1.5</v>
      </c>
      <c r="O122" s="15"/>
      <c r="P122" s="43">
        <v>2019</v>
      </c>
      <c r="Q122" s="43">
        <v>2023</v>
      </c>
      <c r="R122" s="74" t="s">
        <v>258</v>
      </c>
      <c r="S122" s="83" t="s">
        <v>310</v>
      </c>
      <c r="T122" s="17">
        <f t="shared" si="14"/>
        <v>2040</v>
      </c>
      <c r="U122" s="10">
        <v>2</v>
      </c>
      <c r="V122" s="10"/>
      <c r="W122" s="10">
        <v>5</v>
      </c>
      <c r="X122" s="10"/>
      <c r="Y122" s="10"/>
      <c r="Z122" s="10">
        <v>6</v>
      </c>
      <c r="AA122" s="336"/>
      <c r="AB122" s="202" t="s">
        <v>2521</v>
      </c>
      <c r="AC122" s="196">
        <f t="shared" si="15"/>
        <v>8</v>
      </c>
      <c r="AD122" s="196">
        <f t="shared" si="16"/>
        <v>32</v>
      </c>
      <c r="AE122" s="196">
        <f t="shared" si="17"/>
        <v>40</v>
      </c>
    </row>
    <row r="123" spans="1:31" s="7" customFormat="1" x14ac:dyDescent="0.25">
      <c r="A123" s="364"/>
      <c r="B123" s="237">
        <f t="shared" si="18"/>
        <v>17</v>
      </c>
      <c r="C123" s="322"/>
      <c r="D123" s="322"/>
      <c r="E123" s="321"/>
      <c r="F123" s="16" t="s">
        <v>33</v>
      </c>
      <c r="G123" s="40">
        <v>0.57999999999999996</v>
      </c>
      <c r="H123" s="321"/>
      <c r="I123" s="361"/>
      <c r="J123" s="103">
        <v>6.2</v>
      </c>
      <c r="K123" s="41">
        <v>32</v>
      </c>
      <c r="L123" s="41">
        <v>4</v>
      </c>
      <c r="M123" s="41">
        <v>2015</v>
      </c>
      <c r="N123" s="14">
        <f>IF(K123="","",IF(O123="",IF(K123=0,"",IF(K123&lt;=[5]Разработчик!$D$7,[5]Разработчик!$C$8,IF(K123&lt;=[5]Разработчик!$G$7,[5]Разработчик!$F$8,IF(K123&lt;=[5]Разработчик!$J$7,[5]Разработчик!$I$8,IF(K123&lt;=[5]Разработчик!$M$7,[5]Разработчик!$L$8,IF(K123&lt;=[5]Разработчик!$P$7,[5]Разработчик!$O$8,IF(K123&lt;=[5]Разработчик!$S$7,[5]Разработчик!$R$8,IF(K123&lt;=425.9,3.5,IF(K123&gt;=[5]Разработчик!$V$7,[5]Разработчик!$U$8))))))))),"-"))</f>
        <v>1.5</v>
      </c>
      <c r="O123" s="15"/>
      <c r="P123" s="43">
        <v>2019</v>
      </c>
      <c r="Q123" s="43">
        <v>2023</v>
      </c>
      <c r="R123" s="74" t="s">
        <v>258</v>
      </c>
      <c r="S123" s="83" t="s">
        <v>310</v>
      </c>
      <c r="T123" s="17">
        <f t="shared" si="14"/>
        <v>2040</v>
      </c>
      <c r="U123" s="10"/>
      <c r="V123" s="10"/>
      <c r="W123" s="10"/>
      <c r="X123" s="10"/>
      <c r="Y123" s="10"/>
      <c r="Z123" s="10"/>
      <c r="AA123" s="336"/>
      <c r="AB123" s="202" t="s">
        <v>2521</v>
      </c>
      <c r="AC123" s="196">
        <f t="shared" si="15"/>
        <v>0</v>
      </c>
      <c r="AD123" s="196">
        <f t="shared" si="16"/>
        <v>0</v>
      </c>
      <c r="AE123" s="196">
        <f t="shared" si="17"/>
        <v>0</v>
      </c>
    </row>
    <row r="124" spans="1:31" s="7" customFormat="1" x14ac:dyDescent="0.25">
      <c r="A124" s="364"/>
      <c r="B124" s="237">
        <f t="shared" si="18"/>
        <v>17</v>
      </c>
      <c r="C124" s="43" t="s">
        <v>601</v>
      </c>
      <c r="D124" s="322"/>
      <c r="E124" s="321"/>
      <c r="F124" s="16" t="s">
        <v>33</v>
      </c>
      <c r="G124" s="40">
        <v>0.57999999999999996</v>
      </c>
      <c r="H124" s="321"/>
      <c r="I124" s="361"/>
      <c r="J124" s="103">
        <v>19.100000000000001</v>
      </c>
      <c r="K124" s="41">
        <v>32</v>
      </c>
      <c r="L124" s="41">
        <v>4</v>
      </c>
      <c r="M124" s="41">
        <v>2015</v>
      </c>
      <c r="N124" s="14">
        <f>IF(K124="","",IF(O124="",IF(K124=0,"",IF(K124&lt;=[5]Разработчик!$D$7,[5]Разработчик!$C$8,IF(K124&lt;=[5]Разработчик!$G$7,[5]Разработчик!$F$8,IF(K124&lt;=[5]Разработчик!$J$7,[5]Разработчик!$I$8,IF(K124&lt;=[5]Разработчик!$M$7,[5]Разработчик!$L$8,IF(K124&lt;=[5]Разработчик!$P$7,[5]Разработчик!$O$8,IF(K124&lt;=[5]Разработчик!$S$7,[5]Разработчик!$R$8,IF(K124&lt;=425.9,3.5,IF(K124&gt;=[5]Разработчик!$V$7,[5]Разработчик!$U$8))))))))),"-"))</f>
        <v>1.5</v>
      </c>
      <c r="O124" s="15"/>
      <c r="P124" s="43">
        <v>2019</v>
      </c>
      <c r="Q124" s="43">
        <v>2023</v>
      </c>
      <c r="R124" s="74" t="s">
        <v>258</v>
      </c>
      <c r="S124" s="83" t="s">
        <v>310</v>
      </c>
      <c r="T124" s="17">
        <f t="shared" si="14"/>
        <v>2040</v>
      </c>
      <c r="U124" s="10"/>
      <c r="V124" s="10"/>
      <c r="W124" s="10"/>
      <c r="X124" s="10"/>
      <c r="Y124" s="10"/>
      <c r="Z124" s="10"/>
      <c r="AA124" s="336"/>
      <c r="AB124" s="202" t="s">
        <v>2521</v>
      </c>
      <c r="AC124" s="196">
        <f t="shared" si="15"/>
        <v>0</v>
      </c>
      <c r="AD124" s="196">
        <f t="shared" si="16"/>
        <v>0</v>
      </c>
      <c r="AE124" s="196">
        <f t="shared" si="17"/>
        <v>0</v>
      </c>
    </row>
    <row r="125" spans="1:31" s="7" customFormat="1" x14ac:dyDescent="0.25">
      <c r="A125" s="364"/>
      <c r="B125" s="237">
        <f t="shared" si="18"/>
        <v>17</v>
      </c>
      <c r="C125" s="43" t="s">
        <v>625</v>
      </c>
      <c r="D125" s="322"/>
      <c r="E125" s="321"/>
      <c r="F125" s="16" t="s">
        <v>33</v>
      </c>
      <c r="G125" s="40">
        <v>0.57999999999999996</v>
      </c>
      <c r="H125" s="321"/>
      <c r="I125" s="361"/>
      <c r="J125" s="103">
        <v>8.8000000000000007</v>
      </c>
      <c r="K125" s="41">
        <v>32</v>
      </c>
      <c r="L125" s="41">
        <v>4</v>
      </c>
      <c r="M125" s="41">
        <v>2015</v>
      </c>
      <c r="N125" s="14">
        <f>IF(K125="","",IF(O125="",IF(K125=0,"",IF(K125&lt;=[5]Разработчик!$D$7,[5]Разработчик!$C$8,IF(K125&lt;=[5]Разработчик!$G$7,[5]Разработчик!$F$8,IF(K125&lt;=[5]Разработчик!$J$7,[5]Разработчик!$I$8,IF(K125&lt;=[5]Разработчик!$M$7,[5]Разработчик!$L$8,IF(K125&lt;=[5]Разработчик!$P$7,[5]Разработчик!$O$8,IF(K125&lt;=[5]Разработчик!$S$7,[5]Разработчик!$R$8,IF(K125&lt;=425.9,3.5,IF(K125&gt;=[5]Разработчик!$V$7,[5]Разработчик!$U$8))))))))),"-"))</f>
        <v>1.5</v>
      </c>
      <c r="O125" s="15"/>
      <c r="P125" s="43">
        <v>2019</v>
      </c>
      <c r="Q125" s="43">
        <v>2023</v>
      </c>
      <c r="R125" s="74" t="s">
        <v>258</v>
      </c>
      <c r="S125" s="83" t="s">
        <v>310</v>
      </c>
      <c r="T125" s="17">
        <f t="shared" si="14"/>
        <v>2040</v>
      </c>
      <c r="U125" s="10"/>
      <c r="V125" s="10"/>
      <c r="W125" s="10"/>
      <c r="X125" s="10"/>
      <c r="Y125" s="10"/>
      <c r="Z125" s="10">
        <v>3</v>
      </c>
      <c r="AA125" s="336"/>
      <c r="AB125" s="202" t="s">
        <v>2521</v>
      </c>
      <c r="AC125" s="196">
        <f t="shared" si="15"/>
        <v>3</v>
      </c>
      <c r="AD125" s="196">
        <f t="shared" si="16"/>
        <v>9</v>
      </c>
      <c r="AE125" s="196">
        <f t="shared" si="17"/>
        <v>12</v>
      </c>
    </row>
    <row r="126" spans="1:31" s="7" customFormat="1" x14ac:dyDescent="0.25">
      <c r="A126" s="364"/>
      <c r="B126" s="237">
        <f t="shared" si="18"/>
        <v>17</v>
      </c>
      <c r="C126" s="43" t="s">
        <v>602</v>
      </c>
      <c r="D126" s="43" t="s">
        <v>687</v>
      </c>
      <c r="E126" s="321"/>
      <c r="F126" s="16" t="s">
        <v>33</v>
      </c>
      <c r="G126" s="40">
        <v>0.57999999999999996</v>
      </c>
      <c r="H126" s="321"/>
      <c r="I126" s="361"/>
      <c r="J126" s="103">
        <v>0.2</v>
      </c>
      <c r="K126" s="41">
        <v>57</v>
      </c>
      <c r="L126" s="41">
        <v>4</v>
      </c>
      <c r="M126" s="41">
        <v>2015</v>
      </c>
      <c r="N126" s="14">
        <f>IF(K126="","",IF(O126="",IF(K126=0,"",IF(K126&lt;=[5]Разработчик!$D$7,[5]Разработчик!$C$8,IF(K126&lt;=[5]Разработчик!$G$7,[5]Разработчик!$F$8,IF(K126&lt;=[5]Разработчик!$J$7,[5]Разработчик!$I$8,IF(K126&lt;=[5]Разработчик!$M$7,[5]Разработчик!$L$8,IF(K126&lt;=[5]Разработчик!$P$7,[5]Разработчик!$O$8,IF(K126&lt;=[5]Разработчик!$S$7,[5]Разработчик!$R$8,IF(K126&lt;=425.9,3.5,IF(K126&gt;=[5]Разработчик!$V$7,[5]Разработчик!$U$8))))))))),"-"))</f>
        <v>1.5</v>
      </c>
      <c r="O126" s="15"/>
      <c r="P126" s="43">
        <v>2019</v>
      </c>
      <c r="Q126" s="43">
        <v>2023</v>
      </c>
      <c r="R126" s="74" t="s">
        <v>258</v>
      </c>
      <c r="S126" s="83" t="s">
        <v>310</v>
      </c>
      <c r="T126" s="17">
        <f t="shared" si="14"/>
        <v>2040</v>
      </c>
      <c r="U126" s="10"/>
      <c r="V126" s="10"/>
      <c r="W126" s="10">
        <v>4</v>
      </c>
      <c r="X126" s="10"/>
      <c r="Y126" s="10"/>
      <c r="Z126" s="10">
        <v>3</v>
      </c>
      <c r="AA126" s="336"/>
      <c r="AB126" s="202" t="s">
        <v>2521</v>
      </c>
      <c r="AC126" s="196">
        <f t="shared" si="15"/>
        <v>3</v>
      </c>
      <c r="AD126" s="196">
        <f t="shared" si="16"/>
        <v>17</v>
      </c>
      <c r="AE126" s="196">
        <f t="shared" si="17"/>
        <v>20</v>
      </c>
    </row>
    <row r="127" spans="1:31" s="7" customFormat="1" x14ac:dyDescent="0.25">
      <c r="A127" s="364"/>
      <c r="B127" s="237">
        <f t="shared" si="18"/>
        <v>17</v>
      </c>
      <c r="C127" s="362" t="s">
        <v>602</v>
      </c>
      <c r="D127" s="322" t="s">
        <v>688</v>
      </c>
      <c r="E127" s="321"/>
      <c r="F127" s="16" t="s">
        <v>33</v>
      </c>
      <c r="G127" s="40">
        <v>0.57999999999999996</v>
      </c>
      <c r="H127" s="321"/>
      <c r="I127" s="361"/>
      <c r="J127" s="103">
        <v>0.5</v>
      </c>
      <c r="K127" s="41">
        <v>57</v>
      </c>
      <c r="L127" s="41">
        <v>4</v>
      </c>
      <c r="M127" s="41">
        <v>2015</v>
      </c>
      <c r="N127" s="14">
        <f>IF(K127="","",IF(O127="",IF(K127=0,"",IF(K127&lt;=[5]Разработчик!$D$7,[5]Разработчик!$C$8,IF(K127&lt;=[5]Разработчик!$G$7,[5]Разработчик!$F$8,IF(K127&lt;=[5]Разработчик!$J$7,[5]Разработчик!$I$8,IF(K127&lt;=[5]Разработчик!$M$7,[5]Разработчик!$L$8,IF(K127&lt;=[5]Разработчик!$P$7,[5]Разработчик!$O$8,IF(K127&lt;=[5]Разработчик!$S$7,[5]Разработчик!$R$8,IF(K127&lt;=425.9,3.5,IF(K127&gt;=[5]Разработчик!$V$7,[5]Разработчик!$U$8))))))))),"-"))</f>
        <v>1.5</v>
      </c>
      <c r="O127" s="15"/>
      <c r="P127" s="43">
        <v>2019</v>
      </c>
      <c r="Q127" s="43">
        <v>2023</v>
      </c>
      <c r="R127" s="74" t="s">
        <v>258</v>
      </c>
      <c r="S127" s="83" t="s">
        <v>310</v>
      </c>
      <c r="T127" s="17">
        <f t="shared" si="14"/>
        <v>2040</v>
      </c>
      <c r="U127" s="10">
        <v>1</v>
      </c>
      <c r="V127" s="10"/>
      <c r="W127" s="10">
        <v>2</v>
      </c>
      <c r="X127" s="10"/>
      <c r="Y127" s="10"/>
      <c r="Z127" s="10">
        <v>1</v>
      </c>
      <c r="AA127" s="336"/>
      <c r="AB127" s="202" t="s">
        <v>2521</v>
      </c>
      <c r="AC127" s="196">
        <f t="shared" si="15"/>
        <v>2</v>
      </c>
      <c r="AD127" s="196">
        <f t="shared" si="16"/>
        <v>9</v>
      </c>
      <c r="AE127" s="196">
        <f t="shared" si="17"/>
        <v>11</v>
      </c>
    </row>
    <row r="128" spans="1:31" s="7" customFormat="1" x14ac:dyDescent="0.25">
      <c r="A128" s="364"/>
      <c r="B128" s="237">
        <f t="shared" si="18"/>
        <v>17</v>
      </c>
      <c r="C128" s="362"/>
      <c r="D128" s="322"/>
      <c r="E128" s="321"/>
      <c r="F128" s="16" t="s">
        <v>33</v>
      </c>
      <c r="G128" s="40">
        <v>0.57999999999999996</v>
      </c>
      <c r="H128" s="321"/>
      <c r="I128" s="361"/>
      <c r="J128" s="103">
        <v>0.2</v>
      </c>
      <c r="K128" s="41">
        <v>32</v>
      </c>
      <c r="L128" s="41">
        <v>4</v>
      </c>
      <c r="M128" s="41">
        <v>2015</v>
      </c>
      <c r="N128" s="14">
        <f>IF(K128="","",IF(O128="",IF(K128=0,"",IF(K128&lt;=[5]Разработчик!$D$7,[5]Разработчик!$C$8,IF(K128&lt;=[5]Разработчик!$G$7,[5]Разработчик!$F$8,IF(K128&lt;=[5]Разработчик!$J$7,[5]Разработчик!$I$8,IF(K128&lt;=[5]Разработчик!$M$7,[5]Разработчик!$L$8,IF(K128&lt;=[5]Разработчик!$P$7,[5]Разработчик!$O$8,IF(K128&lt;=[5]Разработчик!$S$7,[5]Разработчик!$R$8,IF(K128&lt;=425.9,3.5,IF(K128&gt;=[5]Разработчик!$V$7,[5]Разработчик!$U$8))))))))),"-"))</f>
        <v>1.5</v>
      </c>
      <c r="O128" s="15"/>
      <c r="P128" s="43">
        <v>2019</v>
      </c>
      <c r="Q128" s="43">
        <v>2023</v>
      </c>
      <c r="R128" s="74" t="s">
        <v>258</v>
      </c>
      <c r="S128" s="83" t="s">
        <v>310</v>
      </c>
      <c r="T128" s="17">
        <f t="shared" si="14"/>
        <v>2040</v>
      </c>
      <c r="U128" s="10">
        <v>1</v>
      </c>
      <c r="V128" s="10"/>
      <c r="W128" s="10">
        <v>2</v>
      </c>
      <c r="X128" s="10"/>
      <c r="Y128" s="10"/>
      <c r="Z128" s="10">
        <v>1</v>
      </c>
      <c r="AA128" s="336"/>
      <c r="AB128" s="202" t="s">
        <v>2521</v>
      </c>
      <c r="AC128" s="196">
        <f t="shared" si="15"/>
        <v>2</v>
      </c>
      <c r="AD128" s="196">
        <f t="shared" si="16"/>
        <v>9</v>
      </c>
      <c r="AE128" s="196">
        <f t="shared" si="17"/>
        <v>11</v>
      </c>
    </row>
    <row r="129" spans="1:31" s="7" customFormat="1" x14ac:dyDescent="0.25">
      <c r="A129" s="364"/>
      <c r="B129" s="237">
        <f t="shared" si="18"/>
        <v>17</v>
      </c>
      <c r="C129" s="99" t="s">
        <v>625</v>
      </c>
      <c r="D129" s="322"/>
      <c r="E129" s="321"/>
      <c r="F129" s="16" t="s">
        <v>33</v>
      </c>
      <c r="G129" s="40">
        <v>0.57999999999999996</v>
      </c>
      <c r="H129" s="321"/>
      <c r="I129" s="361"/>
      <c r="J129" s="103">
        <v>1.3</v>
      </c>
      <c r="K129" s="41">
        <v>32</v>
      </c>
      <c r="L129" s="41">
        <v>4</v>
      </c>
      <c r="M129" s="41">
        <v>2015</v>
      </c>
      <c r="N129" s="14">
        <f>IF(K129="","",IF(O129="",IF(K129=0,"",IF(K129&lt;=[5]Разработчик!$D$7,[5]Разработчик!$C$8,IF(K129&lt;=[5]Разработчик!$G$7,[5]Разработчик!$F$8,IF(K129&lt;=[5]Разработчик!$J$7,[5]Разработчик!$I$8,IF(K129&lt;=[5]Разработчик!$M$7,[5]Разработчик!$L$8,IF(K129&lt;=[5]Разработчик!$P$7,[5]Разработчик!$O$8,IF(K129&lt;=[5]Разработчик!$S$7,[5]Разработчик!$R$8,IF(K129&lt;=425.9,3.5,IF(K129&gt;=[5]Разработчик!$V$7,[5]Разработчик!$U$8))))))))),"-"))</f>
        <v>1.5</v>
      </c>
      <c r="O129" s="15"/>
      <c r="P129" s="43">
        <v>2019</v>
      </c>
      <c r="Q129" s="43">
        <v>2023</v>
      </c>
      <c r="R129" s="74" t="s">
        <v>258</v>
      </c>
      <c r="S129" s="83" t="s">
        <v>310</v>
      </c>
      <c r="T129" s="17">
        <f t="shared" si="14"/>
        <v>2040</v>
      </c>
      <c r="U129" s="10"/>
      <c r="V129" s="10"/>
      <c r="W129" s="10">
        <v>3</v>
      </c>
      <c r="X129" s="10"/>
      <c r="Y129" s="10"/>
      <c r="Z129" s="10">
        <v>3</v>
      </c>
      <c r="AA129" s="336"/>
      <c r="AB129" s="202" t="s">
        <v>2521</v>
      </c>
      <c r="AC129" s="196">
        <f t="shared" si="15"/>
        <v>3</v>
      </c>
      <c r="AD129" s="196">
        <f t="shared" si="16"/>
        <v>15</v>
      </c>
      <c r="AE129" s="196">
        <f t="shared" si="17"/>
        <v>18</v>
      </c>
    </row>
    <row r="130" spans="1:31" s="7" customFormat="1" ht="24" x14ac:dyDescent="0.25">
      <c r="A130" s="364"/>
      <c r="B130" s="237">
        <f t="shared" si="18"/>
        <v>17</v>
      </c>
      <c r="C130" s="99" t="s">
        <v>664</v>
      </c>
      <c r="D130" s="322" t="s">
        <v>689</v>
      </c>
      <c r="E130" s="321"/>
      <c r="F130" s="16" t="s">
        <v>33</v>
      </c>
      <c r="G130" s="40">
        <v>0.57999999999999996</v>
      </c>
      <c r="H130" s="321"/>
      <c r="I130" s="361"/>
      <c r="J130" s="103">
        <v>6.1</v>
      </c>
      <c r="K130" s="41">
        <v>32</v>
      </c>
      <c r="L130" s="41">
        <v>4</v>
      </c>
      <c r="M130" s="41">
        <v>2015</v>
      </c>
      <c r="N130" s="14">
        <f>IF(K130="","",IF(O130="",IF(K130=0,"",IF(K130&lt;=[5]Разработчик!$D$7,[5]Разработчик!$C$8,IF(K130&lt;=[5]Разработчик!$G$7,[5]Разработчик!$F$8,IF(K130&lt;=[5]Разработчик!$J$7,[5]Разработчик!$I$8,IF(K130&lt;=[5]Разработчик!$M$7,[5]Разработчик!$L$8,IF(K130&lt;=[5]Разработчик!$P$7,[5]Разработчик!$O$8,IF(K130&lt;=[5]Разработчик!$S$7,[5]Разработчик!$R$8,IF(K130&lt;=425.9,3.5,IF(K130&gt;=[5]Разработчик!$V$7,[5]Разработчик!$U$8))))))))),"-"))</f>
        <v>1.5</v>
      </c>
      <c r="O130" s="15"/>
      <c r="P130" s="43">
        <v>2019</v>
      </c>
      <c r="Q130" s="43">
        <v>2023</v>
      </c>
      <c r="R130" s="74" t="s">
        <v>258</v>
      </c>
      <c r="S130" s="83" t="s">
        <v>310</v>
      </c>
      <c r="T130" s="17">
        <f t="shared" si="14"/>
        <v>2040</v>
      </c>
      <c r="U130" s="10"/>
      <c r="V130" s="10"/>
      <c r="W130" s="10"/>
      <c r="X130" s="10"/>
      <c r="Y130" s="10"/>
      <c r="Z130" s="10"/>
      <c r="AA130" s="336"/>
      <c r="AB130" s="202" t="s">
        <v>2521</v>
      </c>
      <c r="AC130" s="196">
        <f t="shared" si="15"/>
        <v>0</v>
      </c>
      <c r="AD130" s="196">
        <f t="shared" si="16"/>
        <v>0</v>
      </c>
      <c r="AE130" s="196">
        <f t="shared" si="17"/>
        <v>0</v>
      </c>
    </row>
    <row r="131" spans="1:31" s="7" customFormat="1" ht="24" x14ac:dyDescent="0.25">
      <c r="A131" s="364"/>
      <c r="B131" s="237">
        <f t="shared" si="18"/>
        <v>17</v>
      </c>
      <c r="C131" s="99" t="s">
        <v>690</v>
      </c>
      <c r="D131" s="322"/>
      <c r="E131" s="321"/>
      <c r="F131" s="16" t="s">
        <v>33</v>
      </c>
      <c r="G131" s="40">
        <v>0.57999999999999996</v>
      </c>
      <c r="H131" s="321"/>
      <c r="I131" s="361"/>
      <c r="J131" s="103">
        <v>1.3</v>
      </c>
      <c r="K131" s="41">
        <v>32</v>
      </c>
      <c r="L131" s="41">
        <v>4</v>
      </c>
      <c r="M131" s="41">
        <v>2015</v>
      </c>
      <c r="N131" s="14">
        <f>IF(K131="","",IF(O131="",IF(K131=0,"",IF(K131&lt;=[5]Разработчик!$D$7,[5]Разработчик!$C$8,IF(K131&lt;=[5]Разработчик!$G$7,[5]Разработчик!$F$8,IF(K131&lt;=[5]Разработчик!$J$7,[5]Разработчик!$I$8,IF(K131&lt;=[5]Разработчик!$M$7,[5]Разработчик!$L$8,IF(K131&lt;=[5]Разработчик!$P$7,[5]Разработчик!$O$8,IF(K131&lt;=[5]Разработчик!$S$7,[5]Разработчик!$R$8,IF(K131&lt;=425.9,3.5,IF(K131&gt;=[5]Разработчик!$V$7,[5]Разработчик!$U$8))))))))),"-"))</f>
        <v>1.5</v>
      </c>
      <c r="O131" s="15"/>
      <c r="P131" s="43">
        <v>2019</v>
      </c>
      <c r="Q131" s="43">
        <v>2023</v>
      </c>
      <c r="R131" s="74" t="s">
        <v>258</v>
      </c>
      <c r="S131" s="83" t="s">
        <v>310</v>
      </c>
      <c r="T131" s="17">
        <f t="shared" si="14"/>
        <v>2040</v>
      </c>
      <c r="U131" s="10"/>
      <c r="V131" s="10"/>
      <c r="W131" s="10">
        <v>3</v>
      </c>
      <c r="X131" s="10"/>
      <c r="Y131" s="10"/>
      <c r="Z131" s="10">
        <v>2</v>
      </c>
      <c r="AA131" s="336"/>
      <c r="AB131" s="202" t="s">
        <v>2521</v>
      </c>
      <c r="AC131" s="196">
        <f t="shared" si="15"/>
        <v>2</v>
      </c>
      <c r="AD131" s="196">
        <f t="shared" si="16"/>
        <v>12</v>
      </c>
      <c r="AE131" s="196">
        <f t="shared" si="17"/>
        <v>14</v>
      </c>
    </row>
    <row r="132" spans="1:31" s="7" customFormat="1" ht="24" x14ac:dyDescent="0.25">
      <c r="A132" s="364"/>
      <c r="B132" s="237">
        <f t="shared" si="18"/>
        <v>17</v>
      </c>
      <c r="C132" s="99" t="s">
        <v>664</v>
      </c>
      <c r="D132" s="43" t="s">
        <v>691</v>
      </c>
      <c r="E132" s="321"/>
      <c r="F132" s="16" t="s">
        <v>33</v>
      </c>
      <c r="G132" s="40">
        <v>0.57999999999999996</v>
      </c>
      <c r="H132" s="321"/>
      <c r="I132" s="361"/>
      <c r="J132" s="40" t="s">
        <v>28</v>
      </c>
      <c r="K132" s="41" t="s">
        <v>28</v>
      </c>
      <c r="L132" s="40" t="s">
        <v>28</v>
      </c>
      <c r="M132" s="41">
        <v>2015</v>
      </c>
      <c r="N132" s="14">
        <f>IF(K132="","",IF(O132="",IF(K132=0,"",IF(K132&lt;=[5]Разработчик!$D$7,[5]Разработчик!$C$8,IF(K132&lt;=[5]Разработчик!$G$7,[5]Разработчик!$F$8,IF(K132&lt;=[5]Разработчик!$J$7,[5]Разработчик!$I$8,IF(K132&lt;=[5]Разработчик!$M$7,[5]Разработчик!$L$8,IF(K132&lt;=[5]Разработчик!$P$7,[5]Разработчик!$O$8,IF(K132&lt;=[5]Разработчик!$S$7,[5]Разработчик!$R$8,IF(K132&lt;=425.9,3.5,IF(K132&gt;=[5]Разработчик!$V$7,[5]Разработчик!$U$8))))))))),"-"))</f>
        <v>4</v>
      </c>
      <c r="O132" s="15"/>
      <c r="P132" s="43">
        <v>2019</v>
      </c>
      <c r="Q132" s="43">
        <v>2023</v>
      </c>
      <c r="R132" s="74" t="s">
        <v>258</v>
      </c>
      <c r="S132" s="83" t="s">
        <v>310</v>
      </c>
      <c r="T132" s="17">
        <f t="shared" si="14"/>
        <v>2040</v>
      </c>
      <c r="U132" s="10"/>
      <c r="V132" s="10"/>
      <c r="W132" s="10">
        <v>1</v>
      </c>
      <c r="X132" s="10"/>
      <c r="Y132" s="10"/>
      <c r="Z132" s="10"/>
      <c r="AA132" s="336"/>
      <c r="AB132" s="202" t="s">
        <v>2521</v>
      </c>
      <c r="AC132" s="196">
        <f t="shared" si="15"/>
        <v>0</v>
      </c>
      <c r="AD132" s="196">
        <f t="shared" si="16"/>
        <v>2</v>
      </c>
      <c r="AE132" s="196">
        <f t="shared" si="17"/>
        <v>2</v>
      </c>
    </row>
    <row r="133" spans="1:31" s="7" customFormat="1" ht="24" x14ac:dyDescent="0.25">
      <c r="A133" s="321" t="s">
        <v>692</v>
      </c>
      <c r="B133" s="235">
        <v>18</v>
      </c>
      <c r="C133" s="99" t="s">
        <v>656</v>
      </c>
      <c r="D133" s="369" t="s">
        <v>693</v>
      </c>
      <c r="E133" s="321" t="s">
        <v>685</v>
      </c>
      <c r="F133" s="16" t="s">
        <v>33</v>
      </c>
      <c r="G133" s="40">
        <v>2.2000000000000002</v>
      </c>
      <c r="H133" s="370">
        <v>1.6</v>
      </c>
      <c r="I133" s="370">
        <v>30</v>
      </c>
      <c r="J133" s="103">
        <v>44.9</v>
      </c>
      <c r="K133" s="41">
        <v>32</v>
      </c>
      <c r="L133" s="41">
        <v>4</v>
      </c>
      <c r="M133" s="41">
        <v>2015</v>
      </c>
      <c r="N133" s="14">
        <f>IF(K133="","",IF(O133="",IF(K133=0,"",IF(K133&lt;=[5]Разработчик!$D$7,[5]Разработчик!$C$8,IF(K133&lt;=[5]Разработчик!$G$7,[5]Разработчик!$F$8,IF(K133&lt;=[5]Разработчик!$J$7,[5]Разработчик!$I$8,IF(K133&lt;=[5]Разработчик!$M$7,[5]Разработчик!$L$8,IF(K133&lt;=[5]Разработчик!$P$7,[5]Разработчик!$O$8,IF(K133&lt;=[5]Разработчик!$S$7,[5]Разработчик!$R$8,IF(K133&lt;=425.9,3.5,IF(K133&gt;=[5]Разработчик!$V$7,[5]Разработчик!$U$8))))))))),"-"))</f>
        <v>1.5</v>
      </c>
      <c r="O133" s="15"/>
      <c r="P133" s="43">
        <v>2019</v>
      </c>
      <c r="Q133" s="43">
        <v>2023</v>
      </c>
      <c r="R133" s="74" t="s">
        <v>258</v>
      </c>
      <c r="S133" s="83" t="s">
        <v>310</v>
      </c>
      <c r="T133" s="17">
        <f t="shared" si="14"/>
        <v>2040</v>
      </c>
      <c r="U133" s="10"/>
      <c r="V133" s="10"/>
      <c r="W133" s="10"/>
      <c r="X133" s="10"/>
      <c r="Y133" s="10"/>
      <c r="Z133" s="10">
        <v>15</v>
      </c>
      <c r="AA133" s="336"/>
      <c r="AB133" s="202" t="s">
        <v>2521</v>
      </c>
      <c r="AC133" s="196">
        <f t="shared" si="15"/>
        <v>15</v>
      </c>
      <c r="AD133" s="196">
        <f t="shared" si="16"/>
        <v>45</v>
      </c>
      <c r="AE133" s="196">
        <f t="shared" si="17"/>
        <v>60</v>
      </c>
    </row>
    <row r="134" spans="1:31" s="7" customFormat="1" x14ac:dyDescent="0.25">
      <c r="A134" s="321"/>
      <c r="B134" s="237">
        <f t="shared" si="18"/>
        <v>18</v>
      </c>
      <c r="C134" s="362" t="s">
        <v>625</v>
      </c>
      <c r="D134" s="369"/>
      <c r="E134" s="321"/>
      <c r="F134" s="16" t="s">
        <v>33</v>
      </c>
      <c r="G134" s="40">
        <v>2.2000000000000002</v>
      </c>
      <c r="H134" s="370"/>
      <c r="I134" s="370"/>
      <c r="J134" s="103">
        <v>1.5</v>
      </c>
      <c r="K134" s="41">
        <v>89</v>
      </c>
      <c r="L134" s="41">
        <v>5</v>
      </c>
      <c r="M134" s="41">
        <v>2015</v>
      </c>
      <c r="N134" s="14">
        <f>IF(K134="","",IF(O134="",IF(K134=0,"",IF(K134&lt;=[5]Разработчик!$D$7,[5]Разработчик!$C$8,IF(K134&lt;=[5]Разработчик!$G$7,[5]Разработчик!$F$8,IF(K134&lt;=[5]Разработчик!$J$7,[5]Разработчик!$I$8,IF(K134&lt;=[5]Разработчик!$M$7,[5]Разработчик!$L$8,IF(K134&lt;=[5]Разработчик!$P$7,[5]Разработчик!$O$8,IF(K134&lt;=[5]Разработчик!$S$7,[5]Разработчик!$R$8,IF(K134&lt;=425.9,3.5,IF(K134&gt;=[5]Разработчик!$V$7,[5]Разработчик!$U$8))))))))),"-"))</f>
        <v>2</v>
      </c>
      <c r="O134" s="15"/>
      <c r="P134" s="43">
        <v>2019</v>
      </c>
      <c r="Q134" s="43">
        <v>2023</v>
      </c>
      <c r="R134" s="74" t="s">
        <v>258</v>
      </c>
      <c r="S134" s="83" t="s">
        <v>310</v>
      </c>
      <c r="T134" s="17">
        <f t="shared" si="14"/>
        <v>2040</v>
      </c>
      <c r="U134" s="10"/>
      <c r="V134" s="10"/>
      <c r="W134" s="10">
        <v>5</v>
      </c>
      <c r="X134" s="10"/>
      <c r="Y134" s="10"/>
      <c r="Z134" s="10">
        <v>13</v>
      </c>
      <c r="AA134" s="336"/>
      <c r="AB134" s="202" t="s">
        <v>2521</v>
      </c>
      <c r="AC134" s="196">
        <f t="shared" si="15"/>
        <v>13</v>
      </c>
      <c r="AD134" s="196">
        <f t="shared" si="16"/>
        <v>49</v>
      </c>
      <c r="AE134" s="196">
        <f t="shared" si="17"/>
        <v>62</v>
      </c>
    </row>
    <row r="135" spans="1:31" s="7" customFormat="1" x14ac:dyDescent="0.25">
      <c r="A135" s="321"/>
      <c r="B135" s="237">
        <f t="shared" si="18"/>
        <v>18</v>
      </c>
      <c r="C135" s="362"/>
      <c r="D135" s="369"/>
      <c r="E135" s="321"/>
      <c r="F135" s="16" t="s">
        <v>33</v>
      </c>
      <c r="G135" s="40">
        <v>2.2000000000000002</v>
      </c>
      <c r="H135" s="370"/>
      <c r="I135" s="370"/>
      <c r="J135" s="103">
        <v>0.8</v>
      </c>
      <c r="K135" s="41">
        <v>57</v>
      </c>
      <c r="L135" s="41">
        <v>4</v>
      </c>
      <c r="M135" s="41">
        <v>2015</v>
      </c>
      <c r="N135" s="14">
        <f>IF(K135="","",IF(O135="",IF(K135=0,"",IF(K135&lt;=[5]Разработчик!$D$7,[5]Разработчик!$C$8,IF(K135&lt;=[5]Разработчик!$G$7,[5]Разработчик!$F$8,IF(K135&lt;=[5]Разработчик!$J$7,[5]Разработчик!$I$8,IF(K135&lt;=[5]Разработчик!$M$7,[5]Разработчик!$L$8,IF(K135&lt;=[5]Разработчик!$P$7,[5]Разработчик!$O$8,IF(K135&lt;=[5]Разработчик!$S$7,[5]Разработчик!$R$8,IF(K135&lt;=425.9,3.5,IF(K135&gt;=[5]Разработчик!$V$7,[5]Разработчик!$U$8))))))))),"-"))</f>
        <v>1.5</v>
      </c>
      <c r="O135" s="15"/>
      <c r="P135" s="43">
        <v>2019</v>
      </c>
      <c r="Q135" s="43">
        <v>2023</v>
      </c>
      <c r="R135" s="74" t="s">
        <v>258</v>
      </c>
      <c r="S135" s="83" t="s">
        <v>310</v>
      </c>
      <c r="T135" s="17">
        <f t="shared" si="14"/>
        <v>2040</v>
      </c>
      <c r="U135" s="10"/>
      <c r="V135" s="10"/>
      <c r="W135" s="10"/>
      <c r="X135" s="10"/>
      <c r="Y135" s="10"/>
      <c r="Z135" s="10"/>
      <c r="AA135" s="336"/>
      <c r="AB135" s="202" t="s">
        <v>2521</v>
      </c>
      <c r="AC135" s="196">
        <f t="shared" si="15"/>
        <v>0</v>
      </c>
      <c r="AD135" s="196">
        <f t="shared" si="16"/>
        <v>0</v>
      </c>
      <c r="AE135" s="196">
        <f t="shared" si="17"/>
        <v>0</v>
      </c>
    </row>
    <row r="136" spans="1:31" s="7" customFormat="1" x14ac:dyDescent="0.25">
      <c r="A136" s="321"/>
      <c r="B136" s="237">
        <f t="shared" si="18"/>
        <v>18</v>
      </c>
      <c r="C136" s="362"/>
      <c r="D136" s="369"/>
      <c r="E136" s="321"/>
      <c r="F136" s="16" t="s">
        <v>33</v>
      </c>
      <c r="G136" s="40">
        <v>2.2000000000000002</v>
      </c>
      <c r="H136" s="370"/>
      <c r="I136" s="370"/>
      <c r="J136" s="103">
        <v>7.1</v>
      </c>
      <c r="K136" s="41">
        <v>32</v>
      </c>
      <c r="L136" s="41">
        <v>4</v>
      </c>
      <c r="M136" s="41">
        <v>2015</v>
      </c>
      <c r="N136" s="14">
        <f>IF(K136="","",IF(O136="",IF(K136=0,"",IF(K136&lt;=[5]Разработчик!$D$7,[5]Разработчик!$C$8,IF(K136&lt;=[5]Разработчик!$G$7,[5]Разработчик!$F$8,IF(K136&lt;=[5]Разработчик!$J$7,[5]Разработчик!$I$8,IF(K136&lt;=[5]Разработчик!$M$7,[5]Разработчик!$L$8,IF(K136&lt;=[5]Разработчик!$P$7,[5]Разработчик!$O$8,IF(K136&lt;=[5]Разработчик!$S$7,[5]Разработчик!$R$8,IF(K136&lt;=425.9,3.5,IF(K136&gt;=[5]Разработчик!$V$7,[5]Разработчик!$U$8))))))))),"-"))</f>
        <v>1.5</v>
      </c>
      <c r="O136" s="15"/>
      <c r="P136" s="43">
        <v>2019</v>
      </c>
      <c r="Q136" s="43">
        <v>2023</v>
      </c>
      <c r="R136" s="74" t="s">
        <v>258</v>
      </c>
      <c r="S136" s="83" t="s">
        <v>310</v>
      </c>
      <c r="T136" s="17">
        <f t="shared" si="14"/>
        <v>2040</v>
      </c>
      <c r="U136" s="10"/>
      <c r="V136" s="10"/>
      <c r="W136" s="10"/>
      <c r="X136" s="10"/>
      <c r="Y136" s="10"/>
      <c r="Z136" s="10"/>
      <c r="AA136" s="336"/>
      <c r="AB136" s="202" t="s">
        <v>2521</v>
      </c>
      <c r="AC136" s="196">
        <f t="shared" si="15"/>
        <v>0</v>
      </c>
      <c r="AD136" s="196">
        <f t="shared" si="16"/>
        <v>0</v>
      </c>
      <c r="AE136" s="196">
        <f t="shared" si="17"/>
        <v>0</v>
      </c>
    </row>
    <row r="137" spans="1:31" s="7" customFormat="1" x14ac:dyDescent="0.25">
      <c r="A137" s="321"/>
      <c r="B137" s="237">
        <f t="shared" si="18"/>
        <v>18</v>
      </c>
      <c r="C137" s="99" t="s">
        <v>601</v>
      </c>
      <c r="D137" s="369" t="s">
        <v>694</v>
      </c>
      <c r="E137" s="321"/>
      <c r="F137" s="16" t="s">
        <v>33</v>
      </c>
      <c r="G137" s="40">
        <v>2.2000000000000002</v>
      </c>
      <c r="H137" s="370"/>
      <c r="I137" s="370"/>
      <c r="J137" s="103">
        <v>43.4</v>
      </c>
      <c r="K137" s="41">
        <v>32</v>
      </c>
      <c r="L137" s="41">
        <v>4</v>
      </c>
      <c r="M137" s="41">
        <v>2015</v>
      </c>
      <c r="N137" s="14">
        <f>IF(K137="","",IF(O137="",IF(K137=0,"",IF(K137&lt;=[5]Разработчик!$D$7,[5]Разработчик!$C$8,IF(K137&lt;=[5]Разработчик!$G$7,[5]Разработчик!$F$8,IF(K137&lt;=[5]Разработчик!$J$7,[5]Разработчик!$I$8,IF(K137&lt;=[5]Разработчик!$M$7,[5]Разработчик!$L$8,IF(K137&lt;=[5]Разработчик!$P$7,[5]Разработчик!$O$8,IF(K137&lt;=[5]Разработчик!$S$7,[5]Разработчик!$R$8,IF(K137&lt;=425.9,3.5,IF(K137&gt;=[5]Разработчик!$V$7,[5]Разработчик!$U$8))))))))),"-"))</f>
        <v>1.5</v>
      </c>
      <c r="O137" s="15"/>
      <c r="P137" s="43">
        <v>2019</v>
      </c>
      <c r="Q137" s="43">
        <v>2023</v>
      </c>
      <c r="R137" s="74" t="s">
        <v>258</v>
      </c>
      <c r="S137" s="83" t="s">
        <v>310</v>
      </c>
      <c r="T137" s="17">
        <f t="shared" si="14"/>
        <v>2040</v>
      </c>
      <c r="U137" s="10"/>
      <c r="V137" s="10"/>
      <c r="W137" s="10"/>
      <c r="X137" s="10"/>
      <c r="Y137" s="10"/>
      <c r="Z137" s="10">
        <v>15</v>
      </c>
      <c r="AA137" s="336"/>
      <c r="AB137" s="202" t="s">
        <v>2521</v>
      </c>
      <c r="AC137" s="196">
        <f t="shared" si="15"/>
        <v>15</v>
      </c>
      <c r="AD137" s="196">
        <f t="shared" si="16"/>
        <v>45</v>
      </c>
      <c r="AE137" s="196">
        <f t="shared" si="17"/>
        <v>60</v>
      </c>
    </row>
    <row r="138" spans="1:31" s="7" customFormat="1" x14ac:dyDescent="0.25">
      <c r="A138" s="321"/>
      <c r="B138" s="237">
        <f t="shared" si="18"/>
        <v>18</v>
      </c>
      <c r="C138" s="362" t="s">
        <v>625</v>
      </c>
      <c r="D138" s="369"/>
      <c r="E138" s="321"/>
      <c r="F138" s="16" t="s">
        <v>33</v>
      </c>
      <c r="G138" s="40">
        <v>2.2000000000000002</v>
      </c>
      <c r="H138" s="370"/>
      <c r="I138" s="370"/>
      <c r="J138" s="103">
        <v>1.5</v>
      </c>
      <c r="K138" s="41">
        <v>89</v>
      </c>
      <c r="L138" s="41">
        <v>5</v>
      </c>
      <c r="M138" s="41">
        <v>2015</v>
      </c>
      <c r="N138" s="14">
        <f>IF(K138="","",IF(O138="",IF(K138=0,"",IF(K138&lt;=[5]Разработчик!$D$7,[5]Разработчик!$C$8,IF(K138&lt;=[5]Разработчик!$G$7,[5]Разработчик!$F$8,IF(K138&lt;=[5]Разработчик!$J$7,[5]Разработчик!$I$8,IF(K138&lt;=[5]Разработчик!$M$7,[5]Разработчик!$L$8,IF(K138&lt;=[5]Разработчик!$P$7,[5]Разработчик!$O$8,IF(K138&lt;=[5]Разработчик!$S$7,[5]Разработчик!$R$8,IF(K138&lt;=425.9,3.5,IF(K138&gt;=[5]Разработчик!$V$7,[5]Разработчик!$U$8))))))))),"-"))</f>
        <v>2</v>
      </c>
      <c r="O138" s="15"/>
      <c r="P138" s="43">
        <v>2019</v>
      </c>
      <c r="Q138" s="43">
        <v>2023</v>
      </c>
      <c r="R138" s="74" t="s">
        <v>258</v>
      </c>
      <c r="S138" s="83" t="s">
        <v>310</v>
      </c>
      <c r="T138" s="17">
        <f t="shared" si="14"/>
        <v>2040</v>
      </c>
      <c r="U138" s="10"/>
      <c r="V138" s="10"/>
      <c r="W138" s="10">
        <v>7</v>
      </c>
      <c r="X138" s="10"/>
      <c r="Y138" s="10"/>
      <c r="Z138" s="10">
        <v>13</v>
      </c>
      <c r="AA138" s="336"/>
      <c r="AB138" s="202" t="s">
        <v>2521</v>
      </c>
      <c r="AC138" s="196">
        <f t="shared" si="15"/>
        <v>13</v>
      </c>
      <c r="AD138" s="196">
        <f t="shared" si="16"/>
        <v>53</v>
      </c>
      <c r="AE138" s="196">
        <f t="shared" si="17"/>
        <v>66</v>
      </c>
    </row>
    <row r="139" spans="1:31" s="7" customFormat="1" x14ac:dyDescent="0.25">
      <c r="A139" s="321"/>
      <c r="B139" s="237">
        <f t="shared" si="18"/>
        <v>18</v>
      </c>
      <c r="C139" s="362"/>
      <c r="D139" s="369"/>
      <c r="E139" s="321"/>
      <c r="F139" s="16" t="s">
        <v>33</v>
      </c>
      <c r="G139" s="40">
        <v>2.2000000000000002</v>
      </c>
      <c r="H139" s="370"/>
      <c r="I139" s="370"/>
      <c r="J139" s="103">
        <v>0.8</v>
      </c>
      <c r="K139" s="41">
        <v>57</v>
      </c>
      <c r="L139" s="41">
        <v>4</v>
      </c>
      <c r="M139" s="41">
        <v>2015</v>
      </c>
      <c r="N139" s="14">
        <f>IF(K139="","",IF(O139="",IF(K139=0,"",IF(K139&lt;=[5]Разработчик!$D$7,[5]Разработчик!$C$8,IF(K139&lt;=[5]Разработчик!$G$7,[5]Разработчик!$F$8,IF(K139&lt;=[5]Разработчик!$J$7,[5]Разработчик!$I$8,IF(K139&lt;=[5]Разработчик!$M$7,[5]Разработчик!$L$8,IF(K139&lt;=[5]Разработчик!$P$7,[5]Разработчик!$O$8,IF(K139&lt;=[5]Разработчик!$S$7,[5]Разработчик!$R$8,IF(K139&lt;=425.9,3.5,IF(K139&gt;=[5]Разработчик!$V$7,[5]Разработчик!$U$8))))))))),"-"))</f>
        <v>1.5</v>
      </c>
      <c r="O139" s="15"/>
      <c r="P139" s="43">
        <v>2019</v>
      </c>
      <c r="Q139" s="43">
        <v>2023</v>
      </c>
      <c r="R139" s="74" t="s">
        <v>258</v>
      </c>
      <c r="S139" s="83" t="s">
        <v>310</v>
      </c>
      <c r="T139" s="17">
        <f t="shared" si="14"/>
        <v>2040</v>
      </c>
      <c r="U139" s="10"/>
      <c r="V139" s="10"/>
      <c r="W139" s="10"/>
      <c r="X139" s="10"/>
      <c r="Y139" s="10"/>
      <c r="Z139" s="10"/>
      <c r="AA139" s="336"/>
      <c r="AB139" s="202" t="s">
        <v>2521</v>
      </c>
      <c r="AC139" s="196">
        <f t="shared" si="15"/>
        <v>0</v>
      </c>
      <c r="AD139" s="196">
        <f t="shared" si="16"/>
        <v>0</v>
      </c>
      <c r="AE139" s="196">
        <f t="shared" si="17"/>
        <v>0</v>
      </c>
    </row>
    <row r="140" spans="1:31" s="7" customFormat="1" x14ac:dyDescent="0.25">
      <c r="A140" s="321"/>
      <c r="B140" s="237">
        <f t="shared" si="18"/>
        <v>18</v>
      </c>
      <c r="C140" s="362"/>
      <c r="D140" s="369"/>
      <c r="E140" s="321"/>
      <c r="F140" s="16" t="s">
        <v>33</v>
      </c>
      <c r="G140" s="40">
        <v>2.2000000000000002</v>
      </c>
      <c r="H140" s="370"/>
      <c r="I140" s="370"/>
      <c r="J140" s="103">
        <v>8.1</v>
      </c>
      <c r="K140" s="41">
        <v>32</v>
      </c>
      <c r="L140" s="41">
        <v>4</v>
      </c>
      <c r="M140" s="41">
        <v>2015</v>
      </c>
      <c r="N140" s="14">
        <f>IF(K140="","",IF(O140="",IF(K140=0,"",IF(K140&lt;=[5]Разработчик!$D$7,[5]Разработчик!$C$8,IF(K140&lt;=[5]Разработчик!$G$7,[5]Разработчик!$F$8,IF(K140&lt;=[5]Разработчик!$J$7,[5]Разработчик!$I$8,IF(K140&lt;=[5]Разработчик!$M$7,[5]Разработчик!$L$8,IF(K140&lt;=[5]Разработчик!$P$7,[5]Разработчик!$O$8,IF(K140&lt;=[5]Разработчик!$S$7,[5]Разработчик!$R$8,IF(K140&lt;=425.9,3.5,IF(K140&gt;=[5]Разработчик!$V$7,[5]Разработчик!$U$8))))))))),"-"))</f>
        <v>1.5</v>
      </c>
      <c r="O140" s="15"/>
      <c r="P140" s="43">
        <v>2019</v>
      </c>
      <c r="Q140" s="43">
        <v>2023</v>
      </c>
      <c r="R140" s="74" t="s">
        <v>258</v>
      </c>
      <c r="S140" s="83" t="s">
        <v>310</v>
      </c>
      <c r="T140" s="17">
        <f t="shared" si="14"/>
        <v>2040</v>
      </c>
      <c r="U140" s="10"/>
      <c r="V140" s="10"/>
      <c r="W140" s="10"/>
      <c r="X140" s="10"/>
      <c r="Y140" s="10"/>
      <c r="Z140" s="10"/>
      <c r="AA140" s="336"/>
      <c r="AB140" s="202" t="s">
        <v>2521</v>
      </c>
      <c r="AC140" s="196">
        <f t="shared" si="15"/>
        <v>0</v>
      </c>
      <c r="AD140" s="196">
        <f t="shared" si="16"/>
        <v>0</v>
      </c>
      <c r="AE140" s="196">
        <f t="shared" si="17"/>
        <v>0</v>
      </c>
    </row>
    <row r="141" spans="1:31" s="7" customFormat="1" x14ac:dyDescent="0.25">
      <c r="A141" s="364" t="s">
        <v>695</v>
      </c>
      <c r="B141" s="237">
        <v>19</v>
      </c>
      <c r="C141" s="43" t="s">
        <v>602</v>
      </c>
      <c r="D141" s="43" t="s">
        <v>696</v>
      </c>
      <c r="E141" s="321" t="s">
        <v>697</v>
      </c>
      <c r="F141" s="16" t="s">
        <v>33</v>
      </c>
      <c r="G141" s="40">
        <v>0.57999999999999996</v>
      </c>
      <c r="H141" s="321">
        <v>0.2</v>
      </c>
      <c r="I141" s="361">
        <v>30</v>
      </c>
      <c r="J141" s="103">
        <v>1.4</v>
      </c>
      <c r="K141" s="41">
        <v>89</v>
      </c>
      <c r="L141" s="41">
        <v>5</v>
      </c>
      <c r="M141" s="41">
        <v>2015</v>
      </c>
      <c r="N141" s="14">
        <f>IF(K141="","",IF(O141="",IF(K141=0,"",IF(K141&lt;=[5]Разработчик!$D$7,[5]Разработчик!$C$8,IF(K141&lt;=[5]Разработчик!$G$7,[5]Разработчик!$F$8,IF(K141&lt;=[5]Разработчик!$J$7,[5]Разработчик!$I$8,IF(K141&lt;=[5]Разработчик!$M$7,[5]Разработчик!$L$8,IF(K141&lt;=[5]Разработчик!$P$7,[5]Разработчик!$O$8,IF(K141&lt;=[5]Разработчик!$S$7,[5]Разработчик!$R$8,IF(K141&lt;=425.9,3.5,IF(K141&gt;=[5]Разработчик!$V$7,[5]Разработчик!$U$8))))))))),"-"))</f>
        <v>2</v>
      </c>
      <c r="O141" s="15"/>
      <c r="P141" s="43">
        <v>2019</v>
      </c>
      <c r="Q141" s="43">
        <v>2023</v>
      </c>
      <c r="R141" s="74" t="s">
        <v>258</v>
      </c>
      <c r="S141" s="83" t="s">
        <v>340</v>
      </c>
      <c r="T141" s="17">
        <f t="shared" si="14"/>
        <v>2040</v>
      </c>
      <c r="U141" s="10">
        <v>2</v>
      </c>
      <c r="V141" s="10"/>
      <c r="W141" s="10">
        <v>1</v>
      </c>
      <c r="X141" s="10"/>
      <c r="Y141" s="10"/>
      <c r="Z141" s="10"/>
      <c r="AA141" s="336"/>
      <c r="AB141" s="202" t="s">
        <v>2521</v>
      </c>
      <c r="AC141" s="196">
        <f t="shared" si="15"/>
        <v>2</v>
      </c>
      <c r="AD141" s="196">
        <f t="shared" si="16"/>
        <v>6</v>
      </c>
      <c r="AE141" s="196">
        <f t="shared" si="17"/>
        <v>8</v>
      </c>
    </row>
    <row r="142" spans="1:31" s="7" customFormat="1" x14ac:dyDescent="0.25">
      <c r="A142" s="364"/>
      <c r="B142" s="237">
        <f t="shared" si="18"/>
        <v>19</v>
      </c>
      <c r="C142" s="362" t="s">
        <v>602</v>
      </c>
      <c r="D142" s="322" t="s">
        <v>698</v>
      </c>
      <c r="E142" s="321"/>
      <c r="F142" s="16" t="s">
        <v>33</v>
      </c>
      <c r="G142" s="40">
        <v>0.57999999999999996</v>
      </c>
      <c r="H142" s="321"/>
      <c r="I142" s="361"/>
      <c r="J142" s="103">
        <v>1.3</v>
      </c>
      <c r="K142" s="41">
        <v>57</v>
      </c>
      <c r="L142" s="41">
        <v>5</v>
      </c>
      <c r="M142" s="41">
        <v>2015</v>
      </c>
      <c r="N142" s="14">
        <f>IF(K142="","",IF(O142="",IF(K142=0,"",IF(K142&lt;=[5]Разработчик!$D$7,[5]Разработчик!$C$8,IF(K142&lt;=[5]Разработчик!$G$7,[5]Разработчик!$F$8,IF(K142&lt;=[5]Разработчик!$J$7,[5]Разработчик!$I$8,IF(K142&lt;=[5]Разработчик!$M$7,[5]Разработчик!$L$8,IF(K142&lt;=[5]Разработчик!$P$7,[5]Разработчик!$O$8,IF(K142&lt;=[5]Разработчик!$S$7,[5]Разработчик!$R$8,IF(K142&lt;=425.9,3.5,IF(K142&gt;=[5]Разработчик!$V$7,[5]Разработчик!$U$8))))))))),"-"))</f>
        <v>1.5</v>
      </c>
      <c r="O142" s="15"/>
      <c r="P142" s="43">
        <v>2019</v>
      </c>
      <c r="Q142" s="43">
        <v>2023</v>
      </c>
      <c r="R142" s="74" t="s">
        <v>258</v>
      </c>
      <c r="S142" s="83" t="s">
        <v>340</v>
      </c>
      <c r="T142" s="17">
        <f t="shared" si="14"/>
        <v>2040</v>
      </c>
      <c r="U142" s="10">
        <v>2</v>
      </c>
      <c r="V142" s="10"/>
      <c r="W142" s="10">
        <v>1</v>
      </c>
      <c r="X142" s="10"/>
      <c r="Y142" s="10"/>
      <c r="Z142" s="10">
        <v>1</v>
      </c>
      <c r="AA142" s="336"/>
      <c r="AB142" s="202" t="s">
        <v>2521</v>
      </c>
      <c r="AC142" s="196">
        <f t="shared" si="15"/>
        <v>3</v>
      </c>
      <c r="AD142" s="196">
        <f t="shared" si="16"/>
        <v>9</v>
      </c>
      <c r="AE142" s="196">
        <f t="shared" si="17"/>
        <v>12</v>
      </c>
    </row>
    <row r="143" spans="1:31" s="7" customFormat="1" x14ac:dyDescent="0.25">
      <c r="A143" s="364"/>
      <c r="B143" s="237">
        <f t="shared" si="18"/>
        <v>19</v>
      </c>
      <c r="C143" s="362"/>
      <c r="D143" s="322"/>
      <c r="E143" s="321"/>
      <c r="F143" s="16" t="s">
        <v>33</v>
      </c>
      <c r="G143" s="40">
        <v>0.57999999999999996</v>
      </c>
      <c r="H143" s="321"/>
      <c r="I143" s="361"/>
      <c r="J143" s="103">
        <v>10.5</v>
      </c>
      <c r="K143" s="41">
        <v>32</v>
      </c>
      <c r="L143" s="41">
        <v>4</v>
      </c>
      <c r="M143" s="41">
        <v>2015</v>
      </c>
      <c r="N143" s="14">
        <f>IF(K143="","",IF(O143="",IF(K143=0,"",IF(K143&lt;=[5]Разработчик!$D$7,[5]Разработчик!$C$8,IF(K143&lt;=[5]Разработчик!$G$7,[5]Разработчик!$F$8,IF(K143&lt;=[5]Разработчик!$J$7,[5]Разработчик!$I$8,IF(K143&lt;=[5]Разработчик!$M$7,[5]Разработчик!$L$8,IF(K143&lt;=[5]Разработчик!$P$7,[5]Разработчик!$O$8,IF(K143&lt;=[5]Разработчик!$S$7,[5]Разработчик!$R$8,IF(K143&lt;=425.9,3.5,IF(K143&gt;=[5]Разработчик!$V$7,[5]Разработчик!$U$8))))))))),"-"))</f>
        <v>1.5</v>
      </c>
      <c r="O143" s="15"/>
      <c r="P143" s="43">
        <v>2019</v>
      </c>
      <c r="Q143" s="43">
        <v>2023</v>
      </c>
      <c r="R143" s="74" t="s">
        <v>258</v>
      </c>
      <c r="S143" s="83" t="s">
        <v>340</v>
      </c>
      <c r="T143" s="17">
        <f t="shared" si="14"/>
        <v>2040</v>
      </c>
      <c r="U143" s="10"/>
      <c r="V143" s="10"/>
      <c r="W143" s="10">
        <v>2</v>
      </c>
      <c r="X143" s="10"/>
      <c r="Y143" s="10"/>
      <c r="Z143" s="10">
        <v>1</v>
      </c>
      <c r="AA143" s="336"/>
      <c r="AB143" s="202" t="s">
        <v>2521</v>
      </c>
      <c r="AC143" s="196">
        <f t="shared" si="15"/>
        <v>1</v>
      </c>
      <c r="AD143" s="196">
        <f t="shared" si="16"/>
        <v>7</v>
      </c>
      <c r="AE143" s="196">
        <f t="shared" si="17"/>
        <v>8</v>
      </c>
    </row>
    <row r="144" spans="1:31" s="7" customFormat="1" x14ac:dyDescent="0.25">
      <c r="A144" s="364"/>
      <c r="B144" s="237">
        <f t="shared" si="18"/>
        <v>19</v>
      </c>
      <c r="C144" s="99" t="s">
        <v>601</v>
      </c>
      <c r="D144" s="322"/>
      <c r="E144" s="321"/>
      <c r="F144" s="16" t="s">
        <v>33</v>
      </c>
      <c r="G144" s="40">
        <v>0.57999999999999996</v>
      </c>
      <c r="H144" s="321"/>
      <c r="I144" s="361"/>
      <c r="J144" s="103">
        <v>29.1</v>
      </c>
      <c r="K144" s="41">
        <v>32</v>
      </c>
      <c r="L144" s="41">
        <v>4</v>
      </c>
      <c r="M144" s="41">
        <v>2015</v>
      </c>
      <c r="N144" s="14">
        <f>IF(K144="","",IF(O144="",IF(K144=0,"",IF(K144&lt;=[5]Разработчик!$D$7,[5]Разработчик!$C$8,IF(K144&lt;=[5]Разработчик!$G$7,[5]Разработчик!$F$8,IF(K144&lt;=[5]Разработчик!$J$7,[5]Разработчик!$I$8,IF(K144&lt;=[5]Разработчик!$M$7,[5]Разработчик!$L$8,IF(K144&lt;=[5]Разработчик!$P$7,[5]Разработчик!$O$8,IF(K144&lt;=[5]Разработчик!$S$7,[5]Разработчик!$R$8,IF(K144&lt;=425.9,3.5,IF(K144&gt;=[5]Разработчик!$V$7,[5]Разработчик!$U$8))))))))),"-"))</f>
        <v>1.5</v>
      </c>
      <c r="O144" s="15"/>
      <c r="P144" s="43">
        <v>2019</v>
      </c>
      <c r="Q144" s="43">
        <v>2023</v>
      </c>
      <c r="R144" s="74" t="s">
        <v>258</v>
      </c>
      <c r="S144" s="83" t="s">
        <v>340</v>
      </c>
      <c r="T144" s="17">
        <f t="shared" si="14"/>
        <v>2040</v>
      </c>
      <c r="U144" s="10">
        <v>2</v>
      </c>
      <c r="V144" s="10"/>
      <c r="W144" s="10"/>
      <c r="X144" s="10"/>
      <c r="Y144" s="10"/>
      <c r="Z144" s="10">
        <v>8</v>
      </c>
      <c r="AA144" s="336"/>
      <c r="AB144" s="202" t="s">
        <v>2521</v>
      </c>
      <c r="AC144" s="196">
        <f t="shared" si="15"/>
        <v>10</v>
      </c>
      <c r="AD144" s="196">
        <f t="shared" si="16"/>
        <v>28</v>
      </c>
      <c r="AE144" s="196">
        <f t="shared" si="17"/>
        <v>38</v>
      </c>
    </row>
    <row r="145" spans="1:31" s="7" customFormat="1" x14ac:dyDescent="0.25">
      <c r="A145" s="364"/>
      <c r="B145" s="237">
        <f t="shared" si="18"/>
        <v>19</v>
      </c>
      <c r="C145" s="99" t="s">
        <v>625</v>
      </c>
      <c r="D145" s="322"/>
      <c r="E145" s="321"/>
      <c r="F145" s="16" t="s">
        <v>33</v>
      </c>
      <c r="G145" s="40">
        <v>0.57999999999999996</v>
      </c>
      <c r="H145" s="321"/>
      <c r="I145" s="361"/>
      <c r="J145" s="103">
        <v>6.4</v>
      </c>
      <c r="K145" s="41">
        <v>32</v>
      </c>
      <c r="L145" s="41">
        <v>4</v>
      </c>
      <c r="M145" s="41">
        <v>2015</v>
      </c>
      <c r="N145" s="14">
        <f>IF(K145="","",IF(O145="",IF(K145=0,"",IF(K145&lt;=[5]Разработчик!$D$7,[5]Разработчик!$C$8,IF(K145&lt;=[5]Разработчик!$G$7,[5]Разработчик!$F$8,IF(K145&lt;=[5]Разработчик!$J$7,[5]Разработчик!$I$8,IF(K145&lt;=[5]Разработчик!$M$7,[5]Разработчик!$L$8,IF(K145&lt;=[5]Разработчик!$P$7,[5]Разработчик!$O$8,IF(K145&lt;=[5]Разработчик!$S$7,[5]Разработчик!$R$8,IF(K145&lt;=425.9,3.5,IF(K145&gt;=[5]Разработчик!$V$7,[5]Разработчик!$U$8))))))))),"-"))</f>
        <v>1.5</v>
      </c>
      <c r="O145" s="15"/>
      <c r="P145" s="43">
        <v>2019</v>
      </c>
      <c r="Q145" s="43">
        <v>2023</v>
      </c>
      <c r="R145" s="74" t="s">
        <v>258</v>
      </c>
      <c r="S145" s="83" t="s">
        <v>340</v>
      </c>
      <c r="T145" s="17">
        <f t="shared" ref="T145:T162" si="19">IF(M145="","",M145+R145)</f>
        <v>2040</v>
      </c>
      <c r="U145" s="10"/>
      <c r="V145" s="10"/>
      <c r="W145" s="10">
        <v>3</v>
      </c>
      <c r="X145" s="10"/>
      <c r="Y145" s="10"/>
      <c r="Z145" s="10">
        <v>1</v>
      </c>
      <c r="AA145" s="336"/>
      <c r="AB145" s="202" t="s">
        <v>2521</v>
      </c>
      <c r="AC145" s="196">
        <f t="shared" si="15"/>
        <v>1</v>
      </c>
      <c r="AD145" s="196">
        <f t="shared" si="16"/>
        <v>9</v>
      </c>
      <c r="AE145" s="196">
        <f t="shared" si="17"/>
        <v>10</v>
      </c>
    </row>
    <row r="146" spans="1:31" s="7" customFormat="1" x14ac:dyDescent="0.25">
      <c r="A146" s="364"/>
      <c r="B146" s="237">
        <f t="shared" si="18"/>
        <v>19</v>
      </c>
      <c r="C146" s="99" t="s">
        <v>602</v>
      </c>
      <c r="D146" s="369" t="s">
        <v>699</v>
      </c>
      <c r="E146" s="321"/>
      <c r="F146" s="16" t="s">
        <v>33</v>
      </c>
      <c r="G146" s="40">
        <v>0.57999999999999996</v>
      </c>
      <c r="H146" s="321"/>
      <c r="I146" s="361"/>
      <c r="J146" s="103" t="s">
        <v>28</v>
      </c>
      <c r="K146" s="41" t="s">
        <v>28</v>
      </c>
      <c r="L146" s="103" t="s">
        <v>28</v>
      </c>
      <c r="M146" s="41">
        <v>2015</v>
      </c>
      <c r="N146" s="14">
        <f>IF(K146="","",IF(O146="",IF(K146=0,"",IF(K146&lt;=[5]Разработчик!$D$7,[5]Разработчик!$C$8,IF(K146&lt;=[5]Разработчик!$G$7,[5]Разработчик!$F$8,IF(K146&lt;=[5]Разработчик!$J$7,[5]Разработчик!$I$8,IF(K146&lt;=[5]Разработчик!$M$7,[5]Разработчик!$L$8,IF(K146&lt;=[5]Разработчик!$P$7,[5]Разработчик!$O$8,IF(K146&lt;=[5]Разработчик!$S$7,[5]Разработчик!$R$8,IF(K146&lt;=425.9,3.5,IF(K146&gt;=[5]Разработчик!$V$7,[5]Разработчик!$U$8))))))))),"-"))</f>
        <v>4</v>
      </c>
      <c r="O146" s="15"/>
      <c r="P146" s="43">
        <v>2019</v>
      </c>
      <c r="Q146" s="43">
        <v>2023</v>
      </c>
      <c r="R146" s="74" t="s">
        <v>258</v>
      </c>
      <c r="S146" s="83" t="s">
        <v>310</v>
      </c>
      <c r="T146" s="17">
        <f t="shared" si="19"/>
        <v>2040</v>
      </c>
      <c r="U146" s="10"/>
      <c r="V146" s="10"/>
      <c r="W146" s="10"/>
      <c r="X146" s="10"/>
      <c r="Y146" s="10"/>
      <c r="Z146" s="10"/>
      <c r="AA146" s="336"/>
      <c r="AB146" s="202" t="s">
        <v>2521</v>
      </c>
      <c r="AC146" s="196">
        <f t="shared" si="15"/>
        <v>0</v>
      </c>
      <c r="AD146" s="196">
        <f t="shared" si="16"/>
        <v>0</v>
      </c>
      <c r="AE146" s="196">
        <f t="shared" si="17"/>
        <v>0</v>
      </c>
    </row>
    <row r="147" spans="1:31" s="7" customFormat="1" x14ac:dyDescent="0.25">
      <c r="A147" s="364"/>
      <c r="B147" s="237">
        <f t="shared" si="18"/>
        <v>19</v>
      </c>
      <c r="C147" s="43" t="s">
        <v>625</v>
      </c>
      <c r="D147" s="369"/>
      <c r="E147" s="321"/>
      <c r="F147" s="16" t="s">
        <v>33</v>
      </c>
      <c r="G147" s="40">
        <v>0.57999999999999996</v>
      </c>
      <c r="H147" s="321"/>
      <c r="I147" s="361"/>
      <c r="J147" s="103">
        <v>1.4</v>
      </c>
      <c r="K147" s="41">
        <v>32</v>
      </c>
      <c r="L147" s="41">
        <v>4</v>
      </c>
      <c r="M147" s="41">
        <v>2015</v>
      </c>
      <c r="N147" s="14">
        <f>IF(K147="","",IF(O147="",IF(K147=0,"",IF(K147&lt;=[5]Разработчик!$D$7,[5]Разработчик!$C$8,IF(K147&lt;=[5]Разработчик!$G$7,[5]Разработчик!$F$8,IF(K147&lt;=[5]Разработчик!$J$7,[5]Разработчик!$I$8,IF(K147&lt;=[5]Разработчик!$M$7,[5]Разработчик!$L$8,IF(K147&lt;=[5]Разработчик!$P$7,[5]Разработчик!$O$8,IF(K147&lt;=[5]Разработчик!$S$7,[5]Разработчик!$R$8,IF(K147&lt;=425.9,3.5,IF(K147&gt;=[5]Разработчик!$V$7,[5]Разработчик!$U$8))))))))),"-"))</f>
        <v>1.5</v>
      </c>
      <c r="O147" s="15"/>
      <c r="P147" s="43">
        <v>2019</v>
      </c>
      <c r="Q147" s="43">
        <v>2023</v>
      </c>
      <c r="R147" s="74" t="s">
        <v>258</v>
      </c>
      <c r="S147" s="83" t="s">
        <v>310</v>
      </c>
      <c r="T147" s="17">
        <f t="shared" si="19"/>
        <v>2040</v>
      </c>
      <c r="U147" s="10"/>
      <c r="V147" s="10">
        <v>1</v>
      </c>
      <c r="W147" s="10">
        <v>4</v>
      </c>
      <c r="X147" s="10"/>
      <c r="Y147" s="10"/>
      <c r="Z147" s="10">
        <v>2</v>
      </c>
      <c r="AA147" s="336"/>
      <c r="AB147" s="202" t="s">
        <v>2521</v>
      </c>
      <c r="AC147" s="196">
        <f t="shared" si="15"/>
        <v>3</v>
      </c>
      <c r="AD147" s="196">
        <f t="shared" si="16"/>
        <v>17</v>
      </c>
      <c r="AE147" s="196">
        <f t="shared" si="17"/>
        <v>20</v>
      </c>
    </row>
    <row r="148" spans="1:31" s="7" customFormat="1" ht="24" x14ac:dyDescent="0.25">
      <c r="A148" s="364"/>
      <c r="B148" s="237">
        <f t="shared" si="18"/>
        <v>19</v>
      </c>
      <c r="C148" s="99" t="s">
        <v>700</v>
      </c>
      <c r="D148" s="322" t="s">
        <v>701</v>
      </c>
      <c r="E148" s="321"/>
      <c r="F148" s="16" t="s">
        <v>33</v>
      </c>
      <c r="G148" s="40">
        <v>0.57999999999999996</v>
      </c>
      <c r="H148" s="321"/>
      <c r="I148" s="361"/>
      <c r="J148" s="103">
        <v>0.2</v>
      </c>
      <c r="K148" s="41">
        <v>57</v>
      </c>
      <c r="L148" s="41">
        <v>5</v>
      </c>
      <c r="M148" s="41">
        <v>2015</v>
      </c>
      <c r="N148" s="14">
        <f>IF(K148="","",IF(O148="",IF(K148=0,"",IF(K148&lt;=[5]Разработчик!$D$7,[5]Разработчик!$C$8,IF(K148&lt;=[5]Разработчик!$G$7,[5]Разработчик!$F$8,IF(K148&lt;=[5]Разработчик!$J$7,[5]Разработчик!$I$8,IF(K148&lt;=[5]Разработчик!$M$7,[5]Разработчик!$L$8,IF(K148&lt;=[5]Разработчик!$P$7,[5]Разработчик!$O$8,IF(K148&lt;=[5]Разработчик!$S$7,[5]Разработчик!$R$8,IF(K148&lt;=425.9,3.5,IF(K148&gt;=[5]Разработчик!$V$7,[5]Разработчик!$U$8))))))))),"-"))</f>
        <v>1.5</v>
      </c>
      <c r="O148" s="15"/>
      <c r="P148" s="43">
        <v>2019</v>
      </c>
      <c r="Q148" s="43">
        <v>2023</v>
      </c>
      <c r="R148" s="74" t="s">
        <v>258</v>
      </c>
      <c r="S148" s="83" t="s">
        <v>340</v>
      </c>
      <c r="T148" s="17">
        <f t="shared" si="19"/>
        <v>2040</v>
      </c>
      <c r="U148" s="10"/>
      <c r="V148" s="10"/>
      <c r="W148" s="10">
        <v>2</v>
      </c>
      <c r="X148" s="10"/>
      <c r="Y148" s="10"/>
      <c r="Z148" s="10">
        <v>5</v>
      </c>
      <c r="AA148" s="336"/>
      <c r="AB148" s="202" t="s">
        <v>2521</v>
      </c>
      <c r="AC148" s="196">
        <f t="shared" si="15"/>
        <v>5</v>
      </c>
      <c r="AD148" s="196">
        <f t="shared" si="16"/>
        <v>19</v>
      </c>
      <c r="AE148" s="196">
        <f t="shared" si="17"/>
        <v>24</v>
      </c>
    </row>
    <row r="149" spans="1:31" s="7" customFormat="1" x14ac:dyDescent="0.25">
      <c r="A149" s="364"/>
      <c r="B149" s="237">
        <f t="shared" si="18"/>
        <v>19</v>
      </c>
      <c r="C149" s="99" t="s">
        <v>625</v>
      </c>
      <c r="D149" s="322"/>
      <c r="E149" s="321"/>
      <c r="F149" s="16" t="s">
        <v>33</v>
      </c>
      <c r="G149" s="40">
        <v>0.57999999999999996</v>
      </c>
      <c r="H149" s="321"/>
      <c r="I149" s="361"/>
      <c r="J149" s="103">
        <v>0.6</v>
      </c>
      <c r="K149" s="41">
        <v>32</v>
      </c>
      <c r="L149" s="41">
        <v>4</v>
      </c>
      <c r="M149" s="41">
        <v>2015</v>
      </c>
      <c r="N149" s="14">
        <f>IF(K149="","",IF(O149="",IF(K149=0,"",IF(K149&lt;=[5]Разработчик!$D$7,[5]Разработчик!$C$8,IF(K149&lt;=[5]Разработчик!$G$7,[5]Разработчик!$F$8,IF(K149&lt;=[5]Разработчик!$J$7,[5]Разработчик!$I$8,IF(K149&lt;=[5]Разработчик!$M$7,[5]Разработчик!$L$8,IF(K149&lt;=[5]Разработчик!$P$7,[5]Разработчик!$O$8,IF(K149&lt;=[5]Разработчик!$S$7,[5]Разработчик!$R$8,IF(K149&lt;=425.9,3.5,IF(K149&gt;=[5]Разработчик!$V$7,[5]Разработчик!$U$8))))))))),"-"))</f>
        <v>1.5</v>
      </c>
      <c r="O149" s="15"/>
      <c r="P149" s="43">
        <v>2019</v>
      </c>
      <c r="Q149" s="43">
        <v>2023</v>
      </c>
      <c r="R149" s="74" t="s">
        <v>258</v>
      </c>
      <c r="S149" s="83" t="s">
        <v>340</v>
      </c>
      <c r="T149" s="17">
        <f t="shared" si="19"/>
        <v>2040</v>
      </c>
      <c r="U149" s="10"/>
      <c r="V149" s="10">
        <v>1</v>
      </c>
      <c r="W149" s="10">
        <v>3</v>
      </c>
      <c r="X149" s="10"/>
      <c r="Y149" s="10"/>
      <c r="Z149" s="10">
        <v>1</v>
      </c>
      <c r="AA149" s="336"/>
      <c r="AB149" s="202" t="s">
        <v>2521</v>
      </c>
      <c r="AC149" s="196">
        <f t="shared" si="15"/>
        <v>2</v>
      </c>
      <c r="AD149" s="196">
        <f t="shared" si="16"/>
        <v>12</v>
      </c>
      <c r="AE149" s="196">
        <f t="shared" si="17"/>
        <v>14</v>
      </c>
    </row>
    <row r="150" spans="1:31" s="7" customFormat="1" ht="24" x14ac:dyDescent="0.25">
      <c r="A150" s="364"/>
      <c r="B150" s="237">
        <f t="shared" si="18"/>
        <v>19</v>
      </c>
      <c r="C150" s="43" t="s">
        <v>700</v>
      </c>
      <c r="D150" s="369" t="s">
        <v>702</v>
      </c>
      <c r="E150" s="321"/>
      <c r="F150" s="16" t="s">
        <v>33</v>
      </c>
      <c r="G150" s="40">
        <v>0.57999999999999996</v>
      </c>
      <c r="H150" s="321"/>
      <c r="I150" s="361"/>
      <c r="J150" s="103">
        <v>6.2</v>
      </c>
      <c r="K150" s="41">
        <v>32</v>
      </c>
      <c r="L150" s="41">
        <v>4</v>
      </c>
      <c r="M150" s="41">
        <v>2015</v>
      </c>
      <c r="N150" s="14">
        <f>IF(K150="","",IF(O150="",IF(K150=0,"",IF(K150&lt;=[5]Разработчик!$D$7,[5]Разработчик!$C$8,IF(K150&lt;=[5]Разработчик!$G$7,[5]Разработчик!$F$8,IF(K150&lt;=[5]Разработчик!$J$7,[5]Разработчик!$I$8,IF(K150&lt;=[5]Разработчик!$M$7,[5]Разработчик!$L$8,IF(K150&lt;=[5]Разработчик!$P$7,[5]Разработчик!$O$8,IF(K150&lt;=[5]Разработчик!$S$7,[5]Разработчик!$R$8,IF(K150&lt;=425.9,3.5,IF(K150&gt;=[5]Разработчик!$V$7,[5]Разработчик!$U$8))))))))),"-"))</f>
        <v>1.5</v>
      </c>
      <c r="O150" s="15"/>
      <c r="P150" s="43">
        <v>2019</v>
      </c>
      <c r="Q150" s="43">
        <v>2023</v>
      </c>
      <c r="R150" s="74" t="s">
        <v>258</v>
      </c>
      <c r="S150" s="83" t="s">
        <v>340</v>
      </c>
      <c r="T150" s="17">
        <f t="shared" si="19"/>
        <v>2040</v>
      </c>
      <c r="U150" s="10"/>
      <c r="V150" s="10">
        <v>1</v>
      </c>
      <c r="W150" s="10">
        <v>4</v>
      </c>
      <c r="X150" s="10"/>
      <c r="Y150" s="10"/>
      <c r="Z150" s="10">
        <v>5</v>
      </c>
      <c r="AA150" s="336"/>
      <c r="AB150" s="202" t="s">
        <v>2521</v>
      </c>
      <c r="AC150" s="196">
        <f t="shared" si="15"/>
        <v>6</v>
      </c>
      <c r="AD150" s="196">
        <f t="shared" si="16"/>
        <v>26</v>
      </c>
      <c r="AE150" s="196">
        <f t="shared" si="17"/>
        <v>32</v>
      </c>
    </row>
    <row r="151" spans="1:31" s="7" customFormat="1" x14ac:dyDescent="0.25">
      <c r="A151" s="364"/>
      <c r="B151" s="237">
        <f t="shared" si="18"/>
        <v>19</v>
      </c>
      <c r="C151" s="43" t="s">
        <v>625</v>
      </c>
      <c r="D151" s="369"/>
      <c r="E151" s="321"/>
      <c r="F151" s="16" t="s">
        <v>33</v>
      </c>
      <c r="G151" s="40">
        <v>0.57999999999999996</v>
      </c>
      <c r="H151" s="321"/>
      <c r="I151" s="361"/>
      <c r="J151" s="103">
        <v>1.4</v>
      </c>
      <c r="K151" s="41">
        <v>32</v>
      </c>
      <c r="L151" s="41">
        <v>4</v>
      </c>
      <c r="M151" s="41">
        <v>2015</v>
      </c>
      <c r="N151" s="14">
        <f>IF(K151="","",IF(O151="",IF(K151=0,"",IF(K151&lt;=[5]Разработчик!$D$7,[5]Разработчик!$C$8,IF(K151&lt;=[5]Разработчик!$G$7,[5]Разработчик!$F$8,IF(K151&lt;=[5]Разработчик!$J$7,[5]Разработчик!$I$8,IF(K151&lt;=[5]Разработчик!$M$7,[5]Разработчик!$L$8,IF(K151&lt;=[5]Разработчик!$P$7,[5]Разработчик!$O$8,IF(K151&lt;=[5]Разработчик!$S$7,[5]Разработчик!$R$8,IF(K151&lt;=425.9,3.5,IF(K151&gt;=[5]Разработчик!$V$7,[5]Разработчик!$U$8))))))))),"-"))</f>
        <v>1.5</v>
      </c>
      <c r="O151" s="15"/>
      <c r="P151" s="43">
        <v>2019</v>
      </c>
      <c r="Q151" s="43">
        <v>2023</v>
      </c>
      <c r="R151" s="74" t="s">
        <v>258</v>
      </c>
      <c r="S151" s="83" t="s">
        <v>340</v>
      </c>
      <c r="T151" s="17">
        <f t="shared" si="19"/>
        <v>2040</v>
      </c>
      <c r="U151" s="10"/>
      <c r="V151" s="10">
        <v>1</v>
      </c>
      <c r="W151" s="10">
        <v>2</v>
      </c>
      <c r="X151" s="10"/>
      <c r="Y151" s="10"/>
      <c r="Z151" s="10">
        <v>2</v>
      </c>
      <c r="AA151" s="336"/>
      <c r="AB151" s="202" t="s">
        <v>2521</v>
      </c>
      <c r="AC151" s="196">
        <f t="shared" si="15"/>
        <v>3</v>
      </c>
      <c r="AD151" s="196">
        <f t="shared" si="16"/>
        <v>13</v>
      </c>
      <c r="AE151" s="196">
        <f t="shared" si="17"/>
        <v>16</v>
      </c>
    </row>
    <row r="152" spans="1:31" s="7" customFormat="1" x14ac:dyDescent="0.25">
      <c r="A152" s="364"/>
      <c r="B152" s="237">
        <f t="shared" si="18"/>
        <v>19</v>
      </c>
      <c r="C152" s="43" t="s">
        <v>601</v>
      </c>
      <c r="D152" s="369" t="s">
        <v>703</v>
      </c>
      <c r="E152" s="321"/>
      <c r="F152" s="16" t="s">
        <v>33</v>
      </c>
      <c r="G152" s="40">
        <v>0.57999999999999996</v>
      </c>
      <c r="H152" s="321"/>
      <c r="I152" s="361"/>
      <c r="J152" s="103" t="s">
        <v>28</v>
      </c>
      <c r="K152" s="41" t="s">
        <v>28</v>
      </c>
      <c r="L152" s="103" t="s">
        <v>28</v>
      </c>
      <c r="M152" s="41">
        <v>2015</v>
      </c>
      <c r="N152" s="14">
        <f>IF(K152="","",IF(O152="",IF(K152=0,"",IF(K152&lt;=[5]Разработчик!$D$7,[5]Разработчик!$C$8,IF(K152&lt;=[5]Разработчик!$G$7,[5]Разработчик!$F$8,IF(K152&lt;=[5]Разработчик!$J$7,[5]Разработчик!$I$8,IF(K152&lt;=[5]Разработчик!$M$7,[5]Разработчик!$L$8,IF(K152&lt;=[5]Разработчик!$P$7,[5]Разработчик!$O$8,IF(K152&lt;=[5]Разработчик!$S$7,[5]Разработчик!$R$8,IF(K152&lt;=425.9,3.5,IF(K152&gt;=[5]Разработчик!$V$7,[5]Разработчик!$U$8))))))))),"-"))</f>
        <v>4</v>
      </c>
      <c r="O152" s="15"/>
      <c r="P152" s="43">
        <v>2019</v>
      </c>
      <c r="Q152" s="43">
        <v>2023</v>
      </c>
      <c r="R152" s="74" t="s">
        <v>258</v>
      </c>
      <c r="S152" s="83" t="s">
        <v>340</v>
      </c>
      <c r="T152" s="17">
        <f t="shared" si="19"/>
        <v>2040</v>
      </c>
      <c r="U152" s="10"/>
      <c r="V152" s="10"/>
      <c r="W152" s="10"/>
      <c r="X152" s="10"/>
      <c r="Y152" s="10"/>
      <c r="Z152" s="10"/>
      <c r="AA152" s="336"/>
      <c r="AB152" s="202" t="s">
        <v>2521</v>
      </c>
      <c r="AC152" s="196">
        <f t="shared" si="15"/>
        <v>0</v>
      </c>
      <c r="AD152" s="196">
        <f t="shared" si="16"/>
        <v>0</v>
      </c>
      <c r="AE152" s="196">
        <f t="shared" si="17"/>
        <v>0</v>
      </c>
    </row>
    <row r="153" spans="1:31" s="7" customFormat="1" x14ac:dyDescent="0.25">
      <c r="A153" s="364"/>
      <c r="B153" s="237">
        <f t="shared" si="18"/>
        <v>19</v>
      </c>
      <c r="C153" s="43" t="s">
        <v>625</v>
      </c>
      <c r="D153" s="369"/>
      <c r="E153" s="321"/>
      <c r="F153" s="16" t="s">
        <v>33</v>
      </c>
      <c r="G153" s="40">
        <v>0.57999999999999996</v>
      </c>
      <c r="H153" s="321"/>
      <c r="I153" s="361"/>
      <c r="J153" s="103">
        <v>1.5</v>
      </c>
      <c r="K153" s="41">
        <v>32</v>
      </c>
      <c r="L153" s="41">
        <v>4</v>
      </c>
      <c r="M153" s="41">
        <v>2015</v>
      </c>
      <c r="N153" s="14">
        <f>IF(K153="","",IF(O153="",IF(K153=0,"",IF(K153&lt;=[5]Разработчик!$D$7,[5]Разработчик!$C$8,IF(K153&lt;=[5]Разработчик!$G$7,[5]Разработчик!$F$8,IF(K153&lt;=[5]Разработчик!$J$7,[5]Разработчик!$I$8,IF(K153&lt;=[5]Разработчик!$M$7,[5]Разработчик!$L$8,IF(K153&lt;=[5]Разработчик!$P$7,[5]Разработчик!$O$8,IF(K153&lt;=[5]Разработчик!$S$7,[5]Разработчик!$R$8,IF(K153&lt;=425.9,3.5,IF(K153&gt;=[5]Разработчик!$V$7,[5]Разработчик!$U$8))))))))),"-"))</f>
        <v>1.5</v>
      </c>
      <c r="O153" s="15"/>
      <c r="P153" s="43">
        <v>2019</v>
      </c>
      <c r="Q153" s="43">
        <v>2023</v>
      </c>
      <c r="R153" s="74" t="s">
        <v>258</v>
      </c>
      <c r="S153" s="83" t="s">
        <v>340</v>
      </c>
      <c r="T153" s="17">
        <f t="shared" si="19"/>
        <v>2040</v>
      </c>
      <c r="U153" s="10"/>
      <c r="V153" s="10">
        <v>1</v>
      </c>
      <c r="W153" s="10">
        <v>3</v>
      </c>
      <c r="X153" s="10"/>
      <c r="Y153" s="10"/>
      <c r="Z153" s="10">
        <v>2</v>
      </c>
      <c r="AA153" s="336"/>
      <c r="AB153" s="202" t="s">
        <v>2521</v>
      </c>
      <c r="AC153" s="196">
        <f t="shared" si="15"/>
        <v>3</v>
      </c>
      <c r="AD153" s="196">
        <f t="shared" si="16"/>
        <v>15</v>
      </c>
      <c r="AE153" s="196">
        <f t="shared" si="17"/>
        <v>18</v>
      </c>
    </row>
    <row r="154" spans="1:31" s="7" customFormat="1" x14ac:dyDescent="0.25">
      <c r="A154" s="364"/>
      <c r="B154" s="237">
        <f t="shared" si="18"/>
        <v>19</v>
      </c>
      <c r="C154" s="40" t="s">
        <v>601</v>
      </c>
      <c r="D154" s="101" t="s">
        <v>704</v>
      </c>
      <c r="E154" s="321"/>
      <c r="F154" s="16" t="s">
        <v>33</v>
      </c>
      <c r="G154" s="40">
        <v>0.57999999999999996</v>
      </c>
      <c r="H154" s="321"/>
      <c r="I154" s="361"/>
      <c r="J154" s="103" t="s">
        <v>28</v>
      </c>
      <c r="K154" s="41" t="s">
        <v>28</v>
      </c>
      <c r="L154" s="103" t="s">
        <v>28</v>
      </c>
      <c r="M154" s="41">
        <v>2015</v>
      </c>
      <c r="N154" s="14">
        <f>IF(K154="","",IF(O154="",IF(K154=0,"",IF(K154&lt;=[5]Разработчик!$D$7,[5]Разработчик!$C$8,IF(K154&lt;=[5]Разработчик!$G$7,[5]Разработчик!$F$8,IF(K154&lt;=[5]Разработчик!$J$7,[5]Разработчик!$I$8,IF(K154&lt;=[5]Разработчик!$M$7,[5]Разработчик!$L$8,IF(K154&lt;=[5]Разработчик!$P$7,[5]Разработчик!$O$8,IF(K154&lt;=[5]Разработчик!$S$7,[5]Разработчик!$R$8,IF(K154&lt;=425.9,3.5,IF(K154&gt;=[5]Разработчик!$V$7,[5]Разработчик!$U$8))))))))),"-"))</f>
        <v>4</v>
      </c>
      <c r="O154" s="15"/>
      <c r="P154" s="43">
        <v>2019</v>
      </c>
      <c r="Q154" s="43">
        <v>2023</v>
      </c>
      <c r="R154" s="74" t="s">
        <v>258</v>
      </c>
      <c r="S154" s="83" t="s">
        <v>340</v>
      </c>
      <c r="T154" s="17">
        <f t="shared" si="19"/>
        <v>2040</v>
      </c>
      <c r="U154" s="10"/>
      <c r="V154" s="10"/>
      <c r="W154" s="10"/>
      <c r="X154" s="10"/>
      <c r="Y154" s="10"/>
      <c r="Z154" s="10"/>
      <c r="AA154" s="336"/>
      <c r="AB154" s="202" t="s">
        <v>2521</v>
      </c>
      <c r="AC154" s="196">
        <f t="shared" si="15"/>
        <v>0</v>
      </c>
      <c r="AD154" s="196">
        <f t="shared" si="16"/>
        <v>0</v>
      </c>
      <c r="AE154" s="196">
        <f t="shared" si="17"/>
        <v>0</v>
      </c>
    </row>
    <row r="155" spans="1:31" s="7" customFormat="1" ht="24" x14ac:dyDescent="0.25">
      <c r="A155" s="321" t="s">
        <v>705</v>
      </c>
      <c r="B155" s="235">
        <v>20</v>
      </c>
      <c r="C155" s="100" t="s">
        <v>656</v>
      </c>
      <c r="D155" s="369" t="s">
        <v>706</v>
      </c>
      <c r="E155" s="361" t="s">
        <v>697</v>
      </c>
      <c r="F155" s="16" t="s">
        <v>33</v>
      </c>
      <c r="G155" s="40">
        <v>2.2000000000000002</v>
      </c>
      <c r="H155" s="370">
        <v>1.6</v>
      </c>
      <c r="I155" s="370">
        <v>30</v>
      </c>
      <c r="J155" s="103">
        <v>60.9</v>
      </c>
      <c r="K155" s="41">
        <v>32</v>
      </c>
      <c r="L155" s="41">
        <v>4</v>
      </c>
      <c r="M155" s="41">
        <v>2015</v>
      </c>
      <c r="N155" s="14">
        <f>IF(K155="","",IF(O155="",IF(K155=0,"",IF(K155&lt;=[5]Разработчик!$D$7,[5]Разработчик!$C$8,IF(K155&lt;=[5]Разработчик!$G$7,[5]Разработчик!$F$8,IF(K155&lt;=[5]Разработчик!$J$7,[5]Разработчик!$I$8,IF(K155&lt;=[5]Разработчик!$M$7,[5]Разработчик!$L$8,IF(K155&lt;=[5]Разработчик!$P$7,[5]Разработчик!$O$8,IF(K155&lt;=[5]Разработчик!$S$7,[5]Разработчик!$R$8,IF(K155&lt;=425.9,3.5,IF(K155&gt;=[5]Разработчик!$V$7,[5]Разработчик!$U$8))))))))),"-"))</f>
        <v>1.5</v>
      </c>
      <c r="O155" s="15"/>
      <c r="P155" s="43">
        <v>2019</v>
      </c>
      <c r="Q155" s="43">
        <v>2023</v>
      </c>
      <c r="R155" s="74" t="s">
        <v>258</v>
      </c>
      <c r="S155" s="83" t="s">
        <v>340</v>
      </c>
      <c r="T155" s="17">
        <f t="shared" si="19"/>
        <v>2040</v>
      </c>
      <c r="U155" s="10"/>
      <c r="V155" s="10">
        <v>1</v>
      </c>
      <c r="W155" s="10">
        <v>4</v>
      </c>
      <c r="X155" s="10"/>
      <c r="Y155" s="10"/>
      <c r="Z155" s="10">
        <v>22</v>
      </c>
      <c r="AA155" s="336"/>
      <c r="AB155" s="202" t="s">
        <v>2521</v>
      </c>
      <c r="AC155" s="196">
        <f t="shared" si="15"/>
        <v>23</v>
      </c>
      <c r="AD155" s="196">
        <f t="shared" si="16"/>
        <v>77</v>
      </c>
      <c r="AE155" s="196">
        <f t="shared" si="17"/>
        <v>100</v>
      </c>
    </row>
    <row r="156" spans="1:31" s="7" customFormat="1" ht="24" x14ac:dyDescent="0.25">
      <c r="A156" s="321"/>
      <c r="B156" s="237">
        <f t="shared" si="18"/>
        <v>20</v>
      </c>
      <c r="C156" s="100" t="s">
        <v>707</v>
      </c>
      <c r="D156" s="369"/>
      <c r="E156" s="361"/>
      <c r="F156" s="16" t="s">
        <v>33</v>
      </c>
      <c r="G156" s="40">
        <v>2.2000000000000002</v>
      </c>
      <c r="H156" s="370"/>
      <c r="I156" s="370"/>
      <c r="J156" s="103">
        <v>6</v>
      </c>
      <c r="K156" s="41">
        <v>32</v>
      </c>
      <c r="L156" s="41">
        <v>4</v>
      </c>
      <c r="M156" s="41">
        <v>2015</v>
      </c>
      <c r="N156" s="14">
        <f>IF(K156="","",IF(O156="",IF(K156=0,"",IF(K156&lt;=[5]Разработчик!$D$7,[5]Разработчик!$C$8,IF(K156&lt;=[5]Разработчик!$G$7,[5]Разработчик!$F$8,IF(K156&lt;=[5]Разработчик!$J$7,[5]Разработчик!$I$8,IF(K156&lt;=[5]Разработчик!$M$7,[5]Разработчик!$L$8,IF(K156&lt;=[5]Разработчик!$P$7,[5]Разработчик!$O$8,IF(K156&lt;=[5]Разработчик!$S$7,[5]Разработчик!$R$8,IF(K156&lt;=425.9,3.5,IF(K156&gt;=[5]Разработчик!$V$7,[5]Разработчик!$U$8))))))))),"-"))</f>
        <v>1.5</v>
      </c>
      <c r="O156" s="15"/>
      <c r="P156" s="43">
        <v>2019</v>
      </c>
      <c r="Q156" s="43">
        <v>2023</v>
      </c>
      <c r="R156" s="74" t="s">
        <v>258</v>
      </c>
      <c r="S156" s="83" t="s">
        <v>340</v>
      </c>
      <c r="T156" s="17">
        <f t="shared" si="19"/>
        <v>2040</v>
      </c>
      <c r="U156" s="10"/>
      <c r="V156" s="10"/>
      <c r="W156" s="10"/>
      <c r="X156" s="10"/>
      <c r="Y156" s="10"/>
      <c r="Z156" s="10"/>
      <c r="AA156" s="336"/>
      <c r="AB156" s="202" t="s">
        <v>2521</v>
      </c>
      <c r="AC156" s="196">
        <f t="shared" si="15"/>
        <v>0</v>
      </c>
      <c r="AD156" s="196">
        <f t="shared" si="16"/>
        <v>0</v>
      </c>
      <c r="AE156" s="196">
        <f t="shared" si="17"/>
        <v>0</v>
      </c>
    </row>
    <row r="157" spans="1:31" s="7" customFormat="1" ht="24" x14ac:dyDescent="0.25">
      <c r="A157" s="321"/>
      <c r="B157" s="237">
        <f t="shared" si="18"/>
        <v>20</v>
      </c>
      <c r="C157" s="100" t="s">
        <v>708</v>
      </c>
      <c r="D157" s="369" t="s">
        <v>709</v>
      </c>
      <c r="E157" s="361"/>
      <c r="F157" s="16" t="s">
        <v>33</v>
      </c>
      <c r="G157" s="40">
        <v>2.2000000000000002</v>
      </c>
      <c r="H157" s="370"/>
      <c r="I157" s="370"/>
      <c r="J157" s="103">
        <v>56.3</v>
      </c>
      <c r="K157" s="41">
        <v>32</v>
      </c>
      <c r="L157" s="41">
        <v>4</v>
      </c>
      <c r="M157" s="41">
        <v>2015</v>
      </c>
      <c r="N157" s="14">
        <f>IF(K157="","",IF(O157="",IF(K157=0,"",IF(K157&lt;=[5]Разработчик!$D$7,[5]Разработчик!$C$8,IF(K157&lt;=[5]Разработчик!$G$7,[5]Разработчик!$F$8,IF(K157&lt;=[5]Разработчик!$J$7,[5]Разработчик!$I$8,IF(K157&lt;=[5]Разработчик!$M$7,[5]Разработчик!$L$8,IF(K157&lt;=[5]Разработчик!$P$7,[5]Разработчик!$O$8,IF(K157&lt;=[5]Разработчик!$S$7,[5]Разработчик!$R$8,IF(K157&lt;=425.9,3.5,IF(K157&gt;=[5]Разработчик!$V$7,[5]Разработчик!$U$8))))))))),"-"))</f>
        <v>1.5</v>
      </c>
      <c r="O157" s="15"/>
      <c r="P157" s="43">
        <v>2019</v>
      </c>
      <c r="Q157" s="43">
        <v>2023</v>
      </c>
      <c r="R157" s="74" t="s">
        <v>258</v>
      </c>
      <c r="S157" s="83" t="s">
        <v>340</v>
      </c>
      <c r="T157" s="17">
        <f t="shared" si="19"/>
        <v>2040</v>
      </c>
      <c r="U157" s="10"/>
      <c r="V157" s="10">
        <v>1</v>
      </c>
      <c r="W157" s="10"/>
      <c r="X157" s="10"/>
      <c r="Y157" s="10"/>
      <c r="Z157" s="10">
        <v>19</v>
      </c>
      <c r="AA157" s="336"/>
      <c r="AB157" s="202" t="s">
        <v>2521</v>
      </c>
      <c r="AC157" s="196">
        <f t="shared" si="15"/>
        <v>20</v>
      </c>
      <c r="AD157" s="196">
        <f t="shared" si="16"/>
        <v>60</v>
      </c>
      <c r="AE157" s="196">
        <f t="shared" si="17"/>
        <v>80</v>
      </c>
    </row>
    <row r="158" spans="1:31" s="7" customFormat="1" ht="24" x14ac:dyDescent="0.25">
      <c r="A158" s="321"/>
      <c r="B158" s="237">
        <f t="shared" si="18"/>
        <v>20</v>
      </c>
      <c r="C158" s="100" t="s">
        <v>690</v>
      </c>
      <c r="D158" s="369"/>
      <c r="E158" s="361"/>
      <c r="F158" s="16" t="s">
        <v>33</v>
      </c>
      <c r="G158" s="40">
        <v>2.2000000000000002</v>
      </c>
      <c r="H158" s="370"/>
      <c r="I158" s="370"/>
      <c r="J158" s="103">
        <v>5.0999999999999996</v>
      </c>
      <c r="K158" s="41">
        <v>32</v>
      </c>
      <c r="L158" s="41">
        <v>4</v>
      </c>
      <c r="M158" s="41">
        <v>2015</v>
      </c>
      <c r="N158" s="14">
        <f>IF(K158="","",IF(O158="",IF(K158=0,"",IF(K158&lt;=[5]Разработчик!$D$7,[5]Разработчик!$C$8,IF(K158&lt;=[5]Разработчик!$G$7,[5]Разработчик!$F$8,IF(K158&lt;=[5]Разработчик!$J$7,[5]Разработчик!$I$8,IF(K158&lt;=[5]Разработчик!$M$7,[5]Разработчик!$L$8,IF(K158&lt;=[5]Разработчик!$P$7,[5]Разработчик!$O$8,IF(K158&lt;=[5]Разработчик!$S$7,[5]Разработчик!$R$8,IF(K158&lt;=425.9,3.5,IF(K158&gt;=[5]Разработчик!$V$7,[5]Разработчик!$U$8))))))))),"-"))</f>
        <v>1.5</v>
      </c>
      <c r="O158" s="15"/>
      <c r="P158" s="43">
        <v>2019</v>
      </c>
      <c r="Q158" s="43">
        <v>2023</v>
      </c>
      <c r="R158" s="74" t="s">
        <v>258</v>
      </c>
      <c r="S158" s="83" t="s">
        <v>340</v>
      </c>
      <c r="T158" s="17">
        <f t="shared" si="19"/>
        <v>2040</v>
      </c>
      <c r="U158" s="10"/>
      <c r="V158" s="10"/>
      <c r="W158" s="10"/>
      <c r="X158" s="10"/>
      <c r="Y158" s="10"/>
      <c r="Z158" s="10"/>
      <c r="AA158" s="336"/>
      <c r="AB158" s="202" t="s">
        <v>2521</v>
      </c>
      <c r="AC158" s="196">
        <f t="shared" si="15"/>
        <v>0</v>
      </c>
      <c r="AD158" s="196">
        <f t="shared" si="16"/>
        <v>0</v>
      </c>
      <c r="AE158" s="196">
        <f t="shared" si="17"/>
        <v>0</v>
      </c>
    </row>
    <row r="159" spans="1:31" s="7" customFormat="1" ht="24" x14ac:dyDescent="0.25">
      <c r="A159" s="321" t="s">
        <v>711</v>
      </c>
      <c r="B159" s="235">
        <v>22</v>
      </c>
      <c r="C159" s="100" t="s">
        <v>656</v>
      </c>
      <c r="D159" s="369" t="s">
        <v>712</v>
      </c>
      <c r="E159" s="361" t="s">
        <v>710</v>
      </c>
      <c r="F159" s="16" t="s">
        <v>33</v>
      </c>
      <c r="G159" s="40">
        <v>2.2000000000000002</v>
      </c>
      <c r="H159" s="370">
        <v>1.6</v>
      </c>
      <c r="I159" s="370">
        <v>30</v>
      </c>
      <c r="J159" s="103">
        <v>56.3</v>
      </c>
      <c r="K159" s="41">
        <v>32</v>
      </c>
      <c r="L159" s="41">
        <v>4</v>
      </c>
      <c r="M159" s="41">
        <v>2015</v>
      </c>
      <c r="N159" s="14">
        <f>IF(K159="","",IF(O159="",IF(K159=0,"",IF(K159&lt;=[5]Разработчик!$D$7,[5]Разработчик!$C$8,IF(K159&lt;=[5]Разработчик!$G$7,[5]Разработчик!$F$8,IF(K159&lt;=[5]Разработчик!$J$7,[5]Разработчик!$I$8,IF(K159&lt;=[5]Разработчик!$M$7,[5]Разработчик!$L$8,IF(K159&lt;=[5]Разработчик!$P$7,[5]Разработчик!$O$8,IF(K159&lt;=[5]Разработчик!$S$7,[5]Разработчик!$R$8,IF(K159&lt;=425.9,3.5,IF(K159&gt;=[5]Разработчик!$V$7,[5]Разработчик!$U$8))))))))),"-"))</f>
        <v>1.5</v>
      </c>
      <c r="O159" s="15"/>
      <c r="P159" s="43">
        <v>2021</v>
      </c>
      <c r="Q159" s="43">
        <v>2023</v>
      </c>
      <c r="R159" s="74" t="s">
        <v>258</v>
      </c>
      <c r="S159" s="83" t="s">
        <v>340</v>
      </c>
      <c r="T159" s="17">
        <f t="shared" si="19"/>
        <v>2040</v>
      </c>
      <c r="U159" s="10"/>
      <c r="V159" s="10">
        <v>4</v>
      </c>
      <c r="W159" s="10">
        <v>9</v>
      </c>
      <c r="X159" s="10"/>
      <c r="Y159" s="10"/>
      <c r="Z159" s="10">
        <v>31</v>
      </c>
      <c r="AA159" s="336"/>
      <c r="AB159" s="202" t="s">
        <v>2521</v>
      </c>
      <c r="AC159" s="196">
        <f t="shared" si="15"/>
        <v>35</v>
      </c>
      <c r="AD159" s="196">
        <f t="shared" si="16"/>
        <v>123</v>
      </c>
      <c r="AE159" s="196">
        <f t="shared" si="17"/>
        <v>158</v>
      </c>
    </row>
    <row r="160" spans="1:31" s="7" customFormat="1" x14ac:dyDescent="0.25">
      <c r="A160" s="321"/>
      <c r="B160" s="237">
        <f t="shared" si="18"/>
        <v>22</v>
      </c>
      <c r="C160" s="100" t="s">
        <v>625</v>
      </c>
      <c r="D160" s="369"/>
      <c r="E160" s="361"/>
      <c r="F160" s="16" t="s">
        <v>33</v>
      </c>
      <c r="G160" s="40">
        <v>2.2000000000000002</v>
      </c>
      <c r="H160" s="370"/>
      <c r="I160" s="370"/>
      <c r="J160" s="103">
        <v>6.3</v>
      </c>
      <c r="K160" s="41">
        <v>32</v>
      </c>
      <c r="L160" s="41">
        <v>4</v>
      </c>
      <c r="M160" s="41">
        <v>2015</v>
      </c>
      <c r="N160" s="14">
        <f>IF(K160="","",IF(O160="",IF(K160=0,"",IF(K160&lt;=[5]Разработчик!$D$7,[5]Разработчик!$C$8,IF(K160&lt;=[5]Разработчик!$G$7,[5]Разработчик!$F$8,IF(K160&lt;=[5]Разработчик!$J$7,[5]Разработчик!$I$8,IF(K160&lt;=[5]Разработчик!$M$7,[5]Разработчик!$L$8,IF(K160&lt;=[5]Разработчик!$P$7,[5]Разработчик!$O$8,IF(K160&lt;=[5]Разработчик!$S$7,[5]Разработчик!$R$8,IF(K160&lt;=425.9,3.5,IF(K160&gt;=[5]Разработчик!$V$7,[5]Разработчик!$U$8))))))))),"-"))</f>
        <v>1.5</v>
      </c>
      <c r="O160" s="15"/>
      <c r="P160" s="43">
        <v>2021</v>
      </c>
      <c r="Q160" s="43">
        <v>2023</v>
      </c>
      <c r="R160" s="74" t="s">
        <v>258</v>
      </c>
      <c r="S160" s="83" t="s">
        <v>340</v>
      </c>
      <c r="T160" s="17">
        <f t="shared" si="19"/>
        <v>2040</v>
      </c>
      <c r="U160" s="10"/>
      <c r="V160" s="10"/>
      <c r="W160" s="10"/>
      <c r="X160" s="10"/>
      <c r="Y160" s="10"/>
      <c r="Z160" s="10"/>
      <c r="AA160" s="336"/>
      <c r="AB160" s="202" t="s">
        <v>2521</v>
      </c>
      <c r="AC160" s="196">
        <f t="shared" si="15"/>
        <v>0</v>
      </c>
      <c r="AD160" s="196">
        <f t="shared" si="16"/>
        <v>0</v>
      </c>
      <c r="AE160" s="196">
        <f t="shared" si="17"/>
        <v>0</v>
      </c>
    </row>
    <row r="161" spans="1:31" s="7" customFormat="1" x14ac:dyDescent="0.25">
      <c r="A161" s="321"/>
      <c r="B161" s="237">
        <f t="shared" si="18"/>
        <v>22</v>
      </c>
      <c r="C161" s="100" t="s">
        <v>601</v>
      </c>
      <c r="D161" s="369" t="s">
        <v>713</v>
      </c>
      <c r="E161" s="361"/>
      <c r="F161" s="16" t="s">
        <v>33</v>
      </c>
      <c r="G161" s="40">
        <v>2.2000000000000002</v>
      </c>
      <c r="H161" s="370"/>
      <c r="I161" s="370"/>
      <c r="J161" s="103">
        <v>58.2</v>
      </c>
      <c r="K161" s="41">
        <v>32</v>
      </c>
      <c r="L161" s="41">
        <v>4</v>
      </c>
      <c r="M161" s="41">
        <v>2015</v>
      </c>
      <c r="N161" s="14">
        <f>IF(K161="","",IF(O161="",IF(K161=0,"",IF(K161&lt;=[5]Разработчик!$D$7,[5]Разработчик!$C$8,IF(K161&lt;=[5]Разработчик!$G$7,[5]Разработчик!$F$8,IF(K161&lt;=[5]Разработчик!$J$7,[5]Разработчик!$I$8,IF(K161&lt;=[5]Разработчик!$M$7,[5]Разработчик!$L$8,IF(K161&lt;=[5]Разработчик!$P$7,[5]Разработчик!$O$8,IF(K161&lt;=[5]Разработчик!$S$7,[5]Разработчик!$R$8,IF(K161&lt;=425.9,3.5,IF(K161&gt;=[5]Разработчик!$V$7,[5]Разработчик!$U$8))))))))),"-"))</f>
        <v>1.5</v>
      </c>
      <c r="O161" s="15"/>
      <c r="P161" s="43">
        <v>2021</v>
      </c>
      <c r="Q161" s="43">
        <v>2023</v>
      </c>
      <c r="R161" s="74" t="s">
        <v>258</v>
      </c>
      <c r="S161" s="83" t="s">
        <v>340</v>
      </c>
      <c r="T161" s="17">
        <f t="shared" si="19"/>
        <v>2040</v>
      </c>
      <c r="U161" s="10"/>
      <c r="V161" s="10"/>
      <c r="W161" s="10"/>
      <c r="X161" s="10"/>
      <c r="Y161" s="10"/>
      <c r="Z161" s="10">
        <v>15</v>
      </c>
      <c r="AA161" s="336"/>
      <c r="AB161" s="202" t="s">
        <v>2521</v>
      </c>
      <c r="AC161" s="196">
        <f t="shared" si="15"/>
        <v>15</v>
      </c>
      <c r="AD161" s="196">
        <f t="shared" si="16"/>
        <v>45</v>
      </c>
      <c r="AE161" s="196">
        <f t="shared" si="17"/>
        <v>60</v>
      </c>
    </row>
    <row r="162" spans="1:31" s="7" customFormat="1" ht="24" x14ac:dyDescent="0.25">
      <c r="A162" s="321"/>
      <c r="B162" s="237">
        <f t="shared" si="18"/>
        <v>22</v>
      </c>
      <c r="C162" s="100" t="s">
        <v>690</v>
      </c>
      <c r="D162" s="369"/>
      <c r="E162" s="361"/>
      <c r="F162" s="16" t="s">
        <v>33</v>
      </c>
      <c r="G162" s="40">
        <v>2.2000000000000002</v>
      </c>
      <c r="H162" s="370"/>
      <c r="I162" s="370"/>
      <c r="J162" s="103">
        <v>5.7</v>
      </c>
      <c r="K162" s="41">
        <v>32</v>
      </c>
      <c r="L162" s="41">
        <v>4</v>
      </c>
      <c r="M162" s="41">
        <v>2015</v>
      </c>
      <c r="N162" s="14">
        <f>IF(K162="","",IF(O162="",IF(K162=0,"",IF(K162&lt;=[5]Разработчик!$D$7,[5]Разработчик!$C$8,IF(K162&lt;=[5]Разработчик!$G$7,[5]Разработчик!$F$8,IF(K162&lt;=[5]Разработчик!$J$7,[5]Разработчик!$I$8,IF(K162&lt;=[5]Разработчик!$M$7,[5]Разработчик!$L$8,IF(K162&lt;=[5]Разработчик!$P$7,[5]Разработчик!$O$8,IF(K162&lt;=[5]Разработчик!$S$7,[5]Разработчик!$R$8,IF(K162&lt;=425.9,3.5,IF(K162&gt;=[5]Разработчик!$V$7,[5]Разработчик!$U$8))))))))),"-"))</f>
        <v>1.5</v>
      </c>
      <c r="O162" s="15"/>
      <c r="P162" s="43">
        <v>2021</v>
      </c>
      <c r="Q162" s="43">
        <v>2023</v>
      </c>
      <c r="R162" s="74" t="s">
        <v>258</v>
      </c>
      <c r="S162" s="83" t="s">
        <v>340</v>
      </c>
      <c r="T162" s="17">
        <f t="shared" si="19"/>
        <v>2040</v>
      </c>
      <c r="U162" s="10"/>
      <c r="V162" s="10"/>
      <c r="W162" s="10"/>
      <c r="X162" s="10"/>
      <c r="Y162" s="10"/>
      <c r="Z162" s="10"/>
      <c r="AA162" s="336"/>
      <c r="AB162" s="202" t="s">
        <v>2521</v>
      </c>
      <c r="AC162" s="196">
        <f t="shared" si="15"/>
        <v>0</v>
      </c>
      <c r="AD162" s="196">
        <f t="shared" si="16"/>
        <v>0</v>
      </c>
      <c r="AE162" s="196">
        <f t="shared" si="17"/>
        <v>0</v>
      </c>
    </row>
    <row r="163" spans="1:31" s="7" customFormat="1" x14ac:dyDescent="0.25">
      <c r="A163" s="321" t="s">
        <v>717</v>
      </c>
      <c r="B163" s="235">
        <v>26</v>
      </c>
      <c r="C163" s="363" t="s">
        <v>601</v>
      </c>
      <c r="D163" s="369" t="s">
        <v>156</v>
      </c>
      <c r="E163" s="361" t="s">
        <v>716</v>
      </c>
      <c r="F163" s="16" t="s">
        <v>41</v>
      </c>
      <c r="G163" s="40">
        <v>1.95</v>
      </c>
      <c r="H163" s="370">
        <v>1.3</v>
      </c>
      <c r="I163" s="370">
        <v>40</v>
      </c>
      <c r="J163" s="103">
        <v>5.9</v>
      </c>
      <c r="K163" s="41">
        <v>325</v>
      </c>
      <c r="L163" s="41">
        <v>8</v>
      </c>
      <c r="M163" s="41">
        <v>2015</v>
      </c>
      <c r="N163" s="14">
        <f>IF(K163="","",IF(O163="",IF(K163=0,"",IF(K163&lt;=[5]Разработчик!$D$7,[5]Разработчик!$C$8,IF(K163&lt;=[5]Разработчик!$G$7,[5]Разработчик!$F$8,IF(K163&lt;=[5]Разработчик!$J$7,[5]Разработчик!$I$8,IF(K163&lt;=[5]Разработчик!$M$7,[5]Разработчик!$L$8,IF(K163&lt;=[5]Разработчик!$P$7,[5]Разработчик!$O$8,IF(K163&lt;=[5]Разработчик!$S$7,[5]Разработчик!$R$8,IF(K163&lt;=425.9,3.5,IF(K163&gt;=[5]Разработчик!$V$7,[5]Разработчик!$U$8))))))))),"-"))</f>
        <v>3</v>
      </c>
      <c r="O163" s="15"/>
      <c r="P163" s="43">
        <v>2021</v>
      </c>
      <c r="Q163" s="43">
        <v>2023</v>
      </c>
      <c r="R163" s="16" t="s">
        <v>258</v>
      </c>
      <c r="S163" s="83" t="s">
        <v>340</v>
      </c>
      <c r="T163" s="17">
        <f t="shared" ref="T163:T189" si="20">IF(M163="","",M163+R163)</f>
        <v>2040</v>
      </c>
      <c r="U163" s="10">
        <v>1</v>
      </c>
      <c r="V163" s="10"/>
      <c r="W163" s="10">
        <v>8</v>
      </c>
      <c r="X163" s="10"/>
      <c r="Y163" s="10"/>
      <c r="Z163" s="10">
        <v>6</v>
      </c>
      <c r="AA163" s="336" t="s">
        <v>3096</v>
      </c>
      <c r="AB163" s="202" t="s">
        <v>2521</v>
      </c>
      <c r="AC163" s="196">
        <f t="shared" si="15"/>
        <v>7</v>
      </c>
      <c r="AD163" s="196">
        <f t="shared" si="16"/>
        <v>36</v>
      </c>
      <c r="AE163" s="196">
        <f t="shared" si="17"/>
        <v>43</v>
      </c>
    </row>
    <row r="164" spans="1:31" s="7" customFormat="1" x14ac:dyDescent="0.25">
      <c r="A164" s="321"/>
      <c r="B164" s="237">
        <f t="shared" ref="B164:B181" si="21">B163</f>
        <v>26</v>
      </c>
      <c r="C164" s="363"/>
      <c r="D164" s="369"/>
      <c r="E164" s="361"/>
      <c r="F164" s="16" t="s">
        <v>41</v>
      </c>
      <c r="G164" s="40">
        <v>1.95</v>
      </c>
      <c r="H164" s="370"/>
      <c r="I164" s="370"/>
      <c r="J164" s="103">
        <v>14.1</v>
      </c>
      <c r="K164" s="41">
        <v>273</v>
      </c>
      <c r="L164" s="41">
        <v>8</v>
      </c>
      <c r="M164" s="41">
        <v>2015</v>
      </c>
      <c r="N164" s="14">
        <f>IF(K164="","",IF(O164="",IF(K164=0,"",IF(K164&lt;=[5]Разработчик!$D$7,[5]Разработчик!$C$8,IF(K164&lt;=[5]Разработчик!$G$7,[5]Разработчик!$F$8,IF(K164&lt;=[5]Разработчик!$J$7,[5]Разработчик!$I$8,IF(K164&lt;=[5]Разработчик!$M$7,[5]Разработчик!$L$8,IF(K164&lt;=[5]Разработчик!$P$7,[5]Разработчик!$O$8,IF(K164&lt;=[5]Разработчик!$S$7,[5]Разработчик!$R$8,IF(K164&lt;=425.9,3.5,IF(K164&gt;=[5]Разработчик!$V$7,[5]Разработчик!$U$8))))))))),"-"))</f>
        <v>3</v>
      </c>
      <c r="O164" s="15"/>
      <c r="P164" s="43">
        <v>2021</v>
      </c>
      <c r="Q164" s="43">
        <v>2023</v>
      </c>
      <c r="R164" s="16" t="s">
        <v>258</v>
      </c>
      <c r="S164" s="83" t="s">
        <v>340</v>
      </c>
      <c r="T164" s="17">
        <f t="shared" si="20"/>
        <v>2040</v>
      </c>
      <c r="U164" s="10"/>
      <c r="V164" s="10"/>
      <c r="W164" s="10"/>
      <c r="X164" s="10"/>
      <c r="Y164" s="10"/>
      <c r="Z164" s="10"/>
      <c r="AA164" s="336"/>
      <c r="AB164" s="202" t="s">
        <v>2521</v>
      </c>
      <c r="AC164" s="196">
        <f t="shared" si="15"/>
        <v>0</v>
      </c>
      <c r="AD164" s="196">
        <f t="shared" si="16"/>
        <v>0</v>
      </c>
      <c r="AE164" s="196">
        <f t="shared" si="17"/>
        <v>0</v>
      </c>
    </row>
    <row r="165" spans="1:31" s="7" customFormat="1" x14ac:dyDescent="0.25">
      <c r="A165" s="321"/>
      <c r="B165" s="237">
        <f t="shared" si="21"/>
        <v>26</v>
      </c>
      <c r="C165" s="363"/>
      <c r="D165" s="369"/>
      <c r="E165" s="361"/>
      <c r="F165" s="16" t="s">
        <v>41</v>
      </c>
      <c r="G165" s="40">
        <v>1.95</v>
      </c>
      <c r="H165" s="370"/>
      <c r="I165" s="370"/>
      <c r="J165" s="103">
        <v>5.5</v>
      </c>
      <c r="K165" s="41">
        <v>219</v>
      </c>
      <c r="L165" s="41">
        <v>8</v>
      </c>
      <c r="M165" s="41">
        <v>2015</v>
      </c>
      <c r="N165" s="14">
        <f>IF(K165="","",IF(O165="",IF(K165=0,"",IF(K165&lt;=[5]Разработчик!$D$7,[5]Разработчик!$C$8,IF(K165&lt;=[5]Разработчик!$G$7,[5]Разработчик!$F$8,IF(K165&lt;=[5]Разработчик!$J$7,[5]Разработчик!$I$8,IF(K165&lt;=[5]Разработчик!$M$7,[5]Разработчик!$L$8,IF(K165&lt;=[5]Разработчик!$P$7,[5]Разработчик!$O$8,IF(K165&lt;=[5]Разработчик!$S$7,[5]Разработчик!$R$8,IF(K165&lt;=425.9,3.5,IF(K165&gt;=[5]Разработчик!$V$7,[5]Разработчик!$U$8))))))))),"-"))</f>
        <v>2.5</v>
      </c>
      <c r="O165" s="15"/>
      <c r="P165" s="43">
        <v>2021</v>
      </c>
      <c r="Q165" s="43">
        <v>2023</v>
      </c>
      <c r="R165" s="16" t="s">
        <v>258</v>
      </c>
      <c r="S165" s="83" t="s">
        <v>340</v>
      </c>
      <c r="T165" s="17">
        <f t="shared" si="20"/>
        <v>2040</v>
      </c>
      <c r="U165" s="10"/>
      <c r="V165" s="10"/>
      <c r="W165" s="10"/>
      <c r="X165" s="10"/>
      <c r="Y165" s="10"/>
      <c r="Z165" s="10"/>
      <c r="AA165" s="336"/>
      <c r="AB165" s="202" t="s">
        <v>2521</v>
      </c>
      <c r="AC165" s="196">
        <f t="shared" si="15"/>
        <v>0</v>
      </c>
      <c r="AD165" s="196">
        <f t="shared" si="16"/>
        <v>0</v>
      </c>
      <c r="AE165" s="196">
        <f t="shared" si="17"/>
        <v>0</v>
      </c>
    </row>
    <row r="166" spans="1:31" s="7" customFormat="1" x14ac:dyDescent="0.25">
      <c r="A166" s="321"/>
      <c r="B166" s="237">
        <f t="shared" si="21"/>
        <v>26</v>
      </c>
      <c r="C166" s="363"/>
      <c r="D166" s="369"/>
      <c r="E166" s="361"/>
      <c r="F166" s="16" t="s">
        <v>41</v>
      </c>
      <c r="G166" s="40">
        <v>1.95</v>
      </c>
      <c r="H166" s="370"/>
      <c r="I166" s="370"/>
      <c r="J166" s="103">
        <v>1.1000000000000001</v>
      </c>
      <c r="K166" s="41">
        <v>32</v>
      </c>
      <c r="L166" s="41">
        <v>5</v>
      </c>
      <c r="M166" s="41">
        <v>2015</v>
      </c>
      <c r="N166" s="14">
        <f>IF(K166="","",IF(O166="",IF(K166=0,"",IF(K166&lt;=[5]Разработчик!$D$7,[5]Разработчик!$C$8,IF(K166&lt;=[5]Разработчик!$G$7,[5]Разработчик!$F$8,IF(K166&lt;=[5]Разработчик!$J$7,[5]Разработчик!$I$8,IF(K166&lt;=[5]Разработчик!$M$7,[5]Разработчик!$L$8,IF(K166&lt;=[5]Разработчик!$P$7,[5]Разработчик!$O$8,IF(K166&lt;=[5]Разработчик!$S$7,[5]Разработчик!$R$8,IF(K166&lt;=425.9,3.5,IF(K166&gt;=[5]Разработчик!$V$7,[5]Разработчик!$U$8))))))))),"-"))</f>
        <v>1.5</v>
      </c>
      <c r="O166" s="15"/>
      <c r="P166" s="43">
        <v>2021</v>
      </c>
      <c r="Q166" s="43">
        <v>2023</v>
      </c>
      <c r="R166" s="16" t="s">
        <v>258</v>
      </c>
      <c r="S166" s="83" t="s">
        <v>340</v>
      </c>
      <c r="T166" s="17">
        <f t="shared" si="20"/>
        <v>2040</v>
      </c>
      <c r="U166" s="10"/>
      <c r="V166" s="10"/>
      <c r="W166" s="10"/>
      <c r="X166" s="10"/>
      <c r="Y166" s="10"/>
      <c r="Z166" s="10"/>
      <c r="AA166" s="336"/>
      <c r="AB166" s="202" t="s">
        <v>2521</v>
      </c>
      <c r="AC166" s="196">
        <f t="shared" si="15"/>
        <v>0</v>
      </c>
      <c r="AD166" s="196">
        <f t="shared" si="16"/>
        <v>0</v>
      </c>
      <c r="AE166" s="196">
        <f t="shared" si="17"/>
        <v>0</v>
      </c>
    </row>
    <row r="167" spans="1:31" s="7" customFormat="1" x14ac:dyDescent="0.25">
      <c r="A167" s="321"/>
      <c r="B167" s="237">
        <f t="shared" si="21"/>
        <v>26</v>
      </c>
      <c r="C167" s="368" t="s">
        <v>601</v>
      </c>
      <c r="D167" s="369" t="s">
        <v>718</v>
      </c>
      <c r="E167" s="361"/>
      <c r="F167" s="16" t="s">
        <v>41</v>
      </c>
      <c r="G167" s="40">
        <v>1.95</v>
      </c>
      <c r="H167" s="370"/>
      <c r="I167" s="370"/>
      <c r="J167" s="103">
        <v>130.9</v>
      </c>
      <c r="K167" s="41">
        <v>273</v>
      </c>
      <c r="L167" s="41">
        <v>8</v>
      </c>
      <c r="M167" s="41">
        <v>2015</v>
      </c>
      <c r="N167" s="14">
        <f>IF(K167="","",IF(O167="",IF(K167=0,"",IF(K167&lt;=[5]Разработчик!$D$7,[5]Разработчик!$C$8,IF(K167&lt;=[5]Разработчик!$G$7,[5]Разработчик!$F$8,IF(K167&lt;=[5]Разработчик!$J$7,[5]Разработчик!$I$8,IF(K167&lt;=[5]Разработчик!$M$7,[5]Разработчик!$L$8,IF(K167&lt;=[5]Разработчик!$P$7,[5]Разработчик!$O$8,IF(K167&lt;=[5]Разработчик!$S$7,[5]Разработчик!$R$8,IF(K167&lt;=425.9,3.5,IF(K167&gt;=[5]Разработчик!$V$7,[5]Разработчик!$U$8))))))))),"-"))</f>
        <v>3</v>
      </c>
      <c r="O167" s="15"/>
      <c r="P167" s="43">
        <v>2021</v>
      </c>
      <c r="Q167" s="43">
        <v>2023</v>
      </c>
      <c r="R167" s="16" t="s">
        <v>258</v>
      </c>
      <c r="S167" s="83" t="s">
        <v>340</v>
      </c>
      <c r="T167" s="17">
        <f t="shared" si="20"/>
        <v>2040</v>
      </c>
      <c r="U167" s="10">
        <v>4</v>
      </c>
      <c r="V167" s="10">
        <v>4</v>
      </c>
      <c r="W167" s="10">
        <v>7</v>
      </c>
      <c r="X167" s="10"/>
      <c r="Y167" s="10"/>
      <c r="Z167" s="10">
        <v>2</v>
      </c>
      <c r="AA167" s="336"/>
      <c r="AB167" s="202" t="s">
        <v>2521</v>
      </c>
      <c r="AC167" s="196">
        <f t="shared" si="15"/>
        <v>10</v>
      </c>
      <c r="AD167" s="196">
        <f t="shared" si="16"/>
        <v>40</v>
      </c>
      <c r="AE167" s="196">
        <f t="shared" si="17"/>
        <v>50</v>
      </c>
    </row>
    <row r="168" spans="1:31" s="7" customFormat="1" x14ac:dyDescent="0.25">
      <c r="A168" s="321"/>
      <c r="B168" s="237">
        <f t="shared" si="21"/>
        <v>26</v>
      </c>
      <c r="C168" s="368"/>
      <c r="D168" s="369"/>
      <c r="E168" s="361"/>
      <c r="F168" s="16" t="s">
        <v>41</v>
      </c>
      <c r="G168" s="40">
        <v>1.95</v>
      </c>
      <c r="H168" s="370"/>
      <c r="I168" s="370"/>
      <c r="J168" s="103">
        <v>1</v>
      </c>
      <c r="K168" s="41">
        <v>219</v>
      </c>
      <c r="L168" s="41">
        <v>8</v>
      </c>
      <c r="M168" s="41">
        <v>2015</v>
      </c>
      <c r="N168" s="14">
        <f>IF(K168="","",IF(O168="",IF(K168=0,"",IF(K168&lt;=[5]Разработчик!$D$7,[5]Разработчик!$C$8,IF(K168&lt;=[5]Разработчик!$G$7,[5]Разработчик!$F$8,IF(K168&lt;=[5]Разработчик!$J$7,[5]Разработчик!$I$8,IF(K168&lt;=[5]Разработчик!$M$7,[5]Разработчик!$L$8,IF(K168&lt;=[5]Разработчик!$P$7,[5]Разработчик!$O$8,IF(K168&lt;=[5]Разработчик!$S$7,[5]Разработчик!$R$8,IF(K168&lt;=425.9,3.5,IF(K168&gt;=[5]Разработчик!$V$7,[5]Разработчик!$U$8))))))))),"-"))</f>
        <v>2.5</v>
      </c>
      <c r="O168" s="15"/>
      <c r="P168" s="43">
        <v>2021</v>
      </c>
      <c r="Q168" s="43">
        <v>2023</v>
      </c>
      <c r="R168" s="16" t="s">
        <v>258</v>
      </c>
      <c r="S168" s="83" t="s">
        <v>340</v>
      </c>
      <c r="T168" s="17">
        <f t="shared" si="20"/>
        <v>2040</v>
      </c>
      <c r="U168" s="10">
        <v>17</v>
      </c>
      <c r="V168" s="10"/>
      <c r="W168" s="10">
        <v>3</v>
      </c>
      <c r="X168" s="10"/>
      <c r="Y168" s="10"/>
      <c r="Z168" s="10"/>
      <c r="AA168" s="336"/>
      <c r="AB168" s="202" t="s">
        <v>2521</v>
      </c>
      <c r="AC168" s="196">
        <f t="shared" si="15"/>
        <v>17</v>
      </c>
      <c r="AD168" s="196">
        <f t="shared" si="16"/>
        <v>40</v>
      </c>
      <c r="AE168" s="196">
        <f t="shared" si="17"/>
        <v>57</v>
      </c>
    </row>
    <row r="169" spans="1:31" s="7" customFormat="1" x14ac:dyDescent="0.25">
      <c r="A169" s="321"/>
      <c r="B169" s="237">
        <f t="shared" si="21"/>
        <v>26</v>
      </c>
      <c r="C169" s="368"/>
      <c r="D169" s="369"/>
      <c r="E169" s="361"/>
      <c r="F169" s="16" t="s">
        <v>41</v>
      </c>
      <c r="G169" s="40">
        <v>1.95</v>
      </c>
      <c r="H169" s="370"/>
      <c r="I169" s="370"/>
      <c r="J169" s="103">
        <v>0.3</v>
      </c>
      <c r="K169" s="41">
        <v>159</v>
      </c>
      <c r="L169" s="41">
        <v>8</v>
      </c>
      <c r="M169" s="41">
        <v>2015</v>
      </c>
      <c r="N169" s="14">
        <f>IF(K169="","",IF(O169="",IF(K169=0,"",IF(K169&lt;=[5]Разработчик!$D$7,[5]Разработчик!$C$8,IF(K169&lt;=[5]Разработчик!$G$7,[5]Разработчик!$F$8,IF(K169&lt;=[5]Разработчик!$J$7,[5]Разработчик!$I$8,IF(K169&lt;=[5]Разработчик!$M$7,[5]Разработчик!$L$8,IF(K169&lt;=[5]Разработчик!$P$7,[5]Разработчик!$O$8,IF(K169&lt;=[5]Разработчик!$S$7,[5]Разработчик!$R$8,IF(K169&lt;=425.9,3.5,IF(K169&gt;=[5]Разработчик!$V$7,[5]Разработчик!$U$8))))))))),"-"))</f>
        <v>2.5</v>
      </c>
      <c r="O169" s="15"/>
      <c r="P169" s="43">
        <v>2021</v>
      </c>
      <c r="Q169" s="43">
        <v>2023</v>
      </c>
      <c r="R169" s="16" t="s">
        <v>258</v>
      </c>
      <c r="S169" s="83" t="s">
        <v>340</v>
      </c>
      <c r="T169" s="17">
        <f t="shared" si="20"/>
        <v>2040</v>
      </c>
      <c r="U169" s="10">
        <v>9</v>
      </c>
      <c r="V169" s="10"/>
      <c r="W169" s="10">
        <v>2</v>
      </c>
      <c r="X169" s="10"/>
      <c r="Y169" s="10"/>
      <c r="Z169" s="10">
        <v>1</v>
      </c>
      <c r="AA169" s="336"/>
      <c r="AB169" s="202" t="s">
        <v>2521</v>
      </c>
      <c r="AC169" s="196">
        <f t="shared" si="15"/>
        <v>10</v>
      </c>
      <c r="AD169" s="196">
        <f t="shared" si="16"/>
        <v>25</v>
      </c>
      <c r="AE169" s="196">
        <f t="shared" si="17"/>
        <v>35</v>
      </c>
    </row>
    <row r="170" spans="1:31" s="7" customFormat="1" x14ac:dyDescent="0.25">
      <c r="A170" s="321"/>
      <c r="B170" s="237">
        <f t="shared" si="21"/>
        <v>26</v>
      </c>
      <c r="C170" s="100" t="s">
        <v>622</v>
      </c>
      <c r="D170" s="369"/>
      <c r="E170" s="361"/>
      <c r="F170" s="16" t="s">
        <v>41</v>
      </c>
      <c r="G170" s="40">
        <v>1.95</v>
      </c>
      <c r="H170" s="370"/>
      <c r="I170" s="370"/>
      <c r="J170" s="103">
        <v>7.7</v>
      </c>
      <c r="K170" s="41">
        <v>273</v>
      </c>
      <c r="L170" s="41">
        <v>8</v>
      </c>
      <c r="M170" s="41">
        <v>2015</v>
      </c>
      <c r="N170" s="14">
        <f>IF(K170="","",IF(O170="",IF(K170=0,"",IF(K170&lt;=[5]Разработчик!$D$7,[5]Разработчик!$C$8,IF(K170&lt;=[5]Разработчик!$G$7,[5]Разработчик!$F$8,IF(K170&lt;=[5]Разработчик!$J$7,[5]Разработчик!$I$8,IF(K170&lt;=[5]Разработчик!$M$7,[5]Разработчик!$L$8,IF(K170&lt;=[5]Разработчик!$P$7,[5]Разработчик!$O$8,IF(K170&lt;=[5]Разработчик!$S$7,[5]Разработчик!$R$8,IF(K170&lt;=425.9,3.5,IF(K170&gt;=[5]Разработчик!$V$7,[5]Разработчик!$U$8))))))))),"-"))</f>
        <v>3</v>
      </c>
      <c r="O170" s="15"/>
      <c r="P170" s="43">
        <v>2021</v>
      </c>
      <c r="Q170" s="43">
        <v>2023</v>
      </c>
      <c r="R170" s="16" t="s">
        <v>258</v>
      </c>
      <c r="S170" s="83" t="s">
        <v>340</v>
      </c>
      <c r="T170" s="17">
        <f t="shared" si="20"/>
        <v>2040</v>
      </c>
      <c r="U170" s="10"/>
      <c r="V170" s="10"/>
      <c r="W170" s="10"/>
      <c r="X170" s="10"/>
      <c r="Y170" s="10"/>
      <c r="Z170" s="10"/>
      <c r="AA170" s="336"/>
      <c r="AB170" s="202" t="s">
        <v>2521</v>
      </c>
      <c r="AC170" s="196">
        <f t="shared" si="15"/>
        <v>0</v>
      </c>
      <c r="AD170" s="196">
        <f t="shared" si="16"/>
        <v>0</v>
      </c>
      <c r="AE170" s="196">
        <f t="shared" si="17"/>
        <v>0</v>
      </c>
    </row>
    <row r="171" spans="1:31" s="7" customFormat="1" x14ac:dyDescent="0.25">
      <c r="A171" s="321"/>
      <c r="B171" s="237">
        <f t="shared" si="21"/>
        <v>26</v>
      </c>
      <c r="C171" s="366" t="s">
        <v>622</v>
      </c>
      <c r="D171" s="326" t="s">
        <v>719</v>
      </c>
      <c r="E171" s="361"/>
      <c r="F171" s="16" t="s">
        <v>41</v>
      </c>
      <c r="G171" s="40">
        <v>1.95</v>
      </c>
      <c r="H171" s="370"/>
      <c r="I171" s="370"/>
      <c r="J171" s="103">
        <v>0.6</v>
      </c>
      <c r="K171" s="41">
        <v>57</v>
      </c>
      <c r="L171" s="41">
        <v>6</v>
      </c>
      <c r="M171" s="41">
        <v>2015</v>
      </c>
      <c r="N171" s="14">
        <f>IF(K171="","",IF(O171="",IF(K171=0,"",IF(K171&lt;=[5]Разработчик!$D$7,[5]Разработчик!$C$8,IF(K171&lt;=[5]Разработчик!$G$7,[5]Разработчик!$F$8,IF(K171&lt;=[5]Разработчик!$J$7,[5]Разработчик!$I$8,IF(K171&lt;=[5]Разработчик!$M$7,[5]Разработчик!$L$8,IF(K171&lt;=[5]Разработчик!$P$7,[5]Разработчик!$O$8,IF(K171&lt;=[5]Разработчик!$S$7,[5]Разработчик!$R$8,IF(K171&lt;=425.9,3.5,IF(K171&gt;=[5]Разработчик!$V$7,[5]Разработчик!$U$8))))))))),"-"))</f>
        <v>1.5</v>
      </c>
      <c r="O171" s="15"/>
      <c r="P171" s="43">
        <v>2021</v>
      </c>
      <c r="Q171" s="43">
        <v>2023</v>
      </c>
      <c r="R171" s="16" t="s">
        <v>258</v>
      </c>
      <c r="S171" s="83" t="s">
        <v>340</v>
      </c>
      <c r="T171" s="17">
        <f t="shared" si="20"/>
        <v>2040</v>
      </c>
      <c r="U171" s="10"/>
      <c r="V171" s="10"/>
      <c r="W171" s="10">
        <v>3</v>
      </c>
      <c r="X171" s="10"/>
      <c r="Y171" s="10"/>
      <c r="Z171" s="10">
        <v>2</v>
      </c>
      <c r="AA171" s="336"/>
      <c r="AB171" s="202" t="s">
        <v>2521</v>
      </c>
      <c r="AC171" s="196">
        <f t="shared" si="15"/>
        <v>2</v>
      </c>
      <c r="AD171" s="196">
        <f t="shared" si="16"/>
        <v>12</v>
      </c>
      <c r="AE171" s="196">
        <f t="shared" si="17"/>
        <v>14</v>
      </c>
    </row>
    <row r="172" spans="1:31" s="7" customFormat="1" x14ac:dyDescent="0.25">
      <c r="A172" s="321"/>
      <c r="B172" s="237">
        <f t="shared" si="21"/>
        <v>26</v>
      </c>
      <c r="C172" s="366"/>
      <c r="D172" s="326"/>
      <c r="E172" s="361"/>
      <c r="F172" s="16" t="s">
        <v>41</v>
      </c>
      <c r="G172" s="40">
        <v>1.95</v>
      </c>
      <c r="H172" s="370"/>
      <c r="I172" s="370"/>
      <c r="J172" s="103">
        <v>0.3</v>
      </c>
      <c r="K172" s="41">
        <v>32</v>
      </c>
      <c r="L172" s="41">
        <v>5</v>
      </c>
      <c r="M172" s="41">
        <v>2015</v>
      </c>
      <c r="N172" s="14">
        <f>IF(K172="","",IF(O172="",IF(K172=0,"",IF(K172&lt;=[5]Разработчик!$D$7,[5]Разработчик!$C$8,IF(K172&lt;=[5]Разработчик!$G$7,[5]Разработчик!$F$8,IF(K172&lt;=[5]Разработчик!$J$7,[5]Разработчик!$I$8,IF(K172&lt;=[5]Разработчик!$M$7,[5]Разработчик!$L$8,IF(K172&lt;=[5]Разработчик!$P$7,[5]Разработчик!$O$8,IF(K172&lt;=[5]Разработчик!$S$7,[5]Разработчик!$R$8,IF(K172&lt;=425.9,3.5,IF(K172&gt;=[5]Разработчик!$V$7,[5]Разработчик!$U$8))))))))),"-"))</f>
        <v>1.5</v>
      </c>
      <c r="O172" s="15"/>
      <c r="P172" s="43">
        <v>2021</v>
      </c>
      <c r="Q172" s="43">
        <v>2023</v>
      </c>
      <c r="R172" s="16" t="s">
        <v>258</v>
      </c>
      <c r="S172" s="83" t="s">
        <v>340</v>
      </c>
      <c r="T172" s="17">
        <f t="shared" si="20"/>
        <v>2040</v>
      </c>
      <c r="U172" s="10"/>
      <c r="V172" s="10"/>
      <c r="W172" s="10"/>
      <c r="X172" s="10"/>
      <c r="Y172" s="10"/>
      <c r="Z172" s="10"/>
      <c r="AA172" s="336"/>
      <c r="AB172" s="202" t="s">
        <v>2521</v>
      </c>
      <c r="AC172" s="196">
        <f t="shared" si="15"/>
        <v>0</v>
      </c>
      <c r="AD172" s="196">
        <f t="shared" si="16"/>
        <v>0</v>
      </c>
      <c r="AE172" s="196">
        <f t="shared" si="17"/>
        <v>0</v>
      </c>
    </row>
    <row r="173" spans="1:31" s="7" customFormat="1" x14ac:dyDescent="0.25">
      <c r="A173" s="321"/>
      <c r="B173" s="237">
        <f t="shared" si="21"/>
        <v>26</v>
      </c>
      <c r="C173" s="87" t="s">
        <v>622</v>
      </c>
      <c r="D173" s="87" t="s">
        <v>720</v>
      </c>
      <c r="E173" s="361"/>
      <c r="F173" s="16" t="s">
        <v>41</v>
      </c>
      <c r="G173" s="40">
        <v>1.95</v>
      </c>
      <c r="H173" s="370"/>
      <c r="I173" s="370"/>
      <c r="J173" s="103">
        <v>0.2</v>
      </c>
      <c r="K173" s="41">
        <v>57</v>
      </c>
      <c r="L173" s="41">
        <v>6</v>
      </c>
      <c r="M173" s="41">
        <v>2015</v>
      </c>
      <c r="N173" s="14">
        <f>IF(K173="","",IF(O173="",IF(K173=0,"",IF(K173&lt;=[5]Разработчик!$D$7,[5]Разработчик!$C$8,IF(K173&lt;=[5]Разработчик!$G$7,[5]Разработчик!$F$8,IF(K173&lt;=[5]Разработчик!$J$7,[5]Разработчик!$I$8,IF(K173&lt;=[5]Разработчик!$M$7,[5]Разработчик!$L$8,IF(K173&lt;=[5]Разработчик!$P$7,[5]Разработчик!$O$8,IF(K173&lt;=[5]Разработчик!$S$7,[5]Разработчик!$R$8,IF(K173&lt;=425.9,3.5,IF(K173&gt;=[5]Разработчик!$V$7,[5]Разработчик!$U$8))))))))),"-"))</f>
        <v>1.5</v>
      </c>
      <c r="O173" s="15"/>
      <c r="P173" s="43">
        <v>2021</v>
      </c>
      <c r="Q173" s="43">
        <v>2023</v>
      </c>
      <c r="R173" s="16" t="s">
        <v>258</v>
      </c>
      <c r="S173" s="83" t="s">
        <v>340</v>
      </c>
      <c r="T173" s="17">
        <f t="shared" si="20"/>
        <v>2040</v>
      </c>
      <c r="U173" s="10"/>
      <c r="V173" s="10"/>
      <c r="W173" s="10"/>
      <c r="X173" s="10"/>
      <c r="Y173" s="10"/>
      <c r="Z173" s="10"/>
      <c r="AA173" s="336"/>
      <c r="AB173" s="202" t="s">
        <v>2521</v>
      </c>
      <c r="AC173" s="196">
        <f t="shared" si="15"/>
        <v>0</v>
      </c>
      <c r="AD173" s="196">
        <f t="shared" si="16"/>
        <v>0</v>
      </c>
      <c r="AE173" s="196">
        <f t="shared" si="17"/>
        <v>0</v>
      </c>
    </row>
    <row r="174" spans="1:31" s="7" customFormat="1" x14ac:dyDescent="0.25">
      <c r="A174" s="321"/>
      <c r="B174" s="237">
        <f t="shared" si="21"/>
        <v>26</v>
      </c>
      <c r="C174" s="87" t="s">
        <v>622</v>
      </c>
      <c r="D174" s="87" t="s">
        <v>721</v>
      </c>
      <c r="E174" s="361"/>
      <c r="F174" s="16" t="s">
        <v>41</v>
      </c>
      <c r="G174" s="40">
        <v>1.95</v>
      </c>
      <c r="H174" s="370"/>
      <c r="I174" s="370"/>
      <c r="J174" s="103">
        <v>0.2</v>
      </c>
      <c r="K174" s="41">
        <v>57</v>
      </c>
      <c r="L174" s="41">
        <v>6</v>
      </c>
      <c r="M174" s="41">
        <v>2015</v>
      </c>
      <c r="N174" s="14">
        <f>IF(K174="","",IF(O174="",IF(K174=0,"",IF(K174&lt;=[5]Разработчик!$D$7,[5]Разработчик!$C$8,IF(K174&lt;=[5]Разработчик!$G$7,[5]Разработчик!$F$8,IF(K174&lt;=[5]Разработчик!$J$7,[5]Разработчик!$I$8,IF(K174&lt;=[5]Разработчик!$M$7,[5]Разработчик!$L$8,IF(K174&lt;=[5]Разработчик!$P$7,[5]Разработчик!$O$8,IF(K174&lt;=[5]Разработчик!$S$7,[5]Разработчик!$R$8,IF(K174&lt;=425.9,3.5,IF(K174&gt;=[5]Разработчик!$V$7,[5]Разработчик!$U$8))))))))),"-"))</f>
        <v>1.5</v>
      </c>
      <c r="O174" s="15"/>
      <c r="P174" s="43">
        <v>2021</v>
      </c>
      <c r="Q174" s="43">
        <v>2023</v>
      </c>
      <c r="R174" s="16" t="s">
        <v>258</v>
      </c>
      <c r="S174" s="83" t="s">
        <v>340</v>
      </c>
      <c r="T174" s="17">
        <f t="shared" si="20"/>
        <v>2040</v>
      </c>
      <c r="U174" s="10"/>
      <c r="V174" s="10"/>
      <c r="W174" s="10"/>
      <c r="X174" s="10"/>
      <c r="Y174" s="10"/>
      <c r="Z174" s="10"/>
      <c r="AA174" s="336"/>
      <c r="AB174" s="202" t="s">
        <v>2521</v>
      </c>
      <c r="AC174" s="196">
        <f t="shared" si="15"/>
        <v>0</v>
      </c>
      <c r="AD174" s="196">
        <f t="shared" si="16"/>
        <v>0</v>
      </c>
      <c r="AE174" s="196">
        <f t="shared" si="17"/>
        <v>0</v>
      </c>
    </row>
    <row r="175" spans="1:31" s="7" customFormat="1" x14ac:dyDescent="0.25">
      <c r="A175" s="321"/>
      <c r="B175" s="237">
        <f t="shared" si="21"/>
        <v>26</v>
      </c>
      <c r="C175" s="326" t="s">
        <v>622</v>
      </c>
      <c r="D175" s="326" t="s">
        <v>722</v>
      </c>
      <c r="E175" s="361"/>
      <c r="F175" s="16" t="s">
        <v>41</v>
      </c>
      <c r="G175" s="40">
        <v>1.95</v>
      </c>
      <c r="H175" s="370"/>
      <c r="I175" s="370"/>
      <c r="J175" s="103">
        <v>13.3</v>
      </c>
      <c r="K175" s="41">
        <v>273</v>
      </c>
      <c r="L175" s="41">
        <v>8</v>
      </c>
      <c r="M175" s="41">
        <v>2015</v>
      </c>
      <c r="N175" s="14">
        <f>IF(K175="","",IF(O175="",IF(K175=0,"",IF(K175&lt;=[5]Разработчик!$D$7,[5]Разработчик!$C$8,IF(K175&lt;=[5]Разработчик!$G$7,[5]Разработчик!$F$8,IF(K175&lt;=[5]Разработчик!$J$7,[5]Разработчик!$I$8,IF(K175&lt;=[5]Разработчик!$M$7,[5]Разработчик!$L$8,IF(K175&lt;=[5]Разработчик!$P$7,[5]Разработчик!$O$8,IF(K175&lt;=[5]Разработчик!$S$7,[5]Разработчик!$R$8,IF(K175&lt;=425.9,3.5,IF(K175&gt;=[5]Разработчик!$V$7,[5]Разработчик!$U$8))))))))),"-"))</f>
        <v>3</v>
      </c>
      <c r="O175" s="15"/>
      <c r="P175" s="43">
        <v>2021</v>
      </c>
      <c r="Q175" s="43">
        <v>2023</v>
      </c>
      <c r="R175" s="16" t="s">
        <v>258</v>
      </c>
      <c r="S175" s="83" t="s">
        <v>340</v>
      </c>
      <c r="T175" s="17">
        <f t="shared" si="20"/>
        <v>2040</v>
      </c>
      <c r="U175" s="10">
        <v>14</v>
      </c>
      <c r="V175" s="10">
        <v>4</v>
      </c>
      <c r="W175" s="10">
        <v>7</v>
      </c>
      <c r="X175" s="10"/>
      <c r="Y175" s="10"/>
      <c r="Z175" s="10">
        <v>3</v>
      </c>
      <c r="AA175" s="336"/>
      <c r="AB175" s="202" t="s">
        <v>2521</v>
      </c>
      <c r="AC175" s="196">
        <f t="shared" si="15"/>
        <v>21</v>
      </c>
      <c r="AD175" s="196">
        <f t="shared" si="16"/>
        <v>63</v>
      </c>
      <c r="AE175" s="196">
        <f t="shared" si="17"/>
        <v>84</v>
      </c>
    </row>
    <row r="176" spans="1:31" s="7" customFormat="1" x14ac:dyDescent="0.25">
      <c r="A176" s="321"/>
      <c r="B176" s="237">
        <f t="shared" si="21"/>
        <v>26</v>
      </c>
      <c r="C176" s="326"/>
      <c r="D176" s="326"/>
      <c r="E176" s="361"/>
      <c r="F176" s="16" t="s">
        <v>41</v>
      </c>
      <c r="G176" s="40">
        <v>1.95</v>
      </c>
      <c r="H176" s="370"/>
      <c r="I176" s="370"/>
      <c r="J176" s="103">
        <v>1.1000000000000001</v>
      </c>
      <c r="K176" s="41">
        <v>57</v>
      </c>
      <c r="L176" s="41">
        <v>6</v>
      </c>
      <c r="M176" s="41">
        <v>2015</v>
      </c>
      <c r="N176" s="14">
        <f>IF(K176="","",IF(O176="",IF(K176=0,"",IF(K176&lt;=[5]Разработчик!$D$7,[5]Разработчик!$C$8,IF(K176&lt;=[5]Разработчик!$G$7,[5]Разработчик!$F$8,IF(K176&lt;=[5]Разработчик!$J$7,[5]Разработчик!$I$8,IF(K176&lt;=[5]Разработчик!$M$7,[5]Разработчик!$L$8,IF(K176&lt;=[5]Разработчик!$P$7,[5]Разработчик!$O$8,IF(K176&lt;=[5]Разработчик!$S$7,[5]Разработчик!$R$8,IF(K176&lt;=425.9,3.5,IF(K176&gt;=[5]Разработчик!$V$7,[5]Разработчик!$U$8))))))))),"-"))</f>
        <v>1.5</v>
      </c>
      <c r="O176" s="15"/>
      <c r="P176" s="43">
        <v>2021</v>
      </c>
      <c r="Q176" s="43">
        <v>2023</v>
      </c>
      <c r="R176" s="16" t="s">
        <v>258</v>
      </c>
      <c r="S176" s="83" t="s">
        <v>340</v>
      </c>
      <c r="T176" s="17">
        <f t="shared" si="20"/>
        <v>2040</v>
      </c>
      <c r="U176" s="10"/>
      <c r="V176" s="10"/>
      <c r="W176" s="10"/>
      <c r="X176" s="10"/>
      <c r="Y176" s="10"/>
      <c r="Z176" s="10"/>
      <c r="AA176" s="336"/>
      <c r="AB176" s="202" t="s">
        <v>2521</v>
      </c>
      <c r="AC176" s="196">
        <f t="shared" si="15"/>
        <v>0</v>
      </c>
      <c r="AD176" s="196">
        <f t="shared" si="16"/>
        <v>0</v>
      </c>
      <c r="AE176" s="196">
        <f t="shared" si="17"/>
        <v>0</v>
      </c>
    </row>
    <row r="177" spans="1:31" s="7" customFormat="1" x14ac:dyDescent="0.25">
      <c r="A177" s="321"/>
      <c r="B177" s="237">
        <f t="shared" si="21"/>
        <v>26</v>
      </c>
      <c r="C177" s="326"/>
      <c r="D177" s="326"/>
      <c r="E177" s="361"/>
      <c r="F177" s="16" t="s">
        <v>41</v>
      </c>
      <c r="G177" s="40">
        <v>1.95</v>
      </c>
      <c r="H177" s="370"/>
      <c r="I177" s="370"/>
      <c r="J177" s="103">
        <v>136.9</v>
      </c>
      <c r="K177" s="41">
        <v>32</v>
      </c>
      <c r="L177" s="41">
        <v>5</v>
      </c>
      <c r="M177" s="41">
        <v>2015</v>
      </c>
      <c r="N177" s="14">
        <f>IF(K177="","",IF(O177="",IF(K177=0,"",IF(K177&lt;=[5]Разработчик!$D$7,[5]Разработчик!$C$8,IF(K177&lt;=[5]Разработчик!$G$7,[5]Разработчик!$F$8,IF(K177&lt;=[5]Разработчик!$J$7,[5]Разработчик!$I$8,IF(K177&lt;=[5]Разработчик!$M$7,[5]Разработчик!$L$8,IF(K177&lt;=[5]Разработчик!$P$7,[5]Разработчик!$O$8,IF(K177&lt;=[5]Разработчик!$S$7,[5]Разработчик!$R$8,IF(K177&lt;=425.9,3.5,IF(K177&gt;=[5]Разработчик!$V$7,[5]Разработчик!$U$8))))))))),"-"))</f>
        <v>1.5</v>
      </c>
      <c r="O177" s="15"/>
      <c r="P177" s="43">
        <v>2021</v>
      </c>
      <c r="Q177" s="43">
        <v>2023</v>
      </c>
      <c r="R177" s="16" t="s">
        <v>258</v>
      </c>
      <c r="S177" s="83" t="s">
        <v>340</v>
      </c>
      <c r="T177" s="17">
        <f t="shared" si="20"/>
        <v>2040</v>
      </c>
      <c r="U177" s="10"/>
      <c r="V177" s="10"/>
      <c r="W177" s="10"/>
      <c r="X177" s="10"/>
      <c r="Y177" s="10"/>
      <c r="Z177" s="10">
        <v>11</v>
      </c>
      <c r="AA177" s="336"/>
      <c r="AB177" s="202" t="s">
        <v>2521</v>
      </c>
      <c r="AC177" s="196">
        <f t="shared" ref="AC177:AC240" si="22">SUM(U177+V177+X177+Y177+Z177)</f>
        <v>11</v>
      </c>
      <c r="AD177" s="196">
        <f t="shared" ref="AD177:AD240" si="23">SUM(U177*2)+(V177*3)+(W177*2)+(X177*2)+(Y177)+(Z177*3)</f>
        <v>33</v>
      </c>
      <c r="AE177" s="196">
        <f t="shared" ref="AE177:AE240" si="24">SUM(AC177+AD177)</f>
        <v>44</v>
      </c>
    </row>
    <row r="178" spans="1:31" s="7" customFormat="1" x14ac:dyDescent="0.25">
      <c r="A178" s="321"/>
      <c r="B178" s="237">
        <f t="shared" si="21"/>
        <v>26</v>
      </c>
      <c r="C178" s="366" t="s">
        <v>622</v>
      </c>
      <c r="D178" s="326" t="s">
        <v>162</v>
      </c>
      <c r="E178" s="361"/>
      <c r="F178" s="16" t="s">
        <v>41</v>
      </c>
      <c r="G178" s="40">
        <v>1.95</v>
      </c>
      <c r="H178" s="370"/>
      <c r="I178" s="370"/>
      <c r="J178" s="103">
        <v>0.6</v>
      </c>
      <c r="K178" s="41">
        <v>57</v>
      </c>
      <c r="L178" s="41">
        <v>6</v>
      </c>
      <c r="M178" s="41">
        <v>2015</v>
      </c>
      <c r="N178" s="14">
        <f>IF(K178="","",IF(O178="",IF(K178=0,"",IF(K178&lt;=[5]Разработчик!$D$7,[5]Разработчик!$C$8,IF(K178&lt;=[5]Разработчик!$G$7,[5]Разработчик!$F$8,IF(K178&lt;=[5]Разработчик!$J$7,[5]Разработчик!$I$8,IF(K178&lt;=[5]Разработчик!$M$7,[5]Разработчик!$L$8,IF(K178&lt;=[5]Разработчик!$P$7,[5]Разработчик!$O$8,IF(K178&lt;=[5]Разработчик!$S$7,[5]Разработчик!$R$8,IF(K178&lt;=425.9,3.5,IF(K178&gt;=[5]Разработчик!$V$7,[5]Разработчик!$U$8))))))))),"-"))</f>
        <v>1.5</v>
      </c>
      <c r="O178" s="15"/>
      <c r="P178" s="43">
        <v>2021</v>
      </c>
      <c r="Q178" s="43">
        <v>2023</v>
      </c>
      <c r="R178" s="16" t="s">
        <v>258</v>
      </c>
      <c r="S178" s="83" t="s">
        <v>340</v>
      </c>
      <c r="T178" s="17">
        <f t="shared" si="20"/>
        <v>2040</v>
      </c>
      <c r="U178" s="10"/>
      <c r="V178" s="10"/>
      <c r="W178" s="10">
        <v>3</v>
      </c>
      <c r="X178" s="10"/>
      <c r="Y178" s="10"/>
      <c r="Z178" s="10">
        <v>1</v>
      </c>
      <c r="AA178" s="336"/>
      <c r="AB178" s="202" t="s">
        <v>2521</v>
      </c>
      <c r="AC178" s="196">
        <f t="shared" si="22"/>
        <v>1</v>
      </c>
      <c r="AD178" s="196">
        <f t="shared" si="23"/>
        <v>9</v>
      </c>
      <c r="AE178" s="196">
        <f t="shared" si="24"/>
        <v>10</v>
      </c>
    </row>
    <row r="179" spans="1:31" s="7" customFormat="1" x14ac:dyDescent="0.25">
      <c r="A179" s="321"/>
      <c r="B179" s="237">
        <f t="shared" si="21"/>
        <v>26</v>
      </c>
      <c r="C179" s="366"/>
      <c r="D179" s="326"/>
      <c r="E179" s="361"/>
      <c r="F179" s="16" t="s">
        <v>41</v>
      </c>
      <c r="G179" s="40">
        <v>1.95</v>
      </c>
      <c r="H179" s="370"/>
      <c r="I179" s="370"/>
      <c r="J179" s="103">
        <v>0.3</v>
      </c>
      <c r="K179" s="41">
        <v>32</v>
      </c>
      <c r="L179" s="41">
        <v>5</v>
      </c>
      <c r="M179" s="41">
        <v>2015</v>
      </c>
      <c r="N179" s="14">
        <f>IF(K179="","",IF(O179="",IF(K179=0,"",IF(K179&lt;=[5]Разработчик!$D$7,[5]Разработчик!$C$8,IF(K179&lt;=[5]Разработчик!$G$7,[5]Разработчик!$F$8,IF(K179&lt;=[5]Разработчик!$J$7,[5]Разработчик!$I$8,IF(K179&lt;=[5]Разработчик!$M$7,[5]Разработчик!$L$8,IF(K179&lt;=[5]Разработчик!$P$7,[5]Разработчик!$O$8,IF(K179&lt;=[5]Разработчик!$S$7,[5]Разработчик!$R$8,IF(K179&lt;=425.9,3.5,IF(K179&gt;=[5]Разработчик!$V$7,[5]Разработчик!$U$8))))))))),"-"))</f>
        <v>1.5</v>
      </c>
      <c r="O179" s="15"/>
      <c r="P179" s="43">
        <v>2021</v>
      </c>
      <c r="Q179" s="43">
        <v>2023</v>
      </c>
      <c r="R179" s="16" t="s">
        <v>258</v>
      </c>
      <c r="S179" s="83" t="s">
        <v>340</v>
      </c>
      <c r="T179" s="17">
        <f t="shared" si="20"/>
        <v>2040</v>
      </c>
      <c r="U179" s="10">
        <v>30</v>
      </c>
      <c r="V179" s="10"/>
      <c r="W179" s="10"/>
      <c r="X179" s="10"/>
      <c r="Y179" s="10"/>
      <c r="Z179" s="10">
        <v>1</v>
      </c>
      <c r="AA179" s="336"/>
      <c r="AB179" s="202" t="s">
        <v>2521</v>
      </c>
      <c r="AC179" s="196">
        <f t="shared" si="22"/>
        <v>31</v>
      </c>
      <c r="AD179" s="196">
        <f t="shared" si="23"/>
        <v>63</v>
      </c>
      <c r="AE179" s="196">
        <f t="shared" si="24"/>
        <v>94</v>
      </c>
    </row>
    <row r="180" spans="1:31" s="7" customFormat="1" x14ac:dyDescent="0.25">
      <c r="A180" s="321"/>
      <c r="B180" s="237">
        <f t="shared" si="21"/>
        <v>26</v>
      </c>
      <c r="C180" s="366" t="s">
        <v>622</v>
      </c>
      <c r="D180" s="326" t="s">
        <v>163</v>
      </c>
      <c r="E180" s="361"/>
      <c r="F180" s="16" t="s">
        <v>41</v>
      </c>
      <c r="G180" s="40">
        <v>1.95</v>
      </c>
      <c r="H180" s="370"/>
      <c r="I180" s="370"/>
      <c r="J180" s="103">
        <v>10.3</v>
      </c>
      <c r="K180" s="41">
        <v>273</v>
      </c>
      <c r="L180" s="41">
        <v>8</v>
      </c>
      <c r="M180" s="41">
        <v>2015</v>
      </c>
      <c r="N180" s="14">
        <f>IF(K180="","",IF(O180="",IF(K180=0,"",IF(K180&lt;=[5]Разработчик!$D$7,[5]Разработчик!$C$8,IF(K180&lt;=[5]Разработчик!$G$7,[5]Разработчик!$F$8,IF(K180&lt;=[5]Разработчик!$J$7,[5]Разработчик!$I$8,IF(K180&lt;=[5]Разработчик!$M$7,[5]Разработчик!$L$8,IF(K180&lt;=[5]Разработчик!$P$7,[5]Разработчик!$O$8,IF(K180&lt;=[5]Разработчик!$S$7,[5]Разработчик!$R$8,IF(K180&lt;=425.9,3.5,IF(K180&gt;=[5]Разработчик!$V$7,[5]Разработчик!$U$8))))))))),"-"))</f>
        <v>3</v>
      </c>
      <c r="O180" s="15"/>
      <c r="P180" s="43">
        <v>2021</v>
      </c>
      <c r="Q180" s="43">
        <v>2023</v>
      </c>
      <c r="R180" s="16" t="s">
        <v>258</v>
      </c>
      <c r="S180" s="83" t="s">
        <v>340</v>
      </c>
      <c r="T180" s="17">
        <f t="shared" si="20"/>
        <v>2040</v>
      </c>
      <c r="U180" s="10">
        <v>5</v>
      </c>
      <c r="V180" s="10">
        <v>1</v>
      </c>
      <c r="W180" s="10">
        <v>3</v>
      </c>
      <c r="X180" s="10"/>
      <c r="Y180" s="10"/>
      <c r="Z180" s="10">
        <v>1</v>
      </c>
      <c r="AA180" s="336"/>
      <c r="AB180" s="202" t="s">
        <v>2521</v>
      </c>
      <c r="AC180" s="196">
        <f t="shared" si="22"/>
        <v>7</v>
      </c>
      <c r="AD180" s="196">
        <f t="shared" si="23"/>
        <v>22</v>
      </c>
      <c r="AE180" s="196">
        <f t="shared" si="24"/>
        <v>29</v>
      </c>
    </row>
    <row r="181" spans="1:31" s="7" customFormat="1" x14ac:dyDescent="0.25">
      <c r="A181" s="321"/>
      <c r="B181" s="237">
        <f t="shared" si="21"/>
        <v>26</v>
      </c>
      <c r="C181" s="366"/>
      <c r="D181" s="326"/>
      <c r="E181" s="361"/>
      <c r="F181" s="16" t="s">
        <v>41</v>
      </c>
      <c r="G181" s="40">
        <v>1.95</v>
      </c>
      <c r="H181" s="370"/>
      <c r="I181" s="370"/>
      <c r="J181" s="103">
        <v>0.7</v>
      </c>
      <c r="K181" s="41">
        <v>57</v>
      </c>
      <c r="L181" s="41">
        <v>6</v>
      </c>
      <c r="M181" s="41">
        <v>2015</v>
      </c>
      <c r="N181" s="14">
        <f>IF(K181="","",IF(O181="",IF(K181=0,"",IF(K181&lt;=[5]Разработчик!$D$7,[5]Разработчик!$C$8,IF(K181&lt;=[5]Разработчик!$G$7,[5]Разработчик!$F$8,IF(K181&lt;=[5]Разработчик!$J$7,[5]Разработчик!$I$8,IF(K181&lt;=[5]Разработчик!$M$7,[5]Разработчик!$L$8,IF(K181&lt;=[5]Разработчик!$P$7,[5]Разработчик!$O$8,IF(K181&lt;=[5]Разработчик!$S$7,[5]Разработчик!$R$8,IF(K181&lt;=425.9,3.5,IF(K181&gt;=[5]Разработчик!$V$7,[5]Разработчик!$U$8))))))))),"-"))</f>
        <v>1.5</v>
      </c>
      <c r="O181" s="15"/>
      <c r="P181" s="43">
        <v>2021</v>
      </c>
      <c r="Q181" s="43">
        <v>2023</v>
      </c>
      <c r="R181" s="16" t="s">
        <v>258</v>
      </c>
      <c r="S181" s="83" t="s">
        <v>340</v>
      </c>
      <c r="T181" s="17">
        <f t="shared" si="20"/>
        <v>2040</v>
      </c>
      <c r="U181" s="10"/>
      <c r="V181" s="10"/>
      <c r="W181" s="10"/>
      <c r="X181" s="10"/>
      <c r="Y181" s="10"/>
      <c r="Z181" s="10"/>
      <c r="AA181" s="336"/>
      <c r="AB181" s="202" t="s">
        <v>2521</v>
      </c>
      <c r="AC181" s="196">
        <f t="shared" si="22"/>
        <v>0</v>
      </c>
      <c r="AD181" s="196">
        <f t="shared" si="23"/>
        <v>0</v>
      </c>
      <c r="AE181" s="196">
        <f t="shared" si="24"/>
        <v>0</v>
      </c>
    </row>
    <row r="182" spans="1:31" s="7" customFormat="1" ht="24" x14ac:dyDescent="0.25">
      <c r="A182" s="321" t="s">
        <v>723</v>
      </c>
      <c r="B182" s="235">
        <v>28</v>
      </c>
      <c r="C182" s="366" t="s">
        <v>622</v>
      </c>
      <c r="D182" s="326" t="s">
        <v>170</v>
      </c>
      <c r="E182" s="361" t="s">
        <v>716</v>
      </c>
      <c r="F182" s="16" t="s">
        <v>313</v>
      </c>
      <c r="G182" s="40">
        <v>9.1999999999999993</v>
      </c>
      <c r="H182" s="370">
        <v>6.22</v>
      </c>
      <c r="I182" s="370">
        <v>175</v>
      </c>
      <c r="J182" s="103">
        <v>4.8</v>
      </c>
      <c r="K182" s="41">
        <v>273</v>
      </c>
      <c r="L182" s="41">
        <v>16</v>
      </c>
      <c r="M182" s="41">
        <v>2015</v>
      </c>
      <c r="N182" s="14">
        <f>IF(K182="","",IF(O182="",IF(K182=0,"",IF(K182&lt;=[5]Разработчик!$D$7,[5]Разработчик!$C$8,IF(K182&lt;=[5]Разработчик!$G$7,[5]Разработчик!$F$8,IF(K182&lt;=[5]Разработчик!$J$7,[5]Разработчик!$I$8,IF(K182&lt;=[5]Разработчик!$M$7,[5]Разработчик!$L$8,IF(K182&lt;=[5]Разработчик!$P$7,[5]Разработчик!$O$8,IF(K182&lt;=[5]Разработчик!$S$7,[5]Разработчик!$R$8,IF(K182&lt;=425.9,3.5,IF(K182&gt;=[5]Разработчик!$V$7,[5]Разработчик!$U$8))))))))),"-"))</f>
        <v>3</v>
      </c>
      <c r="O182" s="15"/>
      <c r="P182" s="43">
        <v>2021</v>
      </c>
      <c r="Q182" s="43">
        <v>2023</v>
      </c>
      <c r="R182" s="16" t="s">
        <v>258</v>
      </c>
      <c r="S182" s="16" t="s">
        <v>724</v>
      </c>
      <c r="T182" s="17">
        <f t="shared" si="20"/>
        <v>2040</v>
      </c>
      <c r="U182" s="10"/>
      <c r="V182" s="10"/>
      <c r="W182" s="10"/>
      <c r="X182" s="10"/>
      <c r="Y182" s="10"/>
      <c r="Z182" s="10"/>
      <c r="AA182" s="336"/>
      <c r="AB182" s="202" t="s">
        <v>2521</v>
      </c>
      <c r="AC182" s="196">
        <f t="shared" si="22"/>
        <v>0</v>
      </c>
      <c r="AD182" s="196">
        <f t="shared" si="23"/>
        <v>0</v>
      </c>
      <c r="AE182" s="196">
        <f t="shared" si="24"/>
        <v>0</v>
      </c>
    </row>
    <row r="183" spans="1:31" s="7" customFormat="1" ht="24" x14ac:dyDescent="0.25">
      <c r="A183" s="321"/>
      <c r="B183" s="237">
        <f t="shared" ref="B183:B189" si="25">B182</f>
        <v>28</v>
      </c>
      <c r="C183" s="366"/>
      <c r="D183" s="326"/>
      <c r="E183" s="361"/>
      <c r="F183" s="16" t="s">
        <v>313</v>
      </c>
      <c r="G183" s="40">
        <v>9.1999999999999993</v>
      </c>
      <c r="H183" s="370"/>
      <c r="I183" s="370"/>
      <c r="J183" s="103">
        <v>0.6</v>
      </c>
      <c r="K183" s="41">
        <v>88.9</v>
      </c>
      <c r="L183" s="41">
        <v>7.62</v>
      </c>
      <c r="M183" s="41">
        <v>2015</v>
      </c>
      <c r="N183" s="14">
        <f>IF(K183="","",IF(O183="",IF(K183=0,"",IF(K183&lt;=[5]Разработчик!$D$7,[5]Разработчик!$C$8,IF(K183&lt;=[5]Разработчик!$G$7,[5]Разработчик!$F$8,IF(K183&lt;=[5]Разработчик!$J$7,[5]Разработчик!$I$8,IF(K183&lt;=[5]Разработчик!$M$7,[5]Разработчик!$L$8,IF(K183&lt;=[5]Разработчик!$P$7,[5]Разработчик!$O$8,IF(K183&lt;=[5]Разработчик!$S$7,[5]Разработчик!$R$8,IF(K183&lt;=425.9,3.5,IF(K183&gt;=[5]Разработчик!$V$7,[5]Разработчик!$U$8))))))))),"-"))</f>
        <v>2</v>
      </c>
      <c r="O183" s="15"/>
      <c r="P183" s="43">
        <v>2021</v>
      </c>
      <c r="Q183" s="43">
        <v>2023</v>
      </c>
      <c r="R183" s="16" t="s">
        <v>258</v>
      </c>
      <c r="S183" s="16" t="s">
        <v>724</v>
      </c>
      <c r="T183" s="17">
        <f t="shared" si="20"/>
        <v>2040</v>
      </c>
      <c r="U183" s="10">
        <v>2</v>
      </c>
      <c r="V183" s="10"/>
      <c r="W183" s="10">
        <v>2</v>
      </c>
      <c r="X183" s="10"/>
      <c r="Y183" s="10"/>
      <c r="Z183" s="10"/>
      <c r="AA183" s="336"/>
      <c r="AB183" s="202" t="s">
        <v>2521</v>
      </c>
      <c r="AC183" s="196">
        <f t="shared" si="22"/>
        <v>2</v>
      </c>
      <c r="AD183" s="196">
        <f t="shared" si="23"/>
        <v>8</v>
      </c>
      <c r="AE183" s="196">
        <f t="shared" si="24"/>
        <v>10</v>
      </c>
    </row>
    <row r="184" spans="1:31" s="7" customFormat="1" ht="24" x14ac:dyDescent="0.25">
      <c r="A184" s="321"/>
      <c r="B184" s="237">
        <f t="shared" si="25"/>
        <v>28</v>
      </c>
      <c r="C184" s="366" t="s">
        <v>622</v>
      </c>
      <c r="D184" s="326" t="s">
        <v>197</v>
      </c>
      <c r="E184" s="361"/>
      <c r="F184" s="16" t="s">
        <v>313</v>
      </c>
      <c r="G184" s="40">
        <v>9.1999999999999993</v>
      </c>
      <c r="H184" s="370"/>
      <c r="I184" s="370"/>
      <c r="J184" s="103">
        <v>12.3</v>
      </c>
      <c r="K184" s="41">
        <v>88.9</v>
      </c>
      <c r="L184" s="41">
        <v>7.62</v>
      </c>
      <c r="M184" s="41">
        <v>2015</v>
      </c>
      <c r="N184" s="14">
        <f>IF(K184="","",IF(O184="",IF(K184=0,"",IF(K184&lt;=[5]Разработчик!$D$7,[5]Разработчик!$C$8,IF(K184&lt;=[5]Разработчик!$G$7,[5]Разработчик!$F$8,IF(K184&lt;=[5]Разработчик!$J$7,[5]Разработчик!$I$8,IF(K184&lt;=[5]Разработчик!$M$7,[5]Разработчик!$L$8,IF(K184&lt;=[5]Разработчик!$P$7,[5]Разработчик!$O$8,IF(K184&lt;=[5]Разработчик!$S$7,[5]Разработчик!$R$8,IF(K184&lt;=425.9,3.5,IF(K184&gt;=[5]Разработчик!$V$7,[5]Разработчик!$U$8))))))))),"-"))</f>
        <v>2</v>
      </c>
      <c r="O184" s="15"/>
      <c r="P184" s="43">
        <v>2021</v>
      </c>
      <c r="Q184" s="43">
        <v>2023</v>
      </c>
      <c r="R184" s="16" t="s">
        <v>258</v>
      </c>
      <c r="S184" s="16" t="s">
        <v>724</v>
      </c>
      <c r="T184" s="17">
        <f t="shared" si="20"/>
        <v>2040</v>
      </c>
      <c r="U184" s="10">
        <v>17</v>
      </c>
      <c r="V184" s="10">
        <v>4</v>
      </c>
      <c r="W184" s="10"/>
      <c r="X184" s="10"/>
      <c r="Y184" s="10"/>
      <c r="Z184" s="10">
        <v>2</v>
      </c>
      <c r="AA184" s="336"/>
      <c r="AB184" s="202" t="s">
        <v>2521</v>
      </c>
      <c r="AC184" s="196">
        <f t="shared" si="22"/>
        <v>23</v>
      </c>
      <c r="AD184" s="196">
        <f t="shared" si="23"/>
        <v>52</v>
      </c>
      <c r="AE184" s="196">
        <f t="shared" si="24"/>
        <v>75</v>
      </c>
    </row>
    <row r="185" spans="1:31" s="7" customFormat="1" ht="24" x14ac:dyDescent="0.25">
      <c r="A185" s="321"/>
      <c r="B185" s="237">
        <f t="shared" si="25"/>
        <v>28</v>
      </c>
      <c r="C185" s="366"/>
      <c r="D185" s="326"/>
      <c r="E185" s="361"/>
      <c r="F185" s="16" t="s">
        <v>313</v>
      </c>
      <c r="G185" s="40">
        <v>9.1999999999999993</v>
      </c>
      <c r="H185" s="370"/>
      <c r="I185" s="370"/>
      <c r="J185" s="103">
        <v>0.1</v>
      </c>
      <c r="K185" s="41">
        <v>60.3</v>
      </c>
      <c r="L185" s="41">
        <v>5.54</v>
      </c>
      <c r="M185" s="41">
        <v>2015</v>
      </c>
      <c r="N185" s="14">
        <f>IF(K185="","",IF(O185="",IF(K185=0,"",IF(K185&lt;=[5]Разработчик!$D$7,[5]Разработчик!$C$8,IF(K185&lt;=[5]Разработчик!$G$7,[5]Разработчик!$F$8,IF(K185&lt;=[5]Разработчик!$J$7,[5]Разработчик!$I$8,IF(K185&lt;=[5]Разработчик!$M$7,[5]Разработчик!$L$8,IF(K185&lt;=[5]Разработчик!$P$7,[5]Разработчик!$O$8,IF(K185&lt;=[5]Разработчик!$S$7,[5]Разработчик!$R$8,IF(K185&lt;=425.9,3.5,IF(K185&gt;=[5]Разработчик!$V$7,[5]Разработчик!$U$8))))))))),"-"))</f>
        <v>2</v>
      </c>
      <c r="O185" s="15"/>
      <c r="P185" s="43">
        <v>2021</v>
      </c>
      <c r="Q185" s="43">
        <v>2023</v>
      </c>
      <c r="R185" s="16" t="s">
        <v>258</v>
      </c>
      <c r="S185" s="16" t="s">
        <v>724</v>
      </c>
      <c r="T185" s="17">
        <f t="shared" si="20"/>
        <v>2040</v>
      </c>
      <c r="U185" s="10"/>
      <c r="V185" s="10"/>
      <c r="W185" s="10"/>
      <c r="X185" s="10"/>
      <c r="Y185" s="10"/>
      <c r="Z185" s="10"/>
      <c r="AA185" s="336"/>
      <c r="AB185" s="202" t="s">
        <v>2521</v>
      </c>
      <c r="AC185" s="196">
        <f t="shared" si="22"/>
        <v>0</v>
      </c>
      <c r="AD185" s="196">
        <f t="shared" si="23"/>
        <v>0</v>
      </c>
      <c r="AE185" s="196">
        <f t="shared" si="24"/>
        <v>0</v>
      </c>
    </row>
    <row r="186" spans="1:31" s="7" customFormat="1" ht="24" x14ac:dyDescent="0.25">
      <c r="A186" s="321"/>
      <c r="B186" s="237">
        <f t="shared" si="25"/>
        <v>28</v>
      </c>
      <c r="C186" s="366"/>
      <c r="D186" s="326"/>
      <c r="E186" s="361"/>
      <c r="F186" s="16" t="s">
        <v>313</v>
      </c>
      <c r="G186" s="40">
        <v>9.1999999999999993</v>
      </c>
      <c r="H186" s="370"/>
      <c r="I186" s="370"/>
      <c r="J186" s="103">
        <v>10.3</v>
      </c>
      <c r="K186" s="41">
        <v>33.4</v>
      </c>
      <c r="L186" s="41">
        <v>6.35</v>
      </c>
      <c r="M186" s="41">
        <v>2015</v>
      </c>
      <c r="N186" s="14">
        <f>IF(K186="","",IF(O186="",IF(K186=0,"",IF(K186&lt;=[5]Разработчик!$D$7,[5]Разработчик!$C$8,IF(K186&lt;=[5]Разработчик!$G$7,[5]Разработчик!$F$8,IF(K186&lt;=[5]Разработчик!$J$7,[5]Разработчик!$I$8,IF(K186&lt;=[5]Разработчик!$M$7,[5]Разработчик!$L$8,IF(K186&lt;=[5]Разработчик!$P$7,[5]Разработчик!$O$8,IF(K186&lt;=[5]Разработчик!$S$7,[5]Разработчик!$R$8,IF(K186&lt;=425.9,3.5,IF(K186&gt;=[5]Разработчик!$V$7,[5]Разработчик!$U$8))))))))),"-"))</f>
        <v>1.5</v>
      </c>
      <c r="O186" s="15"/>
      <c r="P186" s="43">
        <v>2021</v>
      </c>
      <c r="Q186" s="43">
        <v>2023</v>
      </c>
      <c r="R186" s="16" t="s">
        <v>258</v>
      </c>
      <c r="S186" s="16" t="s">
        <v>724</v>
      </c>
      <c r="T186" s="17">
        <f t="shared" si="20"/>
        <v>2040</v>
      </c>
      <c r="U186" s="10"/>
      <c r="V186" s="10"/>
      <c r="W186" s="10"/>
      <c r="X186" s="10"/>
      <c r="Y186" s="10"/>
      <c r="Z186" s="10"/>
      <c r="AA186" s="336"/>
      <c r="AB186" s="202" t="s">
        <v>2521</v>
      </c>
      <c r="AC186" s="196">
        <f t="shared" si="22"/>
        <v>0</v>
      </c>
      <c r="AD186" s="196">
        <f t="shared" si="23"/>
        <v>0</v>
      </c>
      <c r="AE186" s="196">
        <f t="shared" si="24"/>
        <v>0</v>
      </c>
    </row>
    <row r="187" spans="1:31" s="7" customFormat="1" ht="24" x14ac:dyDescent="0.25">
      <c r="A187" s="321"/>
      <c r="B187" s="237">
        <f t="shared" si="25"/>
        <v>28</v>
      </c>
      <c r="C187" s="366"/>
      <c r="D187" s="326"/>
      <c r="E187" s="361"/>
      <c r="F187" s="16" t="s">
        <v>313</v>
      </c>
      <c r="G187" s="40">
        <v>9.1999999999999993</v>
      </c>
      <c r="H187" s="370"/>
      <c r="I187" s="370"/>
      <c r="J187" s="103">
        <v>1</v>
      </c>
      <c r="K187" s="41">
        <v>26.7</v>
      </c>
      <c r="L187" s="41">
        <v>5.56</v>
      </c>
      <c r="M187" s="41">
        <v>2015</v>
      </c>
      <c r="N187" s="14">
        <f>IF(K187="","",IF(O187="",IF(K187=0,"",IF(K187&lt;=[5]Разработчик!$D$7,[5]Разработчик!$C$8,IF(K187&lt;=[5]Разработчик!$G$7,[5]Разработчик!$F$8,IF(K187&lt;=[5]Разработчик!$J$7,[5]Разработчик!$I$8,IF(K187&lt;=[5]Разработчик!$M$7,[5]Разработчик!$L$8,IF(K187&lt;=[5]Разработчик!$P$7,[5]Разработчик!$O$8,IF(K187&lt;=[5]Разработчик!$S$7,[5]Разработчик!$R$8,IF(K187&lt;=425.9,3.5,IF(K187&gt;=[5]Разработчик!$V$7,[5]Разработчик!$U$8))))))))),"-"))</f>
        <v>1.5</v>
      </c>
      <c r="O187" s="15"/>
      <c r="P187" s="43">
        <v>2021</v>
      </c>
      <c r="Q187" s="43">
        <v>2023</v>
      </c>
      <c r="R187" s="16" t="s">
        <v>258</v>
      </c>
      <c r="S187" s="16" t="s">
        <v>724</v>
      </c>
      <c r="T187" s="17">
        <f t="shared" si="20"/>
        <v>2040</v>
      </c>
      <c r="U187" s="10"/>
      <c r="V187" s="10"/>
      <c r="W187" s="10"/>
      <c r="X187" s="10"/>
      <c r="Y187" s="10"/>
      <c r="Z187" s="10"/>
      <c r="AA187" s="336"/>
      <c r="AB187" s="202" t="s">
        <v>2521</v>
      </c>
      <c r="AC187" s="196">
        <f t="shared" si="22"/>
        <v>0</v>
      </c>
      <c r="AD187" s="196">
        <f t="shared" si="23"/>
        <v>0</v>
      </c>
      <c r="AE187" s="196">
        <f t="shared" si="24"/>
        <v>0</v>
      </c>
    </row>
    <row r="188" spans="1:31" s="7" customFormat="1" ht="24" x14ac:dyDescent="0.25">
      <c r="A188" s="321"/>
      <c r="B188" s="237">
        <f t="shared" si="25"/>
        <v>28</v>
      </c>
      <c r="C188" s="366" t="s">
        <v>622</v>
      </c>
      <c r="D188" s="326" t="s">
        <v>172</v>
      </c>
      <c r="E188" s="361"/>
      <c r="F188" s="16" t="s">
        <v>313</v>
      </c>
      <c r="G188" s="40">
        <v>9.1999999999999993</v>
      </c>
      <c r="H188" s="370"/>
      <c r="I188" s="370"/>
      <c r="J188" s="103">
        <v>5.2</v>
      </c>
      <c r="K188" s="41">
        <v>273</v>
      </c>
      <c r="L188" s="41">
        <v>15.09</v>
      </c>
      <c r="M188" s="41">
        <v>2015</v>
      </c>
      <c r="N188" s="14">
        <f>IF(K188="","",IF(O188="",IF(K188=0,"",IF(K188&lt;=[5]Разработчик!$D$7,[5]Разработчик!$C$8,IF(K188&lt;=[5]Разработчик!$G$7,[5]Разработчик!$F$8,IF(K188&lt;=[5]Разработчик!$J$7,[5]Разработчик!$I$8,IF(K188&lt;=[5]Разработчик!$M$7,[5]Разработчик!$L$8,IF(K188&lt;=[5]Разработчик!$P$7,[5]Разработчик!$O$8,IF(K188&lt;=[5]Разработчик!$S$7,[5]Разработчик!$R$8,IF(K188&lt;=425.9,3.5,IF(K188&gt;=[5]Разработчик!$V$7,[5]Разработчик!$U$8))))))))),"-"))</f>
        <v>3</v>
      </c>
      <c r="O188" s="15"/>
      <c r="P188" s="43">
        <v>2021</v>
      </c>
      <c r="Q188" s="43">
        <v>2023</v>
      </c>
      <c r="R188" s="16" t="s">
        <v>258</v>
      </c>
      <c r="S188" s="16" t="s">
        <v>724</v>
      </c>
      <c r="T188" s="17">
        <f t="shared" si="20"/>
        <v>2040</v>
      </c>
      <c r="U188" s="10"/>
      <c r="V188" s="10"/>
      <c r="W188" s="10"/>
      <c r="X188" s="10"/>
      <c r="Y188" s="10"/>
      <c r="Z188" s="10"/>
      <c r="AA188" s="336"/>
      <c r="AB188" s="202" t="s">
        <v>2521</v>
      </c>
      <c r="AC188" s="196">
        <f t="shared" si="22"/>
        <v>0</v>
      </c>
      <c r="AD188" s="196">
        <f t="shared" si="23"/>
        <v>0</v>
      </c>
      <c r="AE188" s="196">
        <f t="shared" si="24"/>
        <v>0</v>
      </c>
    </row>
    <row r="189" spans="1:31" s="7" customFormat="1" ht="24" x14ac:dyDescent="0.25">
      <c r="A189" s="321"/>
      <c r="B189" s="237">
        <f t="shared" si="25"/>
        <v>28</v>
      </c>
      <c r="C189" s="366"/>
      <c r="D189" s="326"/>
      <c r="E189" s="361"/>
      <c r="F189" s="16" t="s">
        <v>313</v>
      </c>
      <c r="G189" s="40">
        <v>9.1999999999999993</v>
      </c>
      <c r="H189" s="370"/>
      <c r="I189" s="370"/>
      <c r="J189" s="103">
        <v>0.6</v>
      </c>
      <c r="K189" s="41">
        <v>88.9</v>
      </c>
      <c r="L189" s="41">
        <v>7.62</v>
      </c>
      <c r="M189" s="41">
        <v>2015</v>
      </c>
      <c r="N189" s="14">
        <f>IF(K189="","",IF(O189="",IF(K189=0,"",IF(K189&lt;=[5]Разработчик!$D$7,[5]Разработчик!$C$8,IF(K189&lt;=[5]Разработчик!$G$7,[5]Разработчик!$F$8,IF(K189&lt;=[5]Разработчик!$J$7,[5]Разработчик!$I$8,IF(K189&lt;=[5]Разработчик!$M$7,[5]Разработчик!$L$8,IF(K189&lt;=[5]Разработчик!$P$7,[5]Разработчик!$O$8,IF(K189&lt;=[5]Разработчик!$S$7,[5]Разработчик!$R$8,IF(K189&lt;=425.9,3.5,IF(K189&gt;=[5]Разработчик!$V$7,[5]Разработчик!$U$8))))))))),"-"))</f>
        <v>2</v>
      </c>
      <c r="O189" s="15"/>
      <c r="P189" s="43">
        <v>2021</v>
      </c>
      <c r="Q189" s="43">
        <v>2023</v>
      </c>
      <c r="R189" s="16" t="s">
        <v>258</v>
      </c>
      <c r="S189" s="16" t="s">
        <v>724</v>
      </c>
      <c r="T189" s="17">
        <f t="shared" si="20"/>
        <v>2040</v>
      </c>
      <c r="U189" s="10"/>
      <c r="V189" s="10"/>
      <c r="W189" s="10"/>
      <c r="X189" s="10"/>
      <c r="Y189" s="10"/>
      <c r="Z189" s="10"/>
      <c r="AA189" s="336"/>
      <c r="AB189" s="202" t="s">
        <v>2521</v>
      </c>
      <c r="AC189" s="196">
        <f t="shared" si="22"/>
        <v>0</v>
      </c>
      <c r="AD189" s="196">
        <f t="shared" si="23"/>
        <v>0</v>
      </c>
      <c r="AE189" s="196">
        <f t="shared" si="24"/>
        <v>0</v>
      </c>
    </row>
    <row r="190" spans="1:31" s="7" customFormat="1" ht="36" x14ac:dyDescent="0.25">
      <c r="A190" s="321" t="s">
        <v>726</v>
      </c>
      <c r="B190" s="235">
        <v>32</v>
      </c>
      <c r="C190" s="100" t="s">
        <v>727</v>
      </c>
      <c r="D190" s="369" t="s">
        <v>173</v>
      </c>
      <c r="E190" s="361" t="s">
        <v>725</v>
      </c>
      <c r="F190" s="16" t="s">
        <v>595</v>
      </c>
      <c r="G190" s="40">
        <v>3.2</v>
      </c>
      <c r="H190" s="370">
        <v>2.5</v>
      </c>
      <c r="I190" s="370">
        <v>38</v>
      </c>
      <c r="J190" s="103">
        <v>10.5</v>
      </c>
      <c r="K190" s="41">
        <v>159</v>
      </c>
      <c r="L190" s="41">
        <v>6</v>
      </c>
      <c r="M190" s="41">
        <v>2015</v>
      </c>
      <c r="N190" s="14">
        <f>IF(K190="","",IF(O190="",IF(K190=0,"",IF(K190&lt;=[5]Разработчик!$D$7,[5]Разработчик!$C$8,IF(K190&lt;=[5]Разработчик!$G$7,[5]Разработчик!$F$8,IF(K190&lt;=[5]Разработчик!$J$7,[5]Разработчик!$I$8,IF(K190&lt;=[5]Разработчик!$M$7,[5]Разработчик!$L$8,IF(K190&lt;=[5]Разработчик!$P$7,[5]Разработчик!$O$8,IF(K190&lt;=[5]Разработчик!$S$7,[5]Разработчик!$R$8,IF(K190&lt;=425.9,3.5,IF(K190&gt;=[5]Разработчик!$V$7,[5]Разработчик!$U$8))))))))),"-"))</f>
        <v>2.5</v>
      </c>
      <c r="O190" s="15"/>
      <c r="P190" s="43">
        <v>2019</v>
      </c>
      <c r="Q190" s="43">
        <v>2023</v>
      </c>
      <c r="R190" s="16" t="s">
        <v>258</v>
      </c>
      <c r="S190" s="83" t="s">
        <v>340</v>
      </c>
      <c r="T190" s="17">
        <f t="shared" ref="T190:T206" si="26">IF(M190="","",M190+R190)</f>
        <v>2040</v>
      </c>
      <c r="U190" s="10"/>
      <c r="V190" s="10"/>
      <c r="W190" s="10"/>
      <c r="X190" s="10"/>
      <c r="Y190" s="10"/>
      <c r="Z190" s="10"/>
      <c r="AA190" s="336"/>
      <c r="AB190" s="202" t="s">
        <v>2521</v>
      </c>
      <c r="AC190" s="196">
        <f t="shared" si="22"/>
        <v>0</v>
      </c>
      <c r="AD190" s="196">
        <f t="shared" si="23"/>
        <v>0</v>
      </c>
      <c r="AE190" s="196">
        <f t="shared" si="24"/>
        <v>0</v>
      </c>
    </row>
    <row r="191" spans="1:31" s="7" customFormat="1" x14ac:dyDescent="0.25">
      <c r="A191" s="321"/>
      <c r="B191" s="237">
        <f t="shared" ref="B191:B201" si="27">B190</f>
        <v>32</v>
      </c>
      <c r="C191" s="368" t="s">
        <v>601</v>
      </c>
      <c r="D191" s="369"/>
      <c r="E191" s="361"/>
      <c r="F191" s="16" t="s">
        <v>595</v>
      </c>
      <c r="G191" s="40">
        <v>3.2</v>
      </c>
      <c r="H191" s="370"/>
      <c r="I191" s="370"/>
      <c r="J191" s="103">
        <v>44.1</v>
      </c>
      <c r="K191" s="41">
        <v>159</v>
      </c>
      <c r="L191" s="41">
        <v>6</v>
      </c>
      <c r="M191" s="41">
        <v>2015</v>
      </c>
      <c r="N191" s="14">
        <f>IF(K191="","",IF(O191="",IF(K191=0,"",IF(K191&lt;=[5]Разработчик!$D$7,[5]Разработчик!$C$8,IF(K191&lt;=[5]Разработчик!$G$7,[5]Разработчик!$F$8,IF(K191&lt;=[5]Разработчик!$J$7,[5]Разработчик!$I$8,IF(K191&lt;=[5]Разработчик!$M$7,[5]Разработчик!$L$8,IF(K191&lt;=[5]Разработчик!$P$7,[5]Разработчик!$O$8,IF(K191&lt;=[5]Разработчик!$S$7,[5]Разработчик!$R$8,IF(K191&lt;=425.9,3.5,IF(K191&gt;=[5]Разработчик!$V$7,[5]Разработчик!$U$8))))))))),"-"))</f>
        <v>2.5</v>
      </c>
      <c r="O191" s="15"/>
      <c r="P191" s="43">
        <v>2019</v>
      </c>
      <c r="Q191" s="43">
        <v>2023</v>
      </c>
      <c r="R191" s="16" t="s">
        <v>258</v>
      </c>
      <c r="S191" s="83" t="s">
        <v>340</v>
      </c>
      <c r="T191" s="17">
        <f t="shared" si="26"/>
        <v>2040</v>
      </c>
      <c r="U191" s="10"/>
      <c r="V191" s="10"/>
      <c r="W191" s="10"/>
      <c r="X191" s="10"/>
      <c r="Y191" s="10"/>
      <c r="Z191" s="10"/>
      <c r="AA191" s="336"/>
      <c r="AB191" s="202" t="s">
        <v>2521</v>
      </c>
      <c r="AC191" s="196">
        <f t="shared" si="22"/>
        <v>0</v>
      </c>
      <c r="AD191" s="196">
        <f t="shared" si="23"/>
        <v>0</v>
      </c>
      <c r="AE191" s="196">
        <f t="shared" si="24"/>
        <v>0</v>
      </c>
    </row>
    <row r="192" spans="1:31" s="7" customFormat="1" x14ac:dyDescent="0.25">
      <c r="A192" s="321"/>
      <c r="B192" s="237">
        <f t="shared" si="27"/>
        <v>32</v>
      </c>
      <c r="C192" s="368"/>
      <c r="D192" s="369"/>
      <c r="E192" s="361"/>
      <c r="F192" s="16" t="s">
        <v>595</v>
      </c>
      <c r="G192" s="40">
        <v>3.2</v>
      </c>
      <c r="H192" s="370"/>
      <c r="I192" s="370"/>
      <c r="J192" s="103">
        <v>97.7</v>
      </c>
      <c r="K192" s="41">
        <v>89</v>
      </c>
      <c r="L192" s="41">
        <v>5</v>
      </c>
      <c r="M192" s="41">
        <v>2015</v>
      </c>
      <c r="N192" s="14">
        <f>IF(K192="","",IF(O192="",IF(K192=0,"",IF(K192&lt;=[5]Разработчик!$D$7,[5]Разработчик!$C$8,IF(K192&lt;=[5]Разработчик!$G$7,[5]Разработчик!$F$8,IF(K192&lt;=[5]Разработчик!$J$7,[5]Разработчик!$I$8,IF(K192&lt;=[5]Разработчик!$M$7,[5]Разработчик!$L$8,IF(K192&lt;=[5]Разработчик!$P$7,[5]Разработчик!$O$8,IF(K192&lt;=[5]Разработчик!$S$7,[5]Разработчик!$R$8,IF(K192&lt;=425.9,3.5,IF(K192&gt;=[5]Разработчик!$V$7,[5]Разработчик!$U$8))))))))),"-"))</f>
        <v>2</v>
      </c>
      <c r="O192" s="15"/>
      <c r="P192" s="43">
        <v>2019</v>
      </c>
      <c r="Q192" s="43">
        <v>2023</v>
      </c>
      <c r="R192" s="16" t="s">
        <v>258</v>
      </c>
      <c r="S192" s="83" t="s">
        <v>340</v>
      </c>
      <c r="T192" s="17">
        <f t="shared" si="26"/>
        <v>2040</v>
      </c>
      <c r="U192" s="10"/>
      <c r="V192" s="10"/>
      <c r="W192" s="10"/>
      <c r="X192" s="10"/>
      <c r="Y192" s="10"/>
      <c r="Z192" s="10"/>
      <c r="AA192" s="336"/>
      <c r="AB192" s="202" t="s">
        <v>2521</v>
      </c>
      <c r="AC192" s="196">
        <f t="shared" si="22"/>
        <v>0</v>
      </c>
      <c r="AD192" s="196">
        <f t="shared" si="23"/>
        <v>0</v>
      </c>
      <c r="AE192" s="196">
        <f t="shared" si="24"/>
        <v>0</v>
      </c>
    </row>
    <row r="193" spans="1:31" s="7" customFormat="1" x14ac:dyDescent="0.25">
      <c r="A193" s="321"/>
      <c r="B193" s="237">
        <f t="shared" si="27"/>
        <v>32</v>
      </c>
      <c r="C193" s="368"/>
      <c r="D193" s="369"/>
      <c r="E193" s="361"/>
      <c r="F193" s="16" t="s">
        <v>595</v>
      </c>
      <c r="G193" s="40">
        <v>3.2</v>
      </c>
      <c r="H193" s="370"/>
      <c r="I193" s="370"/>
      <c r="J193" s="103">
        <v>0.2</v>
      </c>
      <c r="K193" s="41">
        <v>57</v>
      </c>
      <c r="L193" s="41">
        <v>5</v>
      </c>
      <c r="M193" s="41">
        <v>2015</v>
      </c>
      <c r="N193" s="14">
        <f>IF(K193="","",IF(O193="",IF(K193=0,"",IF(K193&lt;=[5]Разработчик!$D$7,[5]Разработчик!$C$8,IF(K193&lt;=[5]Разработчик!$G$7,[5]Разработчик!$F$8,IF(K193&lt;=[5]Разработчик!$J$7,[5]Разработчик!$I$8,IF(K193&lt;=[5]Разработчик!$M$7,[5]Разработчик!$L$8,IF(K193&lt;=[5]Разработчик!$P$7,[5]Разработчик!$O$8,IF(K193&lt;=[5]Разработчик!$S$7,[5]Разработчик!$R$8,IF(K193&lt;=425.9,3.5,IF(K193&gt;=[5]Разработчик!$V$7,[5]Разработчик!$U$8))))))))),"-"))</f>
        <v>1.5</v>
      </c>
      <c r="O193" s="15"/>
      <c r="P193" s="43">
        <v>2019</v>
      </c>
      <c r="Q193" s="43">
        <v>2023</v>
      </c>
      <c r="R193" s="16" t="s">
        <v>258</v>
      </c>
      <c r="S193" s="83" t="s">
        <v>340</v>
      </c>
      <c r="T193" s="17">
        <f t="shared" si="26"/>
        <v>2040</v>
      </c>
      <c r="U193" s="10">
        <v>3</v>
      </c>
      <c r="V193" s="10"/>
      <c r="W193" s="10">
        <v>2</v>
      </c>
      <c r="X193" s="10"/>
      <c r="Y193" s="10"/>
      <c r="Z193" s="10">
        <v>1</v>
      </c>
      <c r="AA193" s="336"/>
      <c r="AB193" s="202" t="s">
        <v>2521</v>
      </c>
      <c r="AC193" s="196">
        <f t="shared" si="22"/>
        <v>4</v>
      </c>
      <c r="AD193" s="196">
        <f t="shared" si="23"/>
        <v>13</v>
      </c>
      <c r="AE193" s="196">
        <f t="shared" si="24"/>
        <v>17</v>
      </c>
    </row>
    <row r="194" spans="1:31" s="7" customFormat="1" x14ac:dyDescent="0.25">
      <c r="A194" s="321"/>
      <c r="B194" s="237">
        <f t="shared" si="27"/>
        <v>32</v>
      </c>
      <c r="C194" s="368"/>
      <c r="D194" s="369"/>
      <c r="E194" s="361"/>
      <c r="F194" s="16" t="s">
        <v>595</v>
      </c>
      <c r="G194" s="40">
        <v>3.2</v>
      </c>
      <c r="H194" s="370"/>
      <c r="I194" s="370"/>
      <c r="J194" s="103">
        <v>0.6</v>
      </c>
      <c r="K194" s="41">
        <v>32</v>
      </c>
      <c r="L194" s="41">
        <v>4</v>
      </c>
      <c r="M194" s="41">
        <v>2015</v>
      </c>
      <c r="N194" s="14">
        <f>IF(K194="","",IF(O194="",IF(K194=0,"",IF(K194&lt;=[5]Разработчик!$D$7,[5]Разработчик!$C$8,IF(K194&lt;=[5]Разработчик!$G$7,[5]Разработчик!$F$8,IF(K194&lt;=[5]Разработчик!$J$7,[5]Разработчик!$I$8,IF(K194&lt;=[5]Разработчик!$M$7,[5]Разработчик!$L$8,IF(K194&lt;=[5]Разработчик!$P$7,[5]Разработчик!$O$8,IF(K194&lt;=[5]Разработчик!$S$7,[5]Разработчик!$R$8,IF(K194&lt;=425.9,3.5,IF(K194&gt;=[5]Разработчик!$V$7,[5]Разработчик!$U$8))))))))),"-"))</f>
        <v>1.5</v>
      </c>
      <c r="O194" s="15"/>
      <c r="P194" s="43">
        <v>2019</v>
      </c>
      <c r="Q194" s="43">
        <v>2023</v>
      </c>
      <c r="R194" s="16" t="s">
        <v>258</v>
      </c>
      <c r="S194" s="83" t="s">
        <v>340</v>
      </c>
      <c r="T194" s="17">
        <f t="shared" si="26"/>
        <v>2040</v>
      </c>
      <c r="U194" s="10"/>
      <c r="V194" s="10"/>
      <c r="W194" s="10"/>
      <c r="X194" s="10"/>
      <c r="Y194" s="10"/>
      <c r="Z194" s="10"/>
      <c r="AA194" s="336"/>
      <c r="AB194" s="202" t="s">
        <v>2521</v>
      </c>
      <c r="AC194" s="196">
        <f t="shared" si="22"/>
        <v>0</v>
      </c>
      <c r="AD194" s="196">
        <f t="shared" si="23"/>
        <v>0</v>
      </c>
      <c r="AE194" s="196">
        <f t="shared" si="24"/>
        <v>0</v>
      </c>
    </row>
    <row r="195" spans="1:31" s="7" customFormat="1" x14ac:dyDescent="0.25">
      <c r="A195" s="321"/>
      <c r="B195" s="237">
        <f t="shared" si="27"/>
        <v>32</v>
      </c>
      <c r="C195" s="368" t="s">
        <v>622</v>
      </c>
      <c r="D195" s="369"/>
      <c r="E195" s="361"/>
      <c r="F195" s="16" t="s">
        <v>595</v>
      </c>
      <c r="G195" s="40">
        <v>3.2</v>
      </c>
      <c r="H195" s="370"/>
      <c r="I195" s="370"/>
      <c r="J195" s="103">
        <v>2.7</v>
      </c>
      <c r="K195" s="41">
        <v>89</v>
      </c>
      <c r="L195" s="41">
        <v>5</v>
      </c>
      <c r="M195" s="41">
        <v>2015</v>
      </c>
      <c r="N195" s="14">
        <f>IF(K195="","",IF(O195="",IF(K195=0,"",IF(K195&lt;=[5]Разработчик!$D$7,[5]Разработчик!$C$8,IF(K195&lt;=[5]Разработчик!$G$7,[5]Разработчик!$F$8,IF(K195&lt;=[5]Разработчик!$J$7,[5]Разработчик!$I$8,IF(K195&lt;=[5]Разработчик!$M$7,[5]Разработчик!$L$8,IF(K195&lt;=[5]Разработчик!$P$7,[5]Разработчик!$O$8,IF(K195&lt;=[5]Разработчик!$S$7,[5]Разработчик!$R$8,IF(K195&lt;=425.9,3.5,IF(K195&gt;=[5]Разработчик!$V$7,[5]Разработчик!$U$8))))))))),"-"))</f>
        <v>2</v>
      </c>
      <c r="O195" s="15"/>
      <c r="P195" s="43">
        <v>2019</v>
      </c>
      <c r="Q195" s="43">
        <v>2023</v>
      </c>
      <c r="R195" s="16" t="s">
        <v>258</v>
      </c>
      <c r="S195" s="83" t="s">
        <v>340</v>
      </c>
      <c r="T195" s="17">
        <f t="shared" si="26"/>
        <v>2040</v>
      </c>
      <c r="U195" s="10"/>
      <c r="V195" s="10"/>
      <c r="W195" s="10"/>
      <c r="X195" s="10"/>
      <c r="Y195" s="10"/>
      <c r="Z195" s="10"/>
      <c r="AA195" s="336"/>
      <c r="AB195" s="202" t="s">
        <v>2521</v>
      </c>
      <c r="AC195" s="196">
        <f t="shared" si="22"/>
        <v>0</v>
      </c>
      <c r="AD195" s="196">
        <f t="shared" si="23"/>
        <v>0</v>
      </c>
      <c r="AE195" s="196">
        <f t="shared" si="24"/>
        <v>0</v>
      </c>
    </row>
    <row r="196" spans="1:31" s="7" customFormat="1" x14ac:dyDescent="0.25">
      <c r="A196" s="321"/>
      <c r="B196" s="237">
        <f t="shared" si="27"/>
        <v>32</v>
      </c>
      <c r="C196" s="368"/>
      <c r="D196" s="369"/>
      <c r="E196" s="361"/>
      <c r="F196" s="16" t="s">
        <v>595</v>
      </c>
      <c r="G196" s="40">
        <v>3.2</v>
      </c>
      <c r="H196" s="370"/>
      <c r="I196" s="370"/>
      <c r="J196" s="103">
        <v>0.7</v>
      </c>
      <c r="K196" s="41">
        <v>57</v>
      </c>
      <c r="L196" s="41">
        <v>5</v>
      </c>
      <c r="M196" s="41">
        <v>2015</v>
      </c>
      <c r="N196" s="14">
        <f>IF(K196="","",IF(O196="",IF(K196=0,"",IF(K196&lt;=[5]Разработчик!$D$7,[5]Разработчик!$C$8,IF(K196&lt;=[5]Разработчик!$G$7,[5]Разработчик!$F$8,IF(K196&lt;=[5]Разработчик!$J$7,[5]Разработчик!$I$8,IF(K196&lt;=[5]Разработчик!$M$7,[5]Разработчик!$L$8,IF(K196&lt;=[5]Разработчик!$P$7,[5]Разработчик!$O$8,IF(K196&lt;=[5]Разработчик!$S$7,[5]Разработчик!$R$8,IF(K196&lt;=425.9,3.5,IF(K196&gt;=[5]Разработчик!$V$7,[5]Разработчик!$U$8))))))))),"-"))</f>
        <v>1.5</v>
      </c>
      <c r="O196" s="15"/>
      <c r="P196" s="43">
        <v>2019</v>
      </c>
      <c r="Q196" s="43">
        <v>2023</v>
      </c>
      <c r="R196" s="16" t="s">
        <v>258</v>
      </c>
      <c r="S196" s="83" t="s">
        <v>340</v>
      </c>
      <c r="T196" s="17">
        <f t="shared" si="26"/>
        <v>2040</v>
      </c>
      <c r="U196" s="10">
        <v>9</v>
      </c>
      <c r="V196" s="10">
        <v>1</v>
      </c>
      <c r="W196" s="10">
        <v>7</v>
      </c>
      <c r="X196" s="10"/>
      <c r="Y196" s="10"/>
      <c r="Z196" s="10">
        <v>7</v>
      </c>
      <c r="AA196" s="336"/>
      <c r="AB196" s="202" t="s">
        <v>2521</v>
      </c>
      <c r="AC196" s="196">
        <f t="shared" si="22"/>
        <v>17</v>
      </c>
      <c r="AD196" s="196">
        <f t="shared" si="23"/>
        <v>56</v>
      </c>
      <c r="AE196" s="196">
        <f t="shared" si="24"/>
        <v>73</v>
      </c>
    </row>
    <row r="197" spans="1:31" s="7" customFormat="1" x14ac:dyDescent="0.25">
      <c r="A197" s="321"/>
      <c r="B197" s="237">
        <f t="shared" si="27"/>
        <v>32</v>
      </c>
      <c r="C197" s="368"/>
      <c r="D197" s="369"/>
      <c r="E197" s="361"/>
      <c r="F197" s="16" t="s">
        <v>595</v>
      </c>
      <c r="G197" s="40">
        <v>3.2</v>
      </c>
      <c r="H197" s="370"/>
      <c r="I197" s="370"/>
      <c r="J197" s="103">
        <v>0.3</v>
      </c>
      <c r="K197" s="41">
        <v>32</v>
      </c>
      <c r="L197" s="41">
        <v>4</v>
      </c>
      <c r="M197" s="41">
        <v>2015</v>
      </c>
      <c r="N197" s="14">
        <f>IF(K197="","",IF(O197="",IF(K197=0,"",IF(K197&lt;=[5]Разработчик!$D$7,[5]Разработчик!$C$8,IF(K197&lt;=[5]Разработчик!$G$7,[5]Разработчик!$F$8,IF(K197&lt;=[5]Разработчик!$J$7,[5]Разработчик!$I$8,IF(K197&lt;=[5]Разработчик!$M$7,[5]Разработчик!$L$8,IF(K197&lt;=[5]Разработчик!$P$7,[5]Разработчик!$O$8,IF(K197&lt;=[5]Разработчик!$S$7,[5]Разработчик!$R$8,IF(K197&lt;=425.9,3.5,IF(K197&gt;=[5]Разработчик!$V$7,[5]Разработчик!$U$8))))))))),"-"))</f>
        <v>1.5</v>
      </c>
      <c r="O197" s="15"/>
      <c r="P197" s="43">
        <v>2019</v>
      </c>
      <c r="Q197" s="43">
        <v>2023</v>
      </c>
      <c r="R197" s="16" t="s">
        <v>258</v>
      </c>
      <c r="S197" s="83" t="s">
        <v>340</v>
      </c>
      <c r="T197" s="17">
        <f t="shared" si="26"/>
        <v>2040</v>
      </c>
      <c r="U197" s="10"/>
      <c r="V197" s="10"/>
      <c r="W197" s="10"/>
      <c r="X197" s="10"/>
      <c r="Y197" s="10"/>
      <c r="Z197" s="10"/>
      <c r="AA197" s="336"/>
      <c r="AB197" s="202" t="s">
        <v>2521</v>
      </c>
      <c r="AC197" s="196">
        <f t="shared" si="22"/>
        <v>0</v>
      </c>
      <c r="AD197" s="196">
        <f t="shared" si="23"/>
        <v>0</v>
      </c>
      <c r="AE197" s="196">
        <f t="shared" si="24"/>
        <v>0</v>
      </c>
    </row>
    <row r="198" spans="1:31" s="7" customFormat="1" x14ac:dyDescent="0.25">
      <c r="A198" s="321"/>
      <c r="B198" s="237">
        <f t="shared" si="27"/>
        <v>32</v>
      </c>
      <c r="C198" s="362" t="s">
        <v>609</v>
      </c>
      <c r="D198" s="322" t="s">
        <v>175</v>
      </c>
      <c r="E198" s="361"/>
      <c r="F198" s="16" t="s">
        <v>595</v>
      </c>
      <c r="G198" s="40">
        <v>3.2</v>
      </c>
      <c r="H198" s="370"/>
      <c r="I198" s="370"/>
      <c r="J198" s="103">
        <v>23.7</v>
      </c>
      <c r="K198" s="41">
        <v>159</v>
      </c>
      <c r="L198" s="41">
        <v>6</v>
      </c>
      <c r="M198" s="41">
        <v>2015</v>
      </c>
      <c r="N198" s="14">
        <f>IF(K198="","",IF(O198="",IF(K198=0,"",IF(K198&lt;=[5]Разработчик!$D$7,[5]Разработчик!$C$8,IF(K198&lt;=[5]Разработчик!$G$7,[5]Разработчик!$F$8,IF(K198&lt;=[5]Разработчик!$J$7,[5]Разработчик!$I$8,IF(K198&lt;=[5]Разработчик!$M$7,[5]Разработчик!$L$8,IF(K198&lt;=[5]Разработчик!$P$7,[5]Разработчик!$O$8,IF(K198&lt;=[5]Разработчик!$S$7,[5]Разработчик!$R$8,IF(K198&lt;=425.9,3.5,IF(K198&gt;=[5]Разработчик!$V$7,[5]Разработчик!$U$8))))))))),"-"))</f>
        <v>2.5</v>
      </c>
      <c r="O198" s="15"/>
      <c r="P198" s="43">
        <v>2019</v>
      </c>
      <c r="Q198" s="43">
        <v>2023</v>
      </c>
      <c r="R198" s="16" t="s">
        <v>258</v>
      </c>
      <c r="S198" s="83" t="s">
        <v>340</v>
      </c>
      <c r="T198" s="17">
        <f t="shared" si="26"/>
        <v>2040</v>
      </c>
      <c r="U198" s="10"/>
      <c r="V198" s="10"/>
      <c r="W198" s="10"/>
      <c r="X198" s="10"/>
      <c r="Y198" s="10"/>
      <c r="Z198" s="10"/>
      <c r="AA198" s="336"/>
      <c r="AB198" s="202" t="s">
        <v>2521</v>
      </c>
      <c r="AC198" s="196">
        <f t="shared" si="22"/>
        <v>0</v>
      </c>
      <c r="AD198" s="196">
        <f t="shared" si="23"/>
        <v>0</v>
      </c>
      <c r="AE198" s="196">
        <f t="shared" si="24"/>
        <v>0</v>
      </c>
    </row>
    <row r="199" spans="1:31" s="7" customFormat="1" x14ac:dyDescent="0.25">
      <c r="A199" s="321"/>
      <c r="B199" s="237">
        <f t="shared" si="27"/>
        <v>32</v>
      </c>
      <c r="C199" s="362"/>
      <c r="D199" s="322"/>
      <c r="E199" s="361"/>
      <c r="F199" s="16" t="s">
        <v>595</v>
      </c>
      <c r="G199" s="40">
        <v>3.2</v>
      </c>
      <c r="H199" s="370"/>
      <c r="I199" s="370"/>
      <c r="J199" s="103">
        <v>1.6</v>
      </c>
      <c r="K199" s="41">
        <v>57</v>
      </c>
      <c r="L199" s="41">
        <v>5</v>
      </c>
      <c r="M199" s="41">
        <v>2015</v>
      </c>
      <c r="N199" s="14">
        <f>IF(K199="","",IF(O199="",IF(K199=0,"",IF(K199&lt;=[5]Разработчик!$D$7,[5]Разработчик!$C$8,IF(K199&lt;=[5]Разработчик!$G$7,[5]Разработчик!$F$8,IF(K199&lt;=[5]Разработчик!$J$7,[5]Разработчик!$I$8,IF(K199&lt;=[5]Разработчик!$M$7,[5]Разработчик!$L$8,IF(K199&lt;=[5]Разработчик!$P$7,[5]Разработчик!$O$8,IF(K199&lt;=[5]Разработчик!$S$7,[5]Разработчик!$R$8,IF(K199&lt;=425.9,3.5,IF(K199&gt;=[5]Разработчик!$V$7,[5]Разработчик!$U$8))))))))),"-"))</f>
        <v>1.5</v>
      </c>
      <c r="O199" s="15"/>
      <c r="P199" s="43">
        <v>2019</v>
      </c>
      <c r="Q199" s="43">
        <v>2023</v>
      </c>
      <c r="R199" s="16" t="s">
        <v>258</v>
      </c>
      <c r="S199" s="83" t="s">
        <v>340</v>
      </c>
      <c r="T199" s="17">
        <f t="shared" si="26"/>
        <v>2040</v>
      </c>
      <c r="U199" s="10"/>
      <c r="V199" s="10"/>
      <c r="W199" s="10"/>
      <c r="X199" s="10"/>
      <c r="Y199" s="10"/>
      <c r="Z199" s="10"/>
      <c r="AA199" s="336"/>
      <c r="AB199" s="202" t="s">
        <v>2521</v>
      </c>
      <c r="AC199" s="196">
        <f t="shared" si="22"/>
        <v>0</v>
      </c>
      <c r="AD199" s="196">
        <f t="shared" si="23"/>
        <v>0</v>
      </c>
      <c r="AE199" s="196">
        <f t="shared" si="24"/>
        <v>0</v>
      </c>
    </row>
    <row r="200" spans="1:31" s="7" customFormat="1" x14ac:dyDescent="0.25">
      <c r="A200" s="321"/>
      <c r="B200" s="237">
        <f t="shared" si="27"/>
        <v>32</v>
      </c>
      <c r="C200" s="362"/>
      <c r="D200" s="322"/>
      <c r="E200" s="361"/>
      <c r="F200" s="16" t="s">
        <v>595</v>
      </c>
      <c r="G200" s="40">
        <v>3.2</v>
      </c>
      <c r="H200" s="370"/>
      <c r="I200" s="370"/>
      <c r="J200" s="103">
        <v>0.2</v>
      </c>
      <c r="K200" s="41">
        <v>32</v>
      </c>
      <c r="L200" s="41">
        <v>4</v>
      </c>
      <c r="M200" s="41">
        <v>2015</v>
      </c>
      <c r="N200" s="14">
        <f>IF(K200="","",IF(O200="",IF(K200=0,"",IF(K200&lt;=[5]Разработчик!$D$7,[5]Разработчик!$C$8,IF(K200&lt;=[5]Разработчик!$G$7,[5]Разработчик!$F$8,IF(K200&lt;=[5]Разработчик!$J$7,[5]Разработчик!$I$8,IF(K200&lt;=[5]Разработчик!$M$7,[5]Разработчик!$L$8,IF(K200&lt;=[5]Разработчик!$P$7,[5]Разработчик!$O$8,IF(K200&lt;=[5]Разработчик!$S$7,[5]Разработчик!$R$8,IF(K200&lt;=425.9,3.5,IF(K200&gt;=[5]Разработчик!$V$7,[5]Разработчик!$U$8))))))))),"-"))</f>
        <v>1.5</v>
      </c>
      <c r="O200" s="15"/>
      <c r="P200" s="43">
        <v>2019</v>
      </c>
      <c r="Q200" s="43">
        <v>2023</v>
      </c>
      <c r="R200" s="16" t="s">
        <v>258</v>
      </c>
      <c r="S200" s="83" t="s">
        <v>340</v>
      </c>
      <c r="T200" s="17">
        <f t="shared" si="26"/>
        <v>2040</v>
      </c>
      <c r="U200" s="10">
        <v>13</v>
      </c>
      <c r="V200" s="10">
        <v>2</v>
      </c>
      <c r="W200" s="10">
        <v>3</v>
      </c>
      <c r="X200" s="10"/>
      <c r="Y200" s="10"/>
      <c r="Z200" s="10">
        <v>2</v>
      </c>
      <c r="AA200" s="336"/>
      <c r="AB200" s="202" t="s">
        <v>2521</v>
      </c>
      <c r="AC200" s="196">
        <f t="shared" si="22"/>
        <v>17</v>
      </c>
      <c r="AD200" s="196">
        <f t="shared" si="23"/>
        <v>44</v>
      </c>
      <c r="AE200" s="196">
        <f t="shared" si="24"/>
        <v>61</v>
      </c>
    </row>
    <row r="201" spans="1:31" s="7" customFormat="1" x14ac:dyDescent="0.25">
      <c r="A201" s="321"/>
      <c r="B201" s="237">
        <f t="shared" si="27"/>
        <v>32</v>
      </c>
      <c r="C201" s="105" t="s">
        <v>609</v>
      </c>
      <c r="D201" s="16" t="s">
        <v>180</v>
      </c>
      <c r="E201" s="361"/>
      <c r="F201" s="16" t="s">
        <v>595</v>
      </c>
      <c r="G201" s="40">
        <v>3.2</v>
      </c>
      <c r="H201" s="370"/>
      <c r="I201" s="370"/>
      <c r="J201" s="103">
        <v>15.8</v>
      </c>
      <c r="K201" s="41">
        <v>159</v>
      </c>
      <c r="L201" s="41">
        <v>6</v>
      </c>
      <c r="M201" s="41">
        <v>2015</v>
      </c>
      <c r="N201" s="14">
        <f>IF(K201="","",IF(O201="",IF(K201=0,"",IF(K201&lt;=[5]Разработчик!$D$7,[5]Разработчик!$C$8,IF(K201&lt;=[5]Разработчик!$G$7,[5]Разработчик!$F$8,IF(K201&lt;=[5]Разработчик!$J$7,[5]Разработчик!$I$8,IF(K201&lt;=[5]Разработчик!$M$7,[5]Разработчик!$L$8,IF(K201&lt;=[5]Разработчик!$P$7,[5]Разработчик!$O$8,IF(K201&lt;=[5]Разработчик!$S$7,[5]Разработчик!$R$8,IF(K201&lt;=425.9,3.5,IF(K201&gt;=[5]Разработчик!$V$7,[5]Разработчик!$U$8))))))))),"-"))</f>
        <v>2.5</v>
      </c>
      <c r="O201" s="15"/>
      <c r="P201" s="43">
        <v>2019</v>
      </c>
      <c r="Q201" s="43">
        <v>2023</v>
      </c>
      <c r="R201" s="16" t="s">
        <v>258</v>
      </c>
      <c r="S201" s="83" t="s">
        <v>340</v>
      </c>
      <c r="T201" s="17">
        <f t="shared" si="26"/>
        <v>2040</v>
      </c>
      <c r="U201" s="10"/>
      <c r="V201" s="10"/>
      <c r="W201" s="10"/>
      <c r="X201" s="10"/>
      <c r="Y201" s="10"/>
      <c r="Z201" s="10"/>
      <c r="AA201" s="336"/>
      <c r="AB201" s="202" t="s">
        <v>2521</v>
      </c>
      <c r="AC201" s="196">
        <f t="shared" si="22"/>
        <v>0</v>
      </c>
      <c r="AD201" s="196">
        <f t="shared" si="23"/>
        <v>0</v>
      </c>
      <c r="AE201" s="196">
        <f t="shared" si="24"/>
        <v>0</v>
      </c>
    </row>
    <row r="202" spans="1:31" s="7" customFormat="1" ht="24" x14ac:dyDescent="0.25">
      <c r="A202" s="326" t="s">
        <v>728</v>
      </c>
      <c r="B202" s="452">
        <v>36</v>
      </c>
      <c r="C202" s="362" t="s">
        <v>609</v>
      </c>
      <c r="D202" s="322" t="s">
        <v>178</v>
      </c>
      <c r="E202" s="321" t="s">
        <v>725</v>
      </c>
      <c r="F202" s="16" t="s">
        <v>595</v>
      </c>
      <c r="G202" s="40">
        <v>7</v>
      </c>
      <c r="H202" s="321">
        <v>6.22</v>
      </c>
      <c r="I202" s="321">
        <v>105</v>
      </c>
      <c r="J202" s="103">
        <v>6</v>
      </c>
      <c r="K202" s="41">
        <v>168.3</v>
      </c>
      <c r="L202" s="41">
        <v>10.97</v>
      </c>
      <c r="M202" s="41">
        <v>2015</v>
      </c>
      <c r="N202" s="14">
        <f>IF(K202="","",IF(O202="",IF(K202=0,"",IF(K202&lt;=[5]Разработчик!$D$7,[5]Разработчик!$C$8,IF(K202&lt;=[5]Разработчик!$G$7,[5]Разработчик!$F$8,IF(K202&lt;=[5]Разработчик!$J$7,[5]Разработчик!$I$8,IF(K202&lt;=[5]Разработчик!$M$7,[5]Разработчик!$L$8,IF(K202&lt;=[5]Разработчик!$P$7,[5]Разработчик!$O$8,IF(K202&lt;=[5]Разработчик!$S$7,[5]Разработчик!$R$8,IF(K202&lt;=425.9,3.5,IF(K202&gt;=[5]Разработчик!$V$7,[5]Разработчик!$U$8))))))))),"-"))</f>
        <v>2.5</v>
      </c>
      <c r="O202" s="15"/>
      <c r="P202" s="43">
        <v>2019</v>
      </c>
      <c r="Q202" s="43">
        <v>2023</v>
      </c>
      <c r="R202" s="16" t="s">
        <v>258</v>
      </c>
      <c r="S202" s="16" t="s">
        <v>729</v>
      </c>
      <c r="T202" s="17">
        <f t="shared" si="26"/>
        <v>2040</v>
      </c>
      <c r="U202" s="10"/>
      <c r="V202" s="10"/>
      <c r="W202" s="10"/>
      <c r="X202" s="10"/>
      <c r="Y202" s="10"/>
      <c r="Z202" s="10"/>
      <c r="AA202" s="336"/>
      <c r="AB202" s="202" t="s">
        <v>2521</v>
      </c>
      <c r="AC202" s="196">
        <f t="shared" si="22"/>
        <v>0</v>
      </c>
      <c r="AD202" s="196">
        <f t="shared" si="23"/>
        <v>0</v>
      </c>
      <c r="AE202" s="196">
        <f t="shared" si="24"/>
        <v>0</v>
      </c>
    </row>
    <row r="203" spans="1:31" s="7" customFormat="1" ht="24" x14ac:dyDescent="0.25">
      <c r="A203" s="326"/>
      <c r="B203" s="237">
        <f t="shared" ref="B203:B215" si="28">B202</f>
        <v>36</v>
      </c>
      <c r="C203" s="362"/>
      <c r="D203" s="322"/>
      <c r="E203" s="321"/>
      <c r="F203" s="16" t="s">
        <v>595</v>
      </c>
      <c r="G203" s="40">
        <v>7</v>
      </c>
      <c r="H203" s="321"/>
      <c r="I203" s="321"/>
      <c r="J203" s="103">
        <v>7.3</v>
      </c>
      <c r="K203" s="41">
        <v>114.3</v>
      </c>
      <c r="L203" s="41">
        <v>8.56</v>
      </c>
      <c r="M203" s="41">
        <v>2015</v>
      </c>
      <c r="N203" s="14">
        <f>IF(K203="","",IF(O203="",IF(K203=0,"",IF(K203&lt;=[5]Разработчик!$D$7,[5]Разработчик!$C$8,IF(K203&lt;=[5]Разработчик!$G$7,[5]Разработчик!$F$8,IF(K203&lt;=[5]Разработчик!$J$7,[5]Разработчик!$I$8,IF(K203&lt;=[5]Разработчик!$M$7,[5]Разработчик!$L$8,IF(K203&lt;=[5]Разработчик!$P$7,[5]Разработчик!$O$8,IF(K203&lt;=[5]Разработчик!$S$7,[5]Разработчик!$R$8,IF(K203&lt;=425.9,3.5,IF(K203&gt;=[5]Разработчик!$V$7,[5]Разработчик!$U$8))))))))),"-"))</f>
        <v>2.5</v>
      </c>
      <c r="O203" s="15"/>
      <c r="P203" s="43">
        <v>2019</v>
      </c>
      <c r="Q203" s="43">
        <v>2023</v>
      </c>
      <c r="R203" s="16" t="s">
        <v>258</v>
      </c>
      <c r="S203" s="16" t="s">
        <v>729</v>
      </c>
      <c r="T203" s="17">
        <f t="shared" si="26"/>
        <v>2040</v>
      </c>
      <c r="U203" s="10"/>
      <c r="V203" s="10">
        <v>2</v>
      </c>
      <c r="W203" s="10">
        <v>7</v>
      </c>
      <c r="X203" s="10"/>
      <c r="Y203" s="10"/>
      <c r="Z203" s="10">
        <v>4</v>
      </c>
      <c r="AA203" s="336"/>
      <c r="AB203" s="202" t="s">
        <v>2521</v>
      </c>
      <c r="AC203" s="196">
        <f t="shared" si="22"/>
        <v>6</v>
      </c>
      <c r="AD203" s="196">
        <f t="shared" si="23"/>
        <v>32</v>
      </c>
      <c r="AE203" s="196">
        <f t="shared" si="24"/>
        <v>38</v>
      </c>
    </row>
    <row r="204" spans="1:31" s="7" customFormat="1" ht="24" x14ac:dyDescent="0.25">
      <c r="A204" s="326"/>
      <c r="B204" s="237">
        <f t="shared" si="28"/>
        <v>36</v>
      </c>
      <c r="C204" s="362"/>
      <c r="D204" s="322"/>
      <c r="E204" s="321"/>
      <c r="F204" s="16" t="s">
        <v>595</v>
      </c>
      <c r="G204" s="40">
        <v>7</v>
      </c>
      <c r="H204" s="321"/>
      <c r="I204" s="321"/>
      <c r="J204" s="103">
        <v>1.5</v>
      </c>
      <c r="K204" s="41">
        <v>88.97</v>
      </c>
      <c r="L204" s="41">
        <v>7.62</v>
      </c>
      <c r="M204" s="41">
        <v>2015</v>
      </c>
      <c r="N204" s="14">
        <f>IF(K204="","",IF(O204="",IF(K204=0,"",IF(K204&lt;=[5]Разработчик!$D$7,[5]Разработчик!$C$8,IF(K204&lt;=[5]Разработчик!$G$7,[5]Разработчик!$F$8,IF(K204&lt;=[5]Разработчик!$J$7,[5]Разработчик!$I$8,IF(K204&lt;=[5]Разработчик!$M$7,[5]Разработчик!$L$8,IF(K204&lt;=[5]Разработчик!$P$7,[5]Разработчик!$O$8,IF(K204&lt;=[5]Разработчик!$S$7,[5]Разработчик!$R$8,IF(K204&lt;=425.9,3.5,IF(K204&gt;=[5]Разработчик!$V$7,[5]Разработчик!$U$8))))))))),"-"))</f>
        <v>2</v>
      </c>
      <c r="O204" s="15"/>
      <c r="P204" s="43">
        <v>2019</v>
      </c>
      <c r="Q204" s="43">
        <v>2023</v>
      </c>
      <c r="R204" s="16" t="s">
        <v>258</v>
      </c>
      <c r="S204" s="16" t="s">
        <v>729</v>
      </c>
      <c r="T204" s="17">
        <f t="shared" si="26"/>
        <v>2040</v>
      </c>
      <c r="U204" s="10"/>
      <c r="V204" s="10"/>
      <c r="W204" s="10"/>
      <c r="X204" s="10"/>
      <c r="Y204" s="10"/>
      <c r="Z204" s="10"/>
      <c r="AA204" s="336"/>
      <c r="AB204" s="202" t="s">
        <v>2521</v>
      </c>
      <c r="AC204" s="196">
        <f t="shared" si="22"/>
        <v>0</v>
      </c>
      <c r="AD204" s="196">
        <f t="shared" si="23"/>
        <v>0</v>
      </c>
      <c r="AE204" s="196">
        <f t="shared" si="24"/>
        <v>0</v>
      </c>
    </row>
    <row r="205" spans="1:31" s="7" customFormat="1" ht="24" x14ac:dyDescent="0.25">
      <c r="A205" s="326"/>
      <c r="B205" s="237">
        <f t="shared" si="28"/>
        <v>36</v>
      </c>
      <c r="C205" s="362"/>
      <c r="D205" s="322"/>
      <c r="E205" s="321"/>
      <c r="F205" s="16" t="s">
        <v>595</v>
      </c>
      <c r="G205" s="40">
        <v>7</v>
      </c>
      <c r="H205" s="321"/>
      <c r="I205" s="321"/>
      <c r="J205" s="103">
        <v>15.6</v>
      </c>
      <c r="K205" s="41">
        <v>60.3</v>
      </c>
      <c r="L205" s="41">
        <v>5.54</v>
      </c>
      <c r="M205" s="41">
        <v>2015</v>
      </c>
      <c r="N205" s="14">
        <f>IF(K205="","",IF(O205="",IF(K205=0,"",IF(K205&lt;=[5]Разработчик!$D$7,[5]Разработчик!$C$8,IF(K205&lt;=[5]Разработчик!$G$7,[5]Разработчик!$F$8,IF(K205&lt;=[5]Разработчик!$J$7,[5]Разработчик!$I$8,IF(K205&lt;=[5]Разработчик!$M$7,[5]Разработчик!$L$8,IF(K205&lt;=[5]Разработчик!$P$7,[5]Разработчик!$O$8,IF(K205&lt;=[5]Разработчик!$S$7,[5]Разработчик!$R$8,IF(K205&lt;=425.9,3.5,IF(K205&gt;=[5]Разработчик!$V$7,[5]Разработчик!$U$8))))))))),"-"))</f>
        <v>2</v>
      </c>
      <c r="O205" s="15"/>
      <c r="P205" s="43">
        <v>2019</v>
      </c>
      <c r="Q205" s="43">
        <v>2023</v>
      </c>
      <c r="R205" s="16" t="s">
        <v>258</v>
      </c>
      <c r="S205" s="16" t="s">
        <v>729</v>
      </c>
      <c r="T205" s="17">
        <f t="shared" si="26"/>
        <v>2040</v>
      </c>
      <c r="U205" s="10">
        <v>4</v>
      </c>
      <c r="V205" s="10"/>
      <c r="W205" s="10"/>
      <c r="X205" s="10"/>
      <c r="Y205" s="10"/>
      <c r="Z205" s="10"/>
      <c r="AA205" s="336"/>
      <c r="AB205" s="202" t="s">
        <v>2521</v>
      </c>
      <c r="AC205" s="196">
        <f t="shared" si="22"/>
        <v>4</v>
      </c>
      <c r="AD205" s="196">
        <f t="shared" si="23"/>
        <v>8</v>
      </c>
      <c r="AE205" s="196">
        <f t="shared" si="24"/>
        <v>12</v>
      </c>
    </row>
    <row r="206" spans="1:31" s="7" customFormat="1" ht="24" x14ac:dyDescent="0.25">
      <c r="A206" s="326"/>
      <c r="B206" s="237">
        <f t="shared" si="28"/>
        <v>36</v>
      </c>
      <c r="C206" s="362"/>
      <c r="D206" s="322"/>
      <c r="E206" s="321"/>
      <c r="F206" s="16" t="s">
        <v>595</v>
      </c>
      <c r="G206" s="40">
        <v>7</v>
      </c>
      <c r="H206" s="321"/>
      <c r="I206" s="321"/>
      <c r="J206" s="103">
        <v>0.4</v>
      </c>
      <c r="K206" s="41">
        <v>33.4</v>
      </c>
      <c r="L206" s="41">
        <v>6.35</v>
      </c>
      <c r="M206" s="41">
        <v>2015</v>
      </c>
      <c r="N206" s="14">
        <f>IF(K206="","",IF(O206="",IF(K206=0,"",IF(K206&lt;=[5]Разработчик!$D$7,[5]Разработчик!$C$8,IF(K206&lt;=[5]Разработчик!$G$7,[5]Разработчик!$F$8,IF(K206&lt;=[5]Разработчик!$J$7,[5]Разработчик!$I$8,IF(K206&lt;=[5]Разработчик!$M$7,[5]Разработчик!$L$8,IF(K206&lt;=[5]Разработчик!$P$7,[5]Разработчик!$O$8,IF(K206&lt;=[5]Разработчик!$S$7,[5]Разработчик!$R$8,IF(K206&lt;=425.9,3.5,IF(K206&gt;=[5]Разработчик!$V$7,[5]Разработчик!$U$8))))))))),"-"))</f>
        <v>1.5</v>
      </c>
      <c r="O206" s="15"/>
      <c r="P206" s="43">
        <v>2019</v>
      </c>
      <c r="Q206" s="43">
        <v>2023</v>
      </c>
      <c r="R206" s="16" t="s">
        <v>258</v>
      </c>
      <c r="S206" s="16" t="s">
        <v>729</v>
      </c>
      <c r="T206" s="17">
        <f t="shared" si="26"/>
        <v>2040</v>
      </c>
      <c r="U206" s="10"/>
      <c r="V206" s="10"/>
      <c r="W206" s="10">
        <v>3</v>
      </c>
      <c r="X206" s="10"/>
      <c r="Y206" s="10"/>
      <c r="Z206" s="10"/>
      <c r="AA206" s="336"/>
      <c r="AB206" s="202" t="s">
        <v>2521</v>
      </c>
      <c r="AC206" s="196">
        <f t="shared" si="22"/>
        <v>0</v>
      </c>
      <c r="AD206" s="196">
        <f t="shared" si="23"/>
        <v>6</v>
      </c>
      <c r="AE206" s="196">
        <f t="shared" si="24"/>
        <v>6</v>
      </c>
    </row>
    <row r="207" spans="1:31" s="7" customFormat="1" ht="24" x14ac:dyDescent="0.25">
      <c r="A207" s="326"/>
      <c r="B207" s="237">
        <f t="shared" si="28"/>
        <v>36</v>
      </c>
      <c r="C207" s="322" t="s">
        <v>609</v>
      </c>
      <c r="D207" s="322" t="s">
        <v>730</v>
      </c>
      <c r="E207" s="321"/>
      <c r="F207" s="16" t="s">
        <v>595</v>
      </c>
      <c r="G207" s="40">
        <v>7</v>
      </c>
      <c r="H207" s="321"/>
      <c r="I207" s="321"/>
      <c r="J207" s="103">
        <v>8</v>
      </c>
      <c r="K207" s="41">
        <v>168.3</v>
      </c>
      <c r="L207" s="41">
        <v>10.97</v>
      </c>
      <c r="M207" s="41">
        <v>2015</v>
      </c>
      <c r="N207" s="14">
        <f>IF(K207="","",IF(O207="",IF(K207=0,"",IF(K207&lt;=[5]Разработчик!$D$7,[5]Разработчик!$C$8,IF(K207&lt;=[5]Разработчик!$G$7,[5]Разработчик!$F$8,IF(K207&lt;=[5]Разработчик!$J$7,[5]Разработчик!$I$8,IF(K207&lt;=[5]Разработчик!$M$7,[5]Разработчик!$L$8,IF(K207&lt;=[5]Разработчик!$P$7,[5]Разработчик!$O$8,IF(K207&lt;=[5]Разработчик!$S$7,[5]Разработчик!$R$8,IF(K207&lt;=425.9,3.5,IF(K207&gt;=[5]Разработчик!$V$7,[5]Разработчик!$U$8))))))))),"-"))</f>
        <v>2.5</v>
      </c>
      <c r="O207" s="15"/>
      <c r="P207" s="43">
        <v>2019</v>
      </c>
      <c r="Q207" s="43">
        <v>2023</v>
      </c>
      <c r="R207" s="16" t="s">
        <v>258</v>
      </c>
      <c r="S207" s="16" t="s">
        <v>729</v>
      </c>
      <c r="T207" s="17">
        <f t="shared" ref="T207:T232" si="29">IF(M207="","",M207+R207)</f>
        <v>2040</v>
      </c>
      <c r="U207" s="10">
        <v>1</v>
      </c>
      <c r="V207" s="10">
        <v>1</v>
      </c>
      <c r="W207" s="10">
        <v>5</v>
      </c>
      <c r="X207" s="10"/>
      <c r="Y207" s="10"/>
      <c r="Z207" s="10">
        <v>2</v>
      </c>
      <c r="AA207" s="336"/>
      <c r="AB207" s="202" t="s">
        <v>2521</v>
      </c>
      <c r="AC207" s="196">
        <f t="shared" si="22"/>
        <v>4</v>
      </c>
      <c r="AD207" s="196">
        <f t="shared" si="23"/>
        <v>21</v>
      </c>
      <c r="AE207" s="196">
        <f t="shared" si="24"/>
        <v>25</v>
      </c>
    </row>
    <row r="208" spans="1:31" s="7" customFormat="1" ht="24" x14ac:dyDescent="0.25">
      <c r="A208" s="326"/>
      <c r="B208" s="237">
        <f t="shared" si="28"/>
        <v>36</v>
      </c>
      <c r="C208" s="322"/>
      <c r="D208" s="322"/>
      <c r="E208" s="321"/>
      <c r="F208" s="16" t="s">
        <v>595</v>
      </c>
      <c r="G208" s="40">
        <v>7</v>
      </c>
      <c r="H208" s="321"/>
      <c r="I208" s="321"/>
      <c r="J208" s="103">
        <v>5.7</v>
      </c>
      <c r="K208" s="41">
        <v>114.3</v>
      </c>
      <c r="L208" s="41">
        <v>8.56</v>
      </c>
      <c r="M208" s="41">
        <v>2015</v>
      </c>
      <c r="N208" s="14">
        <f>IF(K208="","",IF(O208="",IF(K208=0,"",IF(K208&lt;=[5]Разработчик!$D$7,[5]Разработчик!$C$8,IF(K208&lt;=[5]Разработчик!$G$7,[5]Разработчик!$F$8,IF(K208&lt;=[5]Разработчик!$J$7,[5]Разработчик!$I$8,IF(K208&lt;=[5]Разработчик!$M$7,[5]Разработчик!$L$8,IF(K208&lt;=[5]Разработчик!$P$7,[5]Разработчик!$O$8,IF(K208&lt;=[5]Разработчик!$S$7,[5]Разработчик!$R$8,IF(K208&lt;=425.9,3.5,IF(K208&gt;=[5]Разработчик!$V$7,[5]Разработчик!$U$8))))))))),"-"))</f>
        <v>2.5</v>
      </c>
      <c r="O208" s="15"/>
      <c r="P208" s="43">
        <v>2019</v>
      </c>
      <c r="Q208" s="43">
        <v>2023</v>
      </c>
      <c r="R208" s="16" t="s">
        <v>258</v>
      </c>
      <c r="S208" s="16" t="s">
        <v>729</v>
      </c>
      <c r="T208" s="17">
        <f t="shared" si="29"/>
        <v>2040</v>
      </c>
      <c r="U208" s="10"/>
      <c r="V208" s="10"/>
      <c r="W208" s="10"/>
      <c r="X208" s="10"/>
      <c r="Y208" s="10"/>
      <c r="Z208" s="10"/>
      <c r="AA208" s="336"/>
      <c r="AB208" s="202" t="s">
        <v>2521</v>
      </c>
      <c r="AC208" s="196">
        <f t="shared" si="22"/>
        <v>0</v>
      </c>
      <c r="AD208" s="196">
        <f t="shared" si="23"/>
        <v>0</v>
      </c>
      <c r="AE208" s="196">
        <f t="shared" si="24"/>
        <v>0</v>
      </c>
    </row>
    <row r="209" spans="1:31" s="7" customFormat="1" ht="24" x14ac:dyDescent="0.25">
      <c r="A209" s="326"/>
      <c r="B209" s="237">
        <f t="shared" si="28"/>
        <v>36</v>
      </c>
      <c r="C209" s="322"/>
      <c r="D209" s="322"/>
      <c r="E209" s="321"/>
      <c r="F209" s="16" t="s">
        <v>595</v>
      </c>
      <c r="G209" s="40">
        <v>7</v>
      </c>
      <c r="H209" s="321"/>
      <c r="I209" s="321"/>
      <c r="J209" s="103">
        <v>9.6999999999999993</v>
      </c>
      <c r="K209" s="41">
        <v>60.3</v>
      </c>
      <c r="L209" s="41">
        <v>5.54</v>
      </c>
      <c r="M209" s="41">
        <v>2015</v>
      </c>
      <c r="N209" s="14">
        <f>IF(K209="","",IF(O209="",IF(K209=0,"",IF(K209&lt;=[5]Разработчик!$D$7,[5]Разработчик!$C$8,IF(K209&lt;=[5]Разработчик!$G$7,[5]Разработчик!$F$8,IF(K209&lt;=[5]Разработчик!$J$7,[5]Разработчик!$I$8,IF(K209&lt;=[5]Разработчик!$M$7,[5]Разработчик!$L$8,IF(K209&lt;=[5]Разработчик!$P$7,[5]Разработчик!$O$8,IF(K209&lt;=[5]Разработчик!$S$7,[5]Разработчик!$R$8,IF(K209&lt;=425.9,3.5,IF(K209&gt;=[5]Разработчик!$V$7,[5]Разработчик!$U$8))))))))),"-"))</f>
        <v>2</v>
      </c>
      <c r="O209" s="15"/>
      <c r="P209" s="43">
        <v>2019</v>
      </c>
      <c r="Q209" s="43">
        <v>2023</v>
      </c>
      <c r="R209" s="16" t="s">
        <v>258</v>
      </c>
      <c r="S209" s="16" t="s">
        <v>729</v>
      </c>
      <c r="T209" s="17">
        <f t="shared" si="29"/>
        <v>2040</v>
      </c>
      <c r="U209" s="10">
        <v>2</v>
      </c>
      <c r="V209" s="10"/>
      <c r="W209" s="10"/>
      <c r="X209" s="10"/>
      <c r="Y209" s="10"/>
      <c r="Z209" s="10"/>
      <c r="AA209" s="336"/>
      <c r="AB209" s="202" t="s">
        <v>2521</v>
      </c>
      <c r="AC209" s="196">
        <f t="shared" si="22"/>
        <v>2</v>
      </c>
      <c r="AD209" s="196">
        <f t="shared" si="23"/>
        <v>4</v>
      </c>
      <c r="AE209" s="196">
        <f t="shared" si="24"/>
        <v>6</v>
      </c>
    </row>
    <row r="210" spans="1:31" s="7" customFormat="1" ht="24" x14ac:dyDescent="0.25">
      <c r="A210" s="326"/>
      <c r="B210" s="237">
        <f t="shared" si="28"/>
        <v>36</v>
      </c>
      <c r="C210" s="322"/>
      <c r="D210" s="322"/>
      <c r="E210" s="321"/>
      <c r="F210" s="16" t="s">
        <v>595</v>
      </c>
      <c r="G210" s="40">
        <v>7</v>
      </c>
      <c r="H210" s="321"/>
      <c r="I210" s="321"/>
      <c r="J210" s="103">
        <v>0.1</v>
      </c>
      <c r="K210" s="41">
        <v>33.4</v>
      </c>
      <c r="L210" s="41">
        <v>6.35</v>
      </c>
      <c r="M210" s="41">
        <v>2015</v>
      </c>
      <c r="N210" s="14">
        <f>IF(K210="","",IF(O210="",IF(K210=0,"",IF(K210&lt;=[5]Разработчик!$D$7,[5]Разработчик!$C$8,IF(K210&lt;=[5]Разработчик!$G$7,[5]Разработчик!$F$8,IF(K210&lt;=[5]Разработчик!$J$7,[5]Разработчик!$I$8,IF(K210&lt;=[5]Разработчик!$M$7,[5]Разработчик!$L$8,IF(K210&lt;=[5]Разработчик!$P$7,[5]Разработчик!$O$8,IF(K210&lt;=[5]Разработчик!$S$7,[5]Разработчик!$R$8,IF(K210&lt;=425.9,3.5,IF(K210&gt;=[5]Разработчик!$V$7,[5]Разработчик!$U$8))))))))),"-"))</f>
        <v>1.5</v>
      </c>
      <c r="O210" s="15"/>
      <c r="P210" s="43">
        <v>2019</v>
      </c>
      <c r="Q210" s="43">
        <v>2023</v>
      </c>
      <c r="R210" s="16" t="s">
        <v>258</v>
      </c>
      <c r="S210" s="16" t="s">
        <v>729</v>
      </c>
      <c r="T210" s="17">
        <f t="shared" si="29"/>
        <v>2040</v>
      </c>
      <c r="U210" s="10"/>
      <c r="V210" s="10"/>
      <c r="W210" s="10">
        <v>1</v>
      </c>
      <c r="X210" s="10"/>
      <c r="Y210" s="10"/>
      <c r="Z210" s="10"/>
      <c r="AA210" s="336"/>
      <c r="AB210" s="202" t="s">
        <v>2521</v>
      </c>
      <c r="AC210" s="196">
        <f t="shared" si="22"/>
        <v>0</v>
      </c>
      <c r="AD210" s="196">
        <f t="shared" si="23"/>
        <v>2</v>
      </c>
      <c r="AE210" s="196">
        <f t="shared" si="24"/>
        <v>2</v>
      </c>
    </row>
    <row r="211" spans="1:31" s="7" customFormat="1" ht="24" x14ac:dyDescent="0.25">
      <c r="A211" s="326"/>
      <c r="B211" s="237">
        <f t="shared" si="28"/>
        <v>36</v>
      </c>
      <c r="C211" s="43" t="s">
        <v>609</v>
      </c>
      <c r="D211" s="43" t="s">
        <v>731</v>
      </c>
      <c r="E211" s="321"/>
      <c r="F211" s="16" t="s">
        <v>595</v>
      </c>
      <c r="G211" s="40">
        <v>7</v>
      </c>
      <c r="H211" s="321"/>
      <c r="I211" s="321"/>
      <c r="J211" s="103">
        <v>6.1</v>
      </c>
      <c r="K211" s="41">
        <v>60.3</v>
      </c>
      <c r="L211" s="41">
        <v>5.54</v>
      </c>
      <c r="M211" s="41">
        <v>2015</v>
      </c>
      <c r="N211" s="14">
        <f>IF(K211="","",IF(O211="",IF(K211=0,"",IF(K211&lt;=[5]Разработчик!$D$7,[5]Разработчик!$C$8,IF(K211&lt;=[5]Разработчик!$G$7,[5]Разработчик!$F$8,IF(K211&lt;=[5]Разработчик!$J$7,[5]Разработчик!$I$8,IF(K211&lt;=[5]Разработчик!$M$7,[5]Разработчик!$L$8,IF(K211&lt;=[5]Разработчик!$P$7,[5]Разработчик!$O$8,IF(K211&lt;=[5]Разработчик!$S$7,[5]Разработчик!$R$8,IF(K211&lt;=425.9,3.5,IF(K211&gt;=[5]Разработчик!$V$7,[5]Разработчик!$U$8))))))))),"-"))</f>
        <v>2</v>
      </c>
      <c r="O211" s="15"/>
      <c r="P211" s="43">
        <v>2019</v>
      </c>
      <c r="Q211" s="43">
        <v>2023</v>
      </c>
      <c r="R211" s="16" t="s">
        <v>258</v>
      </c>
      <c r="S211" s="16" t="s">
        <v>729</v>
      </c>
      <c r="T211" s="17">
        <f t="shared" si="29"/>
        <v>2040</v>
      </c>
      <c r="U211" s="10">
        <v>3</v>
      </c>
      <c r="V211" s="10"/>
      <c r="W211" s="10"/>
      <c r="X211" s="10"/>
      <c r="Y211" s="10"/>
      <c r="Z211" s="10"/>
      <c r="AA211" s="336"/>
      <c r="AB211" s="202" t="s">
        <v>2521</v>
      </c>
      <c r="AC211" s="196">
        <f t="shared" si="22"/>
        <v>3</v>
      </c>
      <c r="AD211" s="196">
        <f t="shared" si="23"/>
        <v>6</v>
      </c>
      <c r="AE211" s="196">
        <f t="shared" si="24"/>
        <v>9</v>
      </c>
    </row>
    <row r="212" spans="1:31" s="7" customFormat="1" ht="24" x14ac:dyDescent="0.25">
      <c r="A212" s="326"/>
      <c r="B212" s="237">
        <f t="shared" si="28"/>
        <v>36</v>
      </c>
      <c r="C212" s="322" t="s">
        <v>609</v>
      </c>
      <c r="D212" s="322" t="s">
        <v>732</v>
      </c>
      <c r="E212" s="321"/>
      <c r="F212" s="16" t="s">
        <v>595</v>
      </c>
      <c r="G212" s="40">
        <v>7</v>
      </c>
      <c r="H212" s="321"/>
      <c r="I212" s="321"/>
      <c r="J212" s="103">
        <v>4.7</v>
      </c>
      <c r="K212" s="41">
        <v>114.3</v>
      </c>
      <c r="L212" s="41">
        <v>8.56</v>
      </c>
      <c r="M212" s="41">
        <v>2015</v>
      </c>
      <c r="N212" s="14">
        <f>IF(K212="","",IF(O212="",IF(K212=0,"",IF(K212&lt;=[5]Разработчик!$D$7,[5]Разработчик!$C$8,IF(K212&lt;=[5]Разработчик!$G$7,[5]Разработчик!$F$8,IF(K212&lt;=[5]Разработчик!$J$7,[5]Разработчик!$I$8,IF(K212&lt;=[5]Разработчик!$M$7,[5]Разработчик!$L$8,IF(K212&lt;=[5]Разработчик!$P$7,[5]Разработчик!$O$8,IF(K212&lt;=[5]Разработчик!$S$7,[5]Разработчик!$R$8,IF(K212&lt;=425.9,3.5,IF(K212&gt;=[5]Разработчик!$V$7,[5]Разработчик!$U$8))))))))),"-"))</f>
        <v>2.5</v>
      </c>
      <c r="O212" s="15"/>
      <c r="P212" s="43">
        <v>2019</v>
      </c>
      <c r="Q212" s="43">
        <v>2023</v>
      </c>
      <c r="R212" s="16" t="s">
        <v>258</v>
      </c>
      <c r="S212" s="16" t="s">
        <v>729</v>
      </c>
      <c r="T212" s="17">
        <f t="shared" si="29"/>
        <v>2040</v>
      </c>
      <c r="U212" s="10">
        <v>4</v>
      </c>
      <c r="V212" s="10"/>
      <c r="W212" s="10"/>
      <c r="X212" s="10"/>
      <c r="Y212" s="10"/>
      <c r="Z212" s="10"/>
      <c r="AA212" s="336"/>
      <c r="AB212" s="202" t="s">
        <v>2521</v>
      </c>
      <c r="AC212" s="196">
        <f t="shared" si="22"/>
        <v>4</v>
      </c>
      <c r="AD212" s="196">
        <f t="shared" si="23"/>
        <v>8</v>
      </c>
      <c r="AE212" s="196">
        <f t="shared" si="24"/>
        <v>12</v>
      </c>
    </row>
    <row r="213" spans="1:31" s="7" customFormat="1" ht="24" x14ac:dyDescent="0.25">
      <c r="A213" s="326"/>
      <c r="B213" s="237">
        <f t="shared" si="28"/>
        <v>36</v>
      </c>
      <c r="C213" s="322"/>
      <c r="D213" s="322"/>
      <c r="E213" s="321"/>
      <c r="F213" s="16" t="s">
        <v>595</v>
      </c>
      <c r="G213" s="40">
        <v>7</v>
      </c>
      <c r="H213" s="321"/>
      <c r="I213" s="321"/>
      <c r="J213" s="103">
        <v>11.4</v>
      </c>
      <c r="K213" s="41">
        <v>60.3</v>
      </c>
      <c r="L213" s="41">
        <v>5.54</v>
      </c>
      <c r="M213" s="41">
        <v>2015</v>
      </c>
      <c r="N213" s="14">
        <f>IF(K213="","",IF(O213="",IF(K213=0,"",IF(K213&lt;=[5]Разработчик!$D$7,[5]Разработчик!$C$8,IF(K213&lt;=[5]Разработчик!$G$7,[5]Разработчик!$F$8,IF(K213&lt;=[5]Разработчик!$J$7,[5]Разработчик!$I$8,IF(K213&lt;=[5]Разработчик!$M$7,[5]Разработчик!$L$8,IF(K213&lt;=[5]Разработчик!$P$7,[5]Разработчик!$O$8,IF(K213&lt;=[5]Разработчик!$S$7,[5]Разработчик!$R$8,IF(K213&lt;=425.9,3.5,IF(K213&gt;=[5]Разработчик!$V$7,[5]Разработчик!$U$8))))))))),"-"))</f>
        <v>2</v>
      </c>
      <c r="O213" s="15"/>
      <c r="P213" s="43">
        <v>2019</v>
      </c>
      <c r="Q213" s="43">
        <v>2023</v>
      </c>
      <c r="R213" s="16" t="s">
        <v>258</v>
      </c>
      <c r="S213" s="16" t="s">
        <v>729</v>
      </c>
      <c r="T213" s="17">
        <f t="shared" si="29"/>
        <v>2040</v>
      </c>
      <c r="U213" s="10">
        <v>5</v>
      </c>
      <c r="V213" s="10"/>
      <c r="W213" s="10"/>
      <c r="X213" s="10"/>
      <c r="Y213" s="10"/>
      <c r="Z213" s="10"/>
      <c r="AA213" s="336"/>
      <c r="AB213" s="202" t="s">
        <v>2521</v>
      </c>
      <c r="AC213" s="196">
        <f t="shared" si="22"/>
        <v>5</v>
      </c>
      <c r="AD213" s="196">
        <f t="shared" si="23"/>
        <v>10</v>
      </c>
      <c r="AE213" s="196">
        <f t="shared" si="24"/>
        <v>15</v>
      </c>
    </row>
    <row r="214" spans="1:31" s="7" customFormat="1" ht="24" x14ac:dyDescent="0.25">
      <c r="A214" s="326"/>
      <c r="B214" s="237">
        <f t="shared" si="28"/>
        <v>36</v>
      </c>
      <c r="C214" s="43" t="s">
        <v>609</v>
      </c>
      <c r="D214" s="43" t="s">
        <v>179</v>
      </c>
      <c r="E214" s="321"/>
      <c r="F214" s="16" t="s">
        <v>595</v>
      </c>
      <c r="G214" s="40">
        <v>7</v>
      </c>
      <c r="H214" s="321"/>
      <c r="I214" s="321"/>
      <c r="J214" s="103">
        <v>6.3</v>
      </c>
      <c r="K214" s="41">
        <v>168.3</v>
      </c>
      <c r="L214" s="41">
        <v>10.97</v>
      </c>
      <c r="M214" s="41">
        <v>2015</v>
      </c>
      <c r="N214" s="14">
        <f>IF(K214="","",IF(O214="",IF(K214=0,"",IF(K214&lt;=[5]Разработчик!$D$7,[5]Разработчик!$C$8,IF(K214&lt;=[5]Разработчик!$G$7,[5]Разработчик!$F$8,IF(K214&lt;=[5]Разработчик!$J$7,[5]Разработчик!$I$8,IF(K214&lt;=[5]Разработчик!$M$7,[5]Разработчик!$L$8,IF(K214&lt;=[5]Разработчик!$P$7,[5]Разработчик!$O$8,IF(K214&lt;=[5]Разработчик!$S$7,[5]Разработчик!$R$8,IF(K214&lt;=425.9,3.5,IF(K214&gt;=[5]Разработчик!$V$7,[5]Разработчик!$U$8))))))))),"-"))</f>
        <v>2.5</v>
      </c>
      <c r="O214" s="15"/>
      <c r="P214" s="43">
        <v>2019</v>
      </c>
      <c r="Q214" s="43">
        <v>2023</v>
      </c>
      <c r="R214" s="16" t="s">
        <v>258</v>
      </c>
      <c r="S214" s="16" t="s">
        <v>729</v>
      </c>
      <c r="T214" s="17">
        <f t="shared" si="29"/>
        <v>2040</v>
      </c>
      <c r="U214" s="10">
        <v>4</v>
      </c>
      <c r="V214" s="10">
        <v>2</v>
      </c>
      <c r="W214" s="10">
        <v>5</v>
      </c>
      <c r="X214" s="10"/>
      <c r="Y214" s="10"/>
      <c r="Z214" s="10">
        <v>2</v>
      </c>
      <c r="AA214" s="336"/>
      <c r="AB214" s="202" t="s">
        <v>2521</v>
      </c>
      <c r="AC214" s="196">
        <f t="shared" si="22"/>
        <v>8</v>
      </c>
      <c r="AD214" s="196">
        <f t="shared" si="23"/>
        <v>30</v>
      </c>
      <c r="AE214" s="196">
        <f t="shared" si="24"/>
        <v>38</v>
      </c>
    </row>
    <row r="215" spans="1:31" s="7" customFormat="1" ht="24" x14ac:dyDescent="0.25">
      <c r="A215" s="326"/>
      <c r="B215" s="237">
        <f t="shared" si="28"/>
        <v>36</v>
      </c>
      <c r="C215" s="43" t="s">
        <v>609</v>
      </c>
      <c r="D215" s="43" t="s">
        <v>733</v>
      </c>
      <c r="E215" s="321"/>
      <c r="F215" s="16" t="s">
        <v>595</v>
      </c>
      <c r="G215" s="40">
        <v>7</v>
      </c>
      <c r="H215" s="321"/>
      <c r="I215" s="321"/>
      <c r="J215" s="103">
        <v>10.1</v>
      </c>
      <c r="K215" s="41">
        <v>168.3</v>
      </c>
      <c r="L215" s="41">
        <v>10.97</v>
      </c>
      <c r="M215" s="41">
        <v>2015</v>
      </c>
      <c r="N215" s="14">
        <f>IF(K215="","",IF(O215="",IF(K215=0,"",IF(K215&lt;=[5]Разработчик!$D$7,[5]Разработчик!$C$8,IF(K215&lt;=[5]Разработчик!$G$7,[5]Разработчик!$F$8,IF(K215&lt;=[5]Разработчик!$J$7,[5]Разработчик!$I$8,IF(K215&lt;=[5]Разработчик!$M$7,[5]Разработчик!$L$8,IF(K215&lt;=[5]Разработчик!$P$7,[5]Разработчик!$O$8,IF(K215&lt;=[5]Разработчик!$S$7,[5]Разработчик!$R$8,IF(K215&lt;=425.9,3.5,IF(K215&gt;=[5]Разработчик!$V$7,[5]Разработчик!$U$8))))))))),"-"))</f>
        <v>2.5</v>
      </c>
      <c r="O215" s="15"/>
      <c r="P215" s="43">
        <v>2019</v>
      </c>
      <c r="Q215" s="43">
        <v>2023</v>
      </c>
      <c r="R215" s="16" t="s">
        <v>258</v>
      </c>
      <c r="S215" s="16" t="s">
        <v>729</v>
      </c>
      <c r="T215" s="17">
        <f t="shared" si="29"/>
        <v>2040</v>
      </c>
      <c r="U215" s="10">
        <v>4</v>
      </c>
      <c r="V215" s="10"/>
      <c r="W215" s="10"/>
      <c r="X215" s="10"/>
      <c r="Y215" s="10"/>
      <c r="Z215" s="10"/>
      <c r="AA215" s="336"/>
      <c r="AB215" s="202" t="s">
        <v>2521</v>
      </c>
      <c r="AC215" s="196">
        <f t="shared" si="22"/>
        <v>4</v>
      </c>
      <c r="AD215" s="196">
        <f t="shared" si="23"/>
        <v>8</v>
      </c>
      <c r="AE215" s="196">
        <f t="shared" si="24"/>
        <v>12</v>
      </c>
    </row>
    <row r="216" spans="1:31" s="7" customFormat="1" ht="36" x14ac:dyDescent="0.25">
      <c r="A216" s="322" t="s">
        <v>739</v>
      </c>
      <c r="B216" s="241">
        <v>43</v>
      </c>
      <c r="C216" s="362" t="s">
        <v>602</v>
      </c>
      <c r="D216" s="369" t="s">
        <v>740</v>
      </c>
      <c r="E216" s="361" t="s">
        <v>737</v>
      </c>
      <c r="F216" s="16" t="s">
        <v>41</v>
      </c>
      <c r="G216" s="40">
        <v>0.6</v>
      </c>
      <c r="H216" s="370">
        <v>0.3</v>
      </c>
      <c r="I216" s="370">
        <v>216.4</v>
      </c>
      <c r="J216" s="103">
        <v>20.8</v>
      </c>
      <c r="K216" s="41">
        <v>219.1</v>
      </c>
      <c r="L216" s="41">
        <v>8.18</v>
      </c>
      <c r="M216" s="41">
        <v>2015</v>
      </c>
      <c r="N216" s="14">
        <f>IF(K216="","",IF(O216="",IF(K216=0,"",IF(K216&lt;=[5]Разработчик!$D$7,[5]Разработчик!$C$8,IF(K216&lt;=[5]Разработчик!$G$7,[5]Разработчик!$F$8,IF(K216&lt;=[5]Разработчик!$J$7,[5]Разработчик!$I$8,IF(K216&lt;=[5]Разработчик!$M$7,[5]Разработчик!$L$8,IF(K216&lt;=[5]Разработчик!$P$7,[5]Разработчик!$O$8,IF(K216&lt;=[5]Разработчик!$S$7,[5]Разработчик!$R$8,IF(K216&lt;=425.9,3.5,IF(K216&gt;=[5]Разработчик!$V$7,[5]Разработчик!$U$8))))))))),"-"))</f>
        <v>3</v>
      </c>
      <c r="O216" s="15"/>
      <c r="P216" s="43">
        <v>2021</v>
      </c>
      <c r="Q216" s="43">
        <v>2023</v>
      </c>
      <c r="R216" s="16" t="s">
        <v>258</v>
      </c>
      <c r="S216" s="16" t="s">
        <v>741</v>
      </c>
      <c r="T216" s="17">
        <f t="shared" si="29"/>
        <v>2040</v>
      </c>
      <c r="U216" s="10">
        <v>6</v>
      </c>
      <c r="V216" s="10"/>
      <c r="W216" s="10"/>
      <c r="X216" s="10"/>
      <c r="Y216" s="10"/>
      <c r="Z216" s="10">
        <v>2</v>
      </c>
      <c r="AA216" s="336"/>
      <c r="AB216" s="202" t="s">
        <v>2521</v>
      </c>
      <c r="AC216" s="196">
        <f t="shared" si="22"/>
        <v>8</v>
      </c>
      <c r="AD216" s="196">
        <f t="shared" si="23"/>
        <v>18</v>
      </c>
      <c r="AE216" s="196">
        <f t="shared" si="24"/>
        <v>26</v>
      </c>
    </row>
    <row r="217" spans="1:31" s="7" customFormat="1" ht="36" x14ac:dyDescent="0.25">
      <c r="A217" s="322"/>
      <c r="B217" s="237">
        <f>B216</f>
        <v>43</v>
      </c>
      <c r="C217" s="362"/>
      <c r="D217" s="369"/>
      <c r="E217" s="361"/>
      <c r="F217" s="16" t="s">
        <v>41</v>
      </c>
      <c r="G217" s="40">
        <v>0.6</v>
      </c>
      <c r="H217" s="370"/>
      <c r="I217" s="370"/>
      <c r="J217" s="103">
        <v>0.3</v>
      </c>
      <c r="K217" s="41">
        <v>21.3</v>
      </c>
      <c r="L217" s="41">
        <v>7.47</v>
      </c>
      <c r="M217" s="41">
        <v>2015</v>
      </c>
      <c r="N217" s="14">
        <f>IF(K217="","",IF(O217="",IF(K217=0,"",IF(K217&lt;=[5]Разработчик!$D$7,[5]Разработчик!$C$8,IF(K217&lt;=[5]Разработчик!$G$7,[5]Разработчик!$F$8,IF(K217&lt;=[5]Разработчик!$J$7,[5]Разработчик!$I$8,IF(K217&lt;=[5]Разработчик!$M$7,[5]Разработчик!$L$8,IF(K217&lt;=[5]Разработчик!$P$7,[5]Разработчик!$O$8,IF(K217&lt;=[5]Разработчик!$S$7,[5]Разработчик!$R$8,IF(K217&lt;=425.9,3.5,IF(K217&gt;=[5]Разработчик!$V$7,[5]Разработчик!$U$8))))))))),"-"))</f>
        <v>1</v>
      </c>
      <c r="O217" s="15"/>
      <c r="P217" s="43">
        <v>2021</v>
      </c>
      <c r="Q217" s="43">
        <v>2023</v>
      </c>
      <c r="R217" s="16" t="s">
        <v>258</v>
      </c>
      <c r="S217" s="16" t="s">
        <v>741</v>
      </c>
      <c r="T217" s="17">
        <f t="shared" si="29"/>
        <v>2040</v>
      </c>
      <c r="U217" s="10"/>
      <c r="V217" s="10"/>
      <c r="W217" s="10">
        <v>1</v>
      </c>
      <c r="X217" s="10"/>
      <c r="Y217" s="10"/>
      <c r="Z217" s="10"/>
      <c r="AA217" s="336"/>
      <c r="AB217" s="202" t="s">
        <v>2521</v>
      </c>
      <c r="AC217" s="196">
        <f t="shared" si="22"/>
        <v>0</v>
      </c>
      <c r="AD217" s="196">
        <f t="shared" si="23"/>
        <v>2</v>
      </c>
      <c r="AE217" s="196">
        <f t="shared" si="24"/>
        <v>2</v>
      </c>
    </row>
    <row r="218" spans="1:31" s="7" customFormat="1" ht="36" x14ac:dyDescent="0.25">
      <c r="A218" s="322"/>
      <c r="B218" s="237">
        <f>B217</f>
        <v>43</v>
      </c>
      <c r="C218" s="99" t="s">
        <v>601</v>
      </c>
      <c r="D218" s="369"/>
      <c r="E218" s="361"/>
      <c r="F218" s="16" t="s">
        <v>41</v>
      </c>
      <c r="G218" s="40">
        <v>0.6</v>
      </c>
      <c r="H218" s="370"/>
      <c r="I218" s="370"/>
      <c r="J218" s="103">
        <v>36.1</v>
      </c>
      <c r="K218" s="41">
        <v>219.1</v>
      </c>
      <c r="L218" s="41">
        <v>8.18</v>
      </c>
      <c r="M218" s="41">
        <v>2015</v>
      </c>
      <c r="N218" s="14">
        <f>IF(K218="","",IF(O218="",IF(K218=0,"",IF(K218&lt;=[5]Разработчик!$D$7,[5]Разработчик!$C$8,IF(K218&lt;=[5]Разработчик!$G$7,[5]Разработчик!$F$8,IF(K218&lt;=[5]Разработчик!$J$7,[5]Разработчик!$I$8,IF(K218&lt;=[5]Разработчик!$M$7,[5]Разработчик!$L$8,IF(K218&lt;=[5]Разработчик!$P$7,[5]Разработчик!$O$8,IF(K218&lt;=[5]Разработчик!$S$7,[5]Разработчик!$R$8,IF(K218&lt;=425.9,3.5,IF(K218&gt;=[5]Разработчик!$V$7,[5]Разработчик!$U$8))))))))),"-"))</f>
        <v>3</v>
      </c>
      <c r="O218" s="15"/>
      <c r="P218" s="43">
        <v>2021</v>
      </c>
      <c r="Q218" s="43">
        <v>2023</v>
      </c>
      <c r="R218" s="16" t="s">
        <v>258</v>
      </c>
      <c r="S218" s="16" t="s">
        <v>741</v>
      </c>
      <c r="T218" s="17">
        <f t="shared" si="29"/>
        <v>2040</v>
      </c>
      <c r="U218" s="10">
        <v>11</v>
      </c>
      <c r="V218" s="10"/>
      <c r="W218" s="10"/>
      <c r="X218" s="10"/>
      <c r="Y218" s="10"/>
      <c r="Z218" s="10"/>
      <c r="AA218" s="336"/>
      <c r="AB218" s="202" t="s">
        <v>2521</v>
      </c>
      <c r="AC218" s="196">
        <f t="shared" si="22"/>
        <v>11</v>
      </c>
      <c r="AD218" s="196">
        <f t="shared" si="23"/>
        <v>22</v>
      </c>
      <c r="AE218" s="196">
        <f t="shared" si="24"/>
        <v>33</v>
      </c>
    </row>
    <row r="219" spans="1:31" s="7" customFormat="1" ht="36" x14ac:dyDescent="0.25">
      <c r="A219" s="322"/>
      <c r="B219" s="237">
        <f>B218</f>
        <v>43</v>
      </c>
      <c r="C219" s="362" t="s">
        <v>625</v>
      </c>
      <c r="D219" s="369"/>
      <c r="E219" s="361"/>
      <c r="F219" s="16" t="s">
        <v>41</v>
      </c>
      <c r="G219" s="40">
        <v>0.6</v>
      </c>
      <c r="H219" s="370"/>
      <c r="I219" s="370"/>
      <c r="J219" s="103">
        <v>15.3</v>
      </c>
      <c r="K219" s="41">
        <v>219.1</v>
      </c>
      <c r="L219" s="41">
        <v>8.18</v>
      </c>
      <c r="M219" s="41">
        <v>2015</v>
      </c>
      <c r="N219" s="14">
        <f>IF(K219="","",IF(O219="",IF(K219=0,"",IF(K219&lt;=[5]Разработчик!$D$7,[5]Разработчик!$C$8,IF(K219&lt;=[5]Разработчик!$G$7,[5]Разработчик!$F$8,IF(K219&lt;=[5]Разработчик!$J$7,[5]Разработчик!$I$8,IF(K219&lt;=[5]Разработчик!$M$7,[5]Разработчик!$L$8,IF(K219&lt;=[5]Разработчик!$P$7,[5]Разработчик!$O$8,IF(K219&lt;=[5]Разработчик!$S$7,[5]Разработчик!$R$8,IF(K219&lt;=425.9,3.5,IF(K219&gt;=[5]Разработчик!$V$7,[5]Разработчик!$U$8))))))))),"-"))</f>
        <v>3</v>
      </c>
      <c r="O219" s="15"/>
      <c r="P219" s="43">
        <v>2021</v>
      </c>
      <c r="Q219" s="43">
        <v>2023</v>
      </c>
      <c r="R219" s="16" t="s">
        <v>258</v>
      </c>
      <c r="S219" s="16" t="s">
        <v>741</v>
      </c>
      <c r="T219" s="17">
        <f t="shared" si="29"/>
        <v>2040</v>
      </c>
      <c r="U219" s="10">
        <v>3</v>
      </c>
      <c r="V219" s="10"/>
      <c r="W219" s="10"/>
      <c r="X219" s="10"/>
      <c r="Y219" s="10"/>
      <c r="Z219" s="10"/>
      <c r="AA219" s="336"/>
      <c r="AB219" s="202" t="s">
        <v>2521</v>
      </c>
      <c r="AC219" s="196">
        <f t="shared" si="22"/>
        <v>3</v>
      </c>
      <c r="AD219" s="196">
        <f t="shared" si="23"/>
        <v>6</v>
      </c>
      <c r="AE219" s="196">
        <f t="shared" si="24"/>
        <v>9</v>
      </c>
    </row>
    <row r="220" spans="1:31" s="7" customFormat="1" ht="36" x14ac:dyDescent="0.25">
      <c r="A220" s="322"/>
      <c r="B220" s="237">
        <f>B219</f>
        <v>43</v>
      </c>
      <c r="C220" s="362"/>
      <c r="D220" s="369"/>
      <c r="E220" s="361"/>
      <c r="F220" s="16" t="s">
        <v>41</v>
      </c>
      <c r="G220" s="40">
        <v>0.6</v>
      </c>
      <c r="H220" s="370"/>
      <c r="I220" s="370"/>
      <c r="J220" s="103">
        <v>0.1</v>
      </c>
      <c r="K220" s="41">
        <v>168.3</v>
      </c>
      <c r="L220" s="41">
        <v>7.11</v>
      </c>
      <c r="M220" s="41">
        <v>2015</v>
      </c>
      <c r="N220" s="14">
        <f>IF(K220="","",IF(O220="",IF(K220=0,"",IF(K220&lt;=[5]Разработчик!$D$7,[5]Разработчик!$C$8,IF(K220&lt;=[5]Разработчик!$G$7,[5]Разработчик!$F$8,IF(K220&lt;=[5]Разработчик!$J$7,[5]Разработчик!$I$8,IF(K220&lt;=[5]Разработчик!$M$7,[5]Разработчик!$L$8,IF(K220&lt;=[5]Разработчик!$P$7,[5]Разработчик!$O$8,IF(K220&lt;=[5]Разработчик!$S$7,[5]Разработчик!$R$8,IF(K220&lt;=425.9,3.5,IF(K220&gt;=[5]Разработчик!$V$7,[5]Разработчик!$U$8))))))))),"-"))</f>
        <v>2.5</v>
      </c>
      <c r="O220" s="15"/>
      <c r="P220" s="43">
        <v>2021</v>
      </c>
      <c r="Q220" s="43">
        <v>2023</v>
      </c>
      <c r="R220" s="16" t="s">
        <v>258</v>
      </c>
      <c r="S220" s="16" t="s">
        <v>741</v>
      </c>
      <c r="T220" s="17">
        <f t="shared" si="29"/>
        <v>2040</v>
      </c>
      <c r="U220" s="10">
        <v>1</v>
      </c>
      <c r="V220" s="10"/>
      <c r="W220" s="10">
        <v>1</v>
      </c>
      <c r="X220" s="10"/>
      <c r="Y220" s="10"/>
      <c r="Z220" s="10"/>
      <c r="AA220" s="336"/>
      <c r="AB220" s="202" t="s">
        <v>2521</v>
      </c>
      <c r="AC220" s="196">
        <f t="shared" si="22"/>
        <v>1</v>
      </c>
      <c r="AD220" s="196">
        <f t="shared" si="23"/>
        <v>4</v>
      </c>
      <c r="AE220" s="196">
        <f t="shared" si="24"/>
        <v>5</v>
      </c>
    </row>
    <row r="221" spans="1:31" s="7" customFormat="1" ht="36" x14ac:dyDescent="0.25">
      <c r="A221" s="322"/>
      <c r="B221" s="237">
        <f>B220</f>
        <v>43</v>
      </c>
      <c r="C221" s="362"/>
      <c r="D221" s="369"/>
      <c r="E221" s="361"/>
      <c r="F221" s="16" t="s">
        <v>41</v>
      </c>
      <c r="G221" s="40">
        <v>0.6</v>
      </c>
      <c r="H221" s="370"/>
      <c r="I221" s="370"/>
      <c r="J221" s="103">
        <v>0.3</v>
      </c>
      <c r="K221" s="41">
        <v>60.3</v>
      </c>
      <c r="L221" s="41">
        <v>8.74</v>
      </c>
      <c r="M221" s="41">
        <v>2015</v>
      </c>
      <c r="N221" s="14">
        <f>IF(K221="","",IF(O221="",IF(K221=0,"",IF(K221&lt;=[5]Разработчик!$D$7,[5]Разработчик!$C$8,IF(K221&lt;=[5]Разработчик!$G$7,[5]Разработчик!$F$8,IF(K221&lt;=[5]Разработчик!$J$7,[5]Разработчик!$I$8,IF(K221&lt;=[5]Разработчик!$M$7,[5]Разработчик!$L$8,IF(K221&lt;=[5]Разработчик!$P$7,[5]Разработчик!$O$8,IF(K221&lt;=[5]Разработчик!$S$7,[5]Разработчик!$R$8,IF(K221&lt;=425.9,3.5,IF(K221&gt;=[5]Разработчик!$V$7,[5]Разработчик!$U$8))))))))),"-"))</f>
        <v>2</v>
      </c>
      <c r="O221" s="15"/>
      <c r="P221" s="43">
        <v>2021</v>
      </c>
      <c r="Q221" s="43">
        <v>2023</v>
      </c>
      <c r="R221" s="16" t="s">
        <v>258</v>
      </c>
      <c r="S221" s="16" t="s">
        <v>741</v>
      </c>
      <c r="T221" s="17">
        <f t="shared" si="29"/>
        <v>2040</v>
      </c>
      <c r="U221" s="10"/>
      <c r="V221" s="10"/>
      <c r="W221" s="10">
        <v>1</v>
      </c>
      <c r="X221" s="10"/>
      <c r="Y221" s="10"/>
      <c r="Z221" s="10"/>
      <c r="AA221" s="336"/>
      <c r="AB221" s="202" t="s">
        <v>2521</v>
      </c>
      <c r="AC221" s="196">
        <f t="shared" si="22"/>
        <v>0</v>
      </c>
      <c r="AD221" s="196">
        <f t="shared" si="23"/>
        <v>2</v>
      </c>
      <c r="AE221" s="196">
        <f t="shared" si="24"/>
        <v>2</v>
      </c>
    </row>
    <row r="222" spans="1:31" s="7" customFormat="1" ht="36" x14ac:dyDescent="0.25">
      <c r="A222" s="322" t="s">
        <v>742</v>
      </c>
      <c r="B222" s="241">
        <v>44</v>
      </c>
      <c r="C222" s="326" t="s">
        <v>622</v>
      </c>
      <c r="D222" s="326" t="s">
        <v>215</v>
      </c>
      <c r="E222" s="321" t="s">
        <v>743</v>
      </c>
      <c r="F222" s="16" t="s">
        <v>595</v>
      </c>
      <c r="G222" s="40">
        <v>5.6</v>
      </c>
      <c r="H222" s="364">
        <v>4.74</v>
      </c>
      <c r="I222" s="364">
        <v>250</v>
      </c>
      <c r="J222" s="103">
        <v>30.5</v>
      </c>
      <c r="K222" s="41">
        <v>355.6</v>
      </c>
      <c r="L222" s="41">
        <v>19.05</v>
      </c>
      <c r="M222" s="41">
        <v>2015</v>
      </c>
      <c r="N222" s="14">
        <f>IF(K222="","",IF(O222="",IF(K222=0,"",IF(K222&lt;=[5]Разработчик!$D$7,[5]Разработчик!$C$8,IF(K222&lt;=[5]Разработчик!$G$7,[5]Разработчик!$F$8,IF(K222&lt;=[5]Разработчик!$J$7,[5]Разработчик!$I$8,IF(K222&lt;=[5]Разработчик!$M$7,[5]Разработчик!$L$8,IF(K222&lt;=[5]Разработчик!$P$7,[5]Разработчик!$O$8,IF(K222&lt;=[5]Разработчик!$S$7,[5]Разработчик!$R$8,IF(K222&lt;=425.9,3.5,IF(K222&gt;=[5]Разработчик!$V$7,[5]Разработчик!$U$8))))))))),"-"))</f>
        <v>3.5</v>
      </c>
      <c r="O222" s="15"/>
      <c r="P222" s="43">
        <v>2019</v>
      </c>
      <c r="Q222" s="43">
        <v>2023</v>
      </c>
      <c r="R222" s="16" t="s">
        <v>258</v>
      </c>
      <c r="S222" s="16" t="s">
        <v>741</v>
      </c>
      <c r="T222" s="17">
        <f t="shared" si="29"/>
        <v>2040</v>
      </c>
      <c r="U222" s="10">
        <v>9</v>
      </c>
      <c r="V222" s="10"/>
      <c r="W222" s="10"/>
      <c r="X222" s="10"/>
      <c r="Y222" s="10"/>
      <c r="Z222" s="10"/>
      <c r="AA222" s="336"/>
      <c r="AB222" s="202" t="s">
        <v>2521</v>
      </c>
      <c r="AC222" s="196">
        <f t="shared" si="22"/>
        <v>9</v>
      </c>
      <c r="AD222" s="196">
        <f t="shared" si="23"/>
        <v>18</v>
      </c>
      <c r="AE222" s="196">
        <f t="shared" si="24"/>
        <v>27</v>
      </c>
    </row>
    <row r="223" spans="1:31" s="7" customFormat="1" ht="36" x14ac:dyDescent="0.25">
      <c r="A223" s="322"/>
      <c r="B223" s="237">
        <f>B222</f>
        <v>44</v>
      </c>
      <c r="C223" s="326"/>
      <c r="D223" s="326"/>
      <c r="E223" s="321"/>
      <c r="F223" s="16" t="s">
        <v>595</v>
      </c>
      <c r="G223" s="40">
        <v>5.6</v>
      </c>
      <c r="H223" s="364"/>
      <c r="I223" s="364"/>
      <c r="J223" s="103">
        <v>0.1</v>
      </c>
      <c r="K223" s="41">
        <v>168.3</v>
      </c>
      <c r="L223" s="41">
        <v>10.97</v>
      </c>
      <c r="M223" s="41">
        <v>2015</v>
      </c>
      <c r="N223" s="14">
        <f>IF(K223="","",IF(O223="",IF(K223=0,"",IF(K223&lt;=[5]Разработчик!$D$7,[5]Разработчик!$C$8,IF(K223&lt;=[5]Разработчик!$G$7,[5]Разработчик!$F$8,IF(K223&lt;=[5]Разработчик!$J$7,[5]Разработчик!$I$8,IF(K223&lt;=[5]Разработчик!$M$7,[5]Разработчик!$L$8,IF(K223&lt;=[5]Разработчик!$P$7,[5]Разработчик!$O$8,IF(K223&lt;=[5]Разработчик!$S$7,[5]Разработчик!$R$8,IF(K223&lt;=425.9,3.5,IF(K223&gt;=[5]Разработчик!$V$7,[5]Разработчик!$U$8))))))))),"-"))</f>
        <v>2.5</v>
      </c>
      <c r="O223" s="15"/>
      <c r="P223" s="43">
        <v>2019</v>
      </c>
      <c r="Q223" s="43">
        <v>2023</v>
      </c>
      <c r="R223" s="16" t="s">
        <v>258</v>
      </c>
      <c r="S223" s="16" t="s">
        <v>741</v>
      </c>
      <c r="T223" s="17">
        <f t="shared" si="29"/>
        <v>2040</v>
      </c>
      <c r="U223" s="10"/>
      <c r="V223" s="10"/>
      <c r="W223" s="10"/>
      <c r="X223" s="10"/>
      <c r="Y223" s="10"/>
      <c r="Z223" s="10"/>
      <c r="AA223" s="336"/>
      <c r="AB223" s="202" t="s">
        <v>2521</v>
      </c>
      <c r="AC223" s="196">
        <f t="shared" si="22"/>
        <v>0</v>
      </c>
      <c r="AD223" s="196">
        <f t="shared" si="23"/>
        <v>0</v>
      </c>
      <c r="AE223" s="196">
        <f t="shared" si="24"/>
        <v>0</v>
      </c>
    </row>
    <row r="224" spans="1:31" s="7" customFormat="1" ht="36" x14ac:dyDescent="0.25">
      <c r="A224" s="322"/>
      <c r="B224" s="237">
        <f>B223</f>
        <v>44</v>
      </c>
      <c r="C224" s="326"/>
      <c r="D224" s="326"/>
      <c r="E224" s="321"/>
      <c r="F224" s="16" t="s">
        <v>595</v>
      </c>
      <c r="G224" s="40">
        <v>5.6</v>
      </c>
      <c r="H224" s="364"/>
      <c r="I224" s="364"/>
      <c r="J224" s="103">
        <v>0.3</v>
      </c>
      <c r="K224" s="41">
        <v>60.3</v>
      </c>
      <c r="L224" s="41">
        <v>8.74</v>
      </c>
      <c r="M224" s="41">
        <v>2015</v>
      </c>
      <c r="N224" s="14">
        <f>IF(K224="","",IF(O224="",IF(K224=0,"",IF(K224&lt;=[5]Разработчик!$D$7,[5]Разработчик!$C$8,IF(K224&lt;=[5]Разработчик!$G$7,[5]Разработчик!$F$8,IF(K224&lt;=[5]Разработчик!$J$7,[5]Разработчик!$I$8,IF(K224&lt;=[5]Разработчик!$M$7,[5]Разработчик!$L$8,IF(K224&lt;=[5]Разработчик!$P$7,[5]Разработчик!$O$8,IF(K224&lt;=[5]Разработчик!$S$7,[5]Разработчик!$R$8,IF(K224&lt;=425.9,3.5,IF(K224&gt;=[5]Разработчик!$V$7,[5]Разработчик!$U$8))))))))),"-"))</f>
        <v>2</v>
      </c>
      <c r="O224" s="15"/>
      <c r="P224" s="43">
        <v>2019</v>
      </c>
      <c r="Q224" s="43">
        <v>2023</v>
      </c>
      <c r="R224" s="16" t="s">
        <v>258</v>
      </c>
      <c r="S224" s="16" t="s">
        <v>741</v>
      </c>
      <c r="T224" s="17">
        <f t="shared" si="29"/>
        <v>2040</v>
      </c>
      <c r="U224" s="10"/>
      <c r="V224" s="10"/>
      <c r="W224" s="10">
        <v>2</v>
      </c>
      <c r="X224" s="10"/>
      <c r="Y224" s="10"/>
      <c r="Z224" s="10">
        <v>1</v>
      </c>
      <c r="AA224" s="336"/>
      <c r="AB224" s="202" t="s">
        <v>2521</v>
      </c>
      <c r="AC224" s="196">
        <f t="shared" si="22"/>
        <v>1</v>
      </c>
      <c r="AD224" s="196">
        <f t="shared" si="23"/>
        <v>7</v>
      </c>
      <c r="AE224" s="196">
        <f t="shared" si="24"/>
        <v>8</v>
      </c>
    </row>
    <row r="225" spans="1:31" s="7" customFormat="1" ht="36" x14ac:dyDescent="0.25">
      <c r="A225" s="322"/>
      <c r="B225" s="237">
        <f>B224</f>
        <v>44</v>
      </c>
      <c r="C225" s="87" t="s">
        <v>622</v>
      </c>
      <c r="D225" s="87" t="s">
        <v>744</v>
      </c>
      <c r="E225" s="321"/>
      <c r="F225" s="16" t="s">
        <v>595</v>
      </c>
      <c r="G225" s="40">
        <v>5.6</v>
      </c>
      <c r="H225" s="364"/>
      <c r="I225" s="364"/>
      <c r="J225" s="103">
        <v>0.2</v>
      </c>
      <c r="K225" s="41">
        <v>88.9</v>
      </c>
      <c r="L225" s="41">
        <v>7.62</v>
      </c>
      <c r="M225" s="41">
        <v>2015</v>
      </c>
      <c r="N225" s="14">
        <f>IF(K225="","",IF(O225="",IF(K225=0,"",IF(K225&lt;=[5]Разработчик!$D$7,[5]Разработчик!$C$8,IF(K225&lt;=[5]Разработчик!$G$7,[5]Разработчик!$F$8,IF(K225&lt;=[5]Разработчик!$J$7,[5]Разработчик!$I$8,IF(K225&lt;=[5]Разработчик!$M$7,[5]Разработчик!$L$8,IF(K225&lt;=[5]Разработчик!$P$7,[5]Разработчик!$O$8,IF(K225&lt;=[5]Разработчик!$S$7,[5]Разработчик!$R$8,IF(K225&lt;=425.9,3.5,IF(K225&gt;=[5]Разработчик!$V$7,[5]Разработчик!$U$8))))))))),"-"))</f>
        <v>2</v>
      </c>
      <c r="O225" s="15"/>
      <c r="P225" s="43">
        <v>2019</v>
      </c>
      <c r="Q225" s="43">
        <v>2023</v>
      </c>
      <c r="R225" s="16" t="s">
        <v>258</v>
      </c>
      <c r="S225" s="16" t="s">
        <v>741</v>
      </c>
      <c r="T225" s="17">
        <f t="shared" si="29"/>
        <v>2040</v>
      </c>
      <c r="U225" s="10">
        <v>1</v>
      </c>
      <c r="V225" s="10"/>
      <c r="W225" s="10">
        <v>1</v>
      </c>
      <c r="X225" s="10"/>
      <c r="Y225" s="10"/>
      <c r="Z225" s="10"/>
      <c r="AA225" s="336"/>
      <c r="AB225" s="202" t="s">
        <v>2521</v>
      </c>
      <c r="AC225" s="196">
        <f t="shared" si="22"/>
        <v>1</v>
      </c>
      <c r="AD225" s="196">
        <f t="shared" si="23"/>
        <v>4</v>
      </c>
      <c r="AE225" s="196">
        <f t="shared" si="24"/>
        <v>5</v>
      </c>
    </row>
    <row r="226" spans="1:31" s="7" customFormat="1" ht="36" x14ac:dyDescent="0.25">
      <c r="A226" s="322"/>
      <c r="B226" s="237">
        <f>B225</f>
        <v>44</v>
      </c>
      <c r="C226" s="87" t="s">
        <v>622</v>
      </c>
      <c r="D226" s="87" t="s">
        <v>745</v>
      </c>
      <c r="E226" s="321"/>
      <c r="F226" s="16" t="s">
        <v>595</v>
      </c>
      <c r="G226" s="40">
        <v>5.6</v>
      </c>
      <c r="H226" s="364"/>
      <c r="I226" s="364"/>
      <c r="J226" s="103">
        <v>0.1</v>
      </c>
      <c r="K226" s="41">
        <v>88.9</v>
      </c>
      <c r="L226" s="41">
        <v>7.62</v>
      </c>
      <c r="M226" s="41">
        <v>2015</v>
      </c>
      <c r="N226" s="14">
        <f>IF(K226="","",IF(O226="",IF(K226=0,"",IF(K226&lt;=[5]Разработчик!$D$7,[5]Разработчик!$C$8,IF(K226&lt;=[5]Разработчик!$G$7,[5]Разработчик!$F$8,IF(K226&lt;=[5]Разработчик!$J$7,[5]Разработчик!$I$8,IF(K226&lt;=[5]Разработчик!$M$7,[5]Разработчик!$L$8,IF(K226&lt;=[5]Разработчик!$P$7,[5]Разработчик!$O$8,IF(K226&lt;=[5]Разработчик!$S$7,[5]Разработчик!$R$8,IF(K226&lt;=425.9,3.5,IF(K226&gt;=[5]Разработчик!$V$7,[5]Разработчик!$U$8))))))))),"-"))</f>
        <v>2</v>
      </c>
      <c r="O226" s="15"/>
      <c r="P226" s="43">
        <v>2019</v>
      </c>
      <c r="Q226" s="43">
        <v>2023</v>
      </c>
      <c r="R226" s="16" t="s">
        <v>258</v>
      </c>
      <c r="S226" s="16" t="s">
        <v>741</v>
      </c>
      <c r="T226" s="17">
        <f t="shared" si="29"/>
        <v>2040</v>
      </c>
      <c r="U226" s="10">
        <v>1</v>
      </c>
      <c r="V226" s="10"/>
      <c r="W226" s="10"/>
      <c r="X226" s="10"/>
      <c r="Y226" s="10"/>
      <c r="Z226" s="10"/>
      <c r="AA226" s="336"/>
      <c r="AB226" s="202" t="s">
        <v>2521</v>
      </c>
      <c r="AC226" s="196">
        <f t="shared" si="22"/>
        <v>1</v>
      </c>
      <c r="AD226" s="196">
        <f t="shared" si="23"/>
        <v>2</v>
      </c>
      <c r="AE226" s="196">
        <f t="shared" si="24"/>
        <v>3</v>
      </c>
    </row>
    <row r="227" spans="1:31" s="7" customFormat="1" ht="36" x14ac:dyDescent="0.25">
      <c r="A227" s="322"/>
      <c r="B227" s="237">
        <f>B226</f>
        <v>44</v>
      </c>
      <c r="C227" s="87" t="s">
        <v>622</v>
      </c>
      <c r="D227" s="87" t="s">
        <v>220</v>
      </c>
      <c r="E227" s="321"/>
      <c r="F227" s="16" t="s">
        <v>595</v>
      </c>
      <c r="G227" s="40">
        <v>5.6</v>
      </c>
      <c r="H227" s="364"/>
      <c r="I227" s="364"/>
      <c r="J227" s="103">
        <v>7.9</v>
      </c>
      <c r="K227" s="41">
        <v>355.6</v>
      </c>
      <c r="L227" s="41">
        <v>19.05</v>
      </c>
      <c r="M227" s="41">
        <v>2015</v>
      </c>
      <c r="N227" s="14">
        <f>IF(K227="","",IF(O227="",IF(K227=0,"",IF(K227&lt;=[5]Разработчик!$D$7,[5]Разработчик!$C$8,IF(K227&lt;=[5]Разработчик!$G$7,[5]Разработчик!$F$8,IF(K227&lt;=[5]Разработчик!$J$7,[5]Разработчик!$I$8,IF(K227&lt;=[5]Разработчик!$M$7,[5]Разработчик!$L$8,IF(K227&lt;=[5]Разработчик!$P$7,[5]Разработчик!$O$8,IF(K227&lt;=[5]Разработчик!$S$7,[5]Разработчик!$R$8,IF(K227&lt;=425.9,3.5,IF(K227&gt;=[5]Разработчик!$V$7,[5]Разработчик!$U$8))))))))),"-"))</f>
        <v>3.5</v>
      </c>
      <c r="O227" s="15"/>
      <c r="P227" s="43">
        <v>2019</v>
      </c>
      <c r="Q227" s="43">
        <v>2023</v>
      </c>
      <c r="R227" s="16" t="s">
        <v>258</v>
      </c>
      <c r="S227" s="16" t="s">
        <v>741</v>
      </c>
      <c r="T227" s="17">
        <f t="shared" si="29"/>
        <v>2040</v>
      </c>
      <c r="U227" s="10">
        <v>2</v>
      </c>
      <c r="V227" s="10"/>
      <c r="W227" s="10"/>
      <c r="X227" s="10"/>
      <c r="Y227" s="10"/>
      <c r="Z227" s="10">
        <v>1</v>
      </c>
      <c r="AA227" s="336"/>
      <c r="AB227" s="202" t="s">
        <v>2521</v>
      </c>
      <c r="AC227" s="196">
        <f t="shared" si="22"/>
        <v>3</v>
      </c>
      <c r="AD227" s="196">
        <f t="shared" si="23"/>
        <v>7</v>
      </c>
      <c r="AE227" s="196">
        <f t="shared" si="24"/>
        <v>10</v>
      </c>
    </row>
    <row r="228" spans="1:31" s="7" customFormat="1" ht="36" x14ac:dyDescent="0.25">
      <c r="A228" s="322" t="s">
        <v>746</v>
      </c>
      <c r="B228" s="241">
        <v>45</v>
      </c>
      <c r="C228" s="366" t="s">
        <v>622</v>
      </c>
      <c r="D228" s="326" t="s">
        <v>747</v>
      </c>
      <c r="E228" s="321" t="s">
        <v>743</v>
      </c>
      <c r="F228" s="16" t="s">
        <v>595</v>
      </c>
      <c r="G228" s="40">
        <v>5.6</v>
      </c>
      <c r="H228" s="364">
        <v>4.7</v>
      </c>
      <c r="I228" s="364">
        <v>204</v>
      </c>
      <c r="J228" s="103">
        <v>46.4</v>
      </c>
      <c r="K228" s="41">
        <v>355.6</v>
      </c>
      <c r="L228" s="41">
        <v>19.05</v>
      </c>
      <c r="M228" s="41">
        <v>2015</v>
      </c>
      <c r="N228" s="14">
        <f>IF(K228="","",IF(O228="",IF(K228=0,"",IF(K228&lt;=[5]Разработчик!$D$7,[5]Разработчик!$C$8,IF(K228&lt;=[5]Разработчик!$G$7,[5]Разработчик!$F$8,IF(K228&lt;=[5]Разработчик!$J$7,[5]Разработчик!$I$8,IF(K228&lt;=[5]Разработчик!$M$7,[5]Разработчик!$L$8,IF(K228&lt;=[5]Разработчик!$P$7,[5]Разработчик!$O$8,IF(K228&lt;=[5]Разработчик!$S$7,[5]Разработчик!$R$8,IF(K228&lt;=425.9,3.5,IF(K228&gt;=[5]Разработчик!$V$7,[5]Разработчик!$U$8))))))))),"-"))</f>
        <v>3.5</v>
      </c>
      <c r="O228" s="15"/>
      <c r="P228" s="43">
        <v>2019</v>
      </c>
      <c r="Q228" s="43">
        <v>2023</v>
      </c>
      <c r="R228" s="16" t="s">
        <v>258</v>
      </c>
      <c r="S228" s="16" t="s">
        <v>741</v>
      </c>
      <c r="T228" s="17">
        <f t="shared" si="29"/>
        <v>2040</v>
      </c>
      <c r="U228" s="10">
        <v>11</v>
      </c>
      <c r="V228" s="10"/>
      <c r="W228" s="10"/>
      <c r="X228" s="10"/>
      <c r="Y228" s="10"/>
      <c r="Z228" s="10"/>
      <c r="AA228" s="336"/>
      <c r="AB228" s="202" t="s">
        <v>2521</v>
      </c>
      <c r="AC228" s="196">
        <f t="shared" si="22"/>
        <v>11</v>
      </c>
      <c r="AD228" s="196">
        <f t="shared" si="23"/>
        <v>22</v>
      </c>
      <c r="AE228" s="196">
        <f t="shared" si="24"/>
        <v>33</v>
      </c>
    </row>
    <row r="229" spans="1:31" s="7" customFormat="1" ht="36" x14ac:dyDescent="0.25">
      <c r="A229" s="322"/>
      <c r="B229" s="237">
        <f>B228</f>
        <v>45</v>
      </c>
      <c r="C229" s="366"/>
      <c r="D229" s="326"/>
      <c r="E229" s="321"/>
      <c r="F229" s="16" t="s">
        <v>595</v>
      </c>
      <c r="G229" s="40">
        <v>5.6</v>
      </c>
      <c r="H229" s="364"/>
      <c r="I229" s="364"/>
      <c r="J229" s="103">
        <v>0.1</v>
      </c>
      <c r="K229" s="41">
        <v>33.4</v>
      </c>
      <c r="L229" s="41">
        <v>6.35</v>
      </c>
      <c r="M229" s="41">
        <v>2015</v>
      </c>
      <c r="N229" s="14">
        <f>IF(K229="","",IF(O229="",IF(K229=0,"",IF(K229&lt;=[5]Разработчик!$D$7,[5]Разработчик!$C$8,IF(K229&lt;=[5]Разработчик!$G$7,[5]Разработчик!$F$8,IF(K229&lt;=[5]Разработчик!$J$7,[5]Разработчик!$I$8,IF(K229&lt;=[5]Разработчик!$M$7,[5]Разработчик!$L$8,IF(K229&lt;=[5]Разработчик!$P$7,[5]Разработчик!$O$8,IF(K229&lt;=[5]Разработчик!$S$7,[5]Разработчик!$R$8,IF(K229&lt;=425.9,3.5,IF(K229&gt;=[5]Разработчик!$V$7,[5]Разработчик!$U$8))))))))),"-"))</f>
        <v>1.5</v>
      </c>
      <c r="O229" s="15"/>
      <c r="P229" s="43">
        <v>2019</v>
      </c>
      <c r="Q229" s="43">
        <v>2023</v>
      </c>
      <c r="R229" s="16" t="s">
        <v>258</v>
      </c>
      <c r="S229" s="16" t="s">
        <v>741</v>
      </c>
      <c r="T229" s="17">
        <f t="shared" si="29"/>
        <v>2040</v>
      </c>
      <c r="U229" s="10"/>
      <c r="V229" s="10"/>
      <c r="W229" s="10">
        <v>1</v>
      </c>
      <c r="X229" s="10"/>
      <c r="Y229" s="10"/>
      <c r="Z229" s="10">
        <v>1</v>
      </c>
      <c r="AA229" s="336"/>
      <c r="AB229" s="202" t="s">
        <v>2521</v>
      </c>
      <c r="AC229" s="196">
        <f t="shared" si="22"/>
        <v>1</v>
      </c>
      <c r="AD229" s="196">
        <f t="shared" si="23"/>
        <v>5</v>
      </c>
      <c r="AE229" s="196">
        <f t="shared" si="24"/>
        <v>6</v>
      </c>
    </row>
    <row r="230" spans="1:31" s="7" customFormat="1" ht="48" x14ac:dyDescent="0.25">
      <c r="A230" s="322" t="s">
        <v>748</v>
      </c>
      <c r="B230" s="241">
        <v>46</v>
      </c>
      <c r="C230" s="366" t="s">
        <v>622</v>
      </c>
      <c r="D230" s="326" t="s">
        <v>749</v>
      </c>
      <c r="E230" s="321" t="s">
        <v>743</v>
      </c>
      <c r="F230" s="16" t="s">
        <v>595</v>
      </c>
      <c r="G230" s="40">
        <v>5.6</v>
      </c>
      <c r="H230" s="364">
        <v>4.68</v>
      </c>
      <c r="I230" s="364">
        <v>138</v>
      </c>
      <c r="J230" s="103">
        <v>19.899999999999999</v>
      </c>
      <c r="K230" s="41">
        <v>610</v>
      </c>
      <c r="L230" s="41">
        <v>24.61</v>
      </c>
      <c r="M230" s="41">
        <v>2015</v>
      </c>
      <c r="N230" s="14">
        <f>IF(K230="","",IF(O230="",IF(K230=0,"",IF(K230&lt;=[5]Разработчик!$D$7,[5]Разработчик!$C$8,IF(K230&lt;=[5]Разработчик!$G$7,[5]Разработчик!$F$8,IF(K230&lt;=[5]Разработчик!$J$7,[5]Разработчик!$I$8,IF(K230&lt;=[5]Разработчик!$M$7,[5]Разработчик!$L$8,IF(K230&lt;=[5]Разработчик!$P$7,[5]Разработчик!$O$8,IF(K230&lt;=[5]Разработчик!$S$7,[5]Разработчик!$R$8,IF(K230&lt;=425.9,3.5,IF(K230&gt;=[5]Разработчик!$V$7,[5]Разработчик!$U$8))))))))),"-"))</f>
        <v>4</v>
      </c>
      <c r="O230" s="15"/>
      <c r="P230" s="43">
        <v>2021</v>
      </c>
      <c r="Q230" s="43">
        <v>2023</v>
      </c>
      <c r="R230" s="16" t="s">
        <v>258</v>
      </c>
      <c r="S230" s="16" t="s">
        <v>734</v>
      </c>
      <c r="T230" s="17">
        <f t="shared" si="29"/>
        <v>2040</v>
      </c>
      <c r="U230" s="10"/>
      <c r="V230" s="10">
        <v>1</v>
      </c>
      <c r="W230" s="10"/>
      <c r="X230" s="10"/>
      <c r="Y230" s="10"/>
      <c r="Z230" s="10"/>
      <c r="AA230" s="336"/>
      <c r="AB230" s="202" t="s">
        <v>2521</v>
      </c>
      <c r="AC230" s="196">
        <f t="shared" si="22"/>
        <v>1</v>
      </c>
      <c r="AD230" s="196">
        <f t="shared" si="23"/>
        <v>3</v>
      </c>
      <c r="AE230" s="196">
        <f t="shared" si="24"/>
        <v>4</v>
      </c>
    </row>
    <row r="231" spans="1:31" s="7" customFormat="1" ht="48" x14ac:dyDescent="0.25">
      <c r="A231" s="322"/>
      <c r="B231" s="237">
        <f t="shared" ref="B231:B237" si="30">B230</f>
        <v>46</v>
      </c>
      <c r="C231" s="366"/>
      <c r="D231" s="326"/>
      <c r="E231" s="321"/>
      <c r="F231" s="16" t="s">
        <v>595</v>
      </c>
      <c r="G231" s="40">
        <v>5.6</v>
      </c>
      <c r="H231" s="364"/>
      <c r="I231" s="364"/>
      <c r="J231" s="103">
        <v>14.5</v>
      </c>
      <c r="K231" s="41">
        <v>508</v>
      </c>
      <c r="L231" s="41">
        <v>20.62</v>
      </c>
      <c r="M231" s="41">
        <v>2015</v>
      </c>
      <c r="N231" s="14">
        <f>IF(K231="","",IF(O231="",IF(K231=0,"",IF(K231&lt;=[5]Разработчик!$D$7,[5]Разработчик!$C$8,IF(K231&lt;=[5]Разработчик!$G$7,[5]Разработчик!$F$8,IF(K231&lt;=[5]Разработчик!$J$7,[5]Разработчик!$I$8,IF(K231&lt;=[5]Разработчик!$M$7,[5]Разработчик!$L$8,IF(K231&lt;=[5]Разработчик!$P$7,[5]Разработчик!$O$8,IF(K231&lt;=[5]Разработчик!$S$7,[5]Разработчик!$R$8,IF(K231&lt;=425.9,3.5,IF(K231&gt;=[5]Разработчик!$V$7,[5]Разработчик!$U$8))))))))),"-"))</f>
        <v>4</v>
      </c>
      <c r="O231" s="15"/>
      <c r="P231" s="43">
        <v>2021</v>
      </c>
      <c r="Q231" s="43">
        <v>2023</v>
      </c>
      <c r="R231" s="16" t="s">
        <v>258</v>
      </c>
      <c r="S231" s="16" t="s">
        <v>734</v>
      </c>
      <c r="T231" s="17">
        <f t="shared" si="29"/>
        <v>2040</v>
      </c>
      <c r="U231" s="10">
        <v>4</v>
      </c>
      <c r="V231" s="10">
        <v>1</v>
      </c>
      <c r="W231" s="10"/>
      <c r="X231" s="10"/>
      <c r="Y231" s="10">
        <v>4</v>
      </c>
      <c r="Z231" s="10"/>
      <c r="AA231" s="336"/>
      <c r="AB231" s="202" t="s">
        <v>2521</v>
      </c>
      <c r="AC231" s="196">
        <f t="shared" si="22"/>
        <v>9</v>
      </c>
      <c r="AD231" s="196">
        <f t="shared" si="23"/>
        <v>15</v>
      </c>
      <c r="AE231" s="196">
        <f t="shared" si="24"/>
        <v>24</v>
      </c>
    </row>
    <row r="232" spans="1:31" s="7" customFormat="1" ht="48" x14ac:dyDescent="0.25">
      <c r="A232" s="322"/>
      <c r="B232" s="237">
        <f t="shared" si="30"/>
        <v>46</v>
      </c>
      <c r="C232" s="366"/>
      <c r="D232" s="326"/>
      <c r="E232" s="321"/>
      <c r="F232" s="16" t="s">
        <v>595</v>
      </c>
      <c r="G232" s="40">
        <v>5.6</v>
      </c>
      <c r="H232" s="364"/>
      <c r="I232" s="364"/>
      <c r="J232" s="103">
        <v>12</v>
      </c>
      <c r="K232" s="41">
        <v>355.6</v>
      </c>
      <c r="L232" s="41">
        <v>15.09</v>
      </c>
      <c r="M232" s="41">
        <v>2015</v>
      </c>
      <c r="N232" s="14">
        <f>IF(K232="","",IF(O232="",IF(K232=0,"",IF(K232&lt;=[5]Разработчик!$D$7,[5]Разработчик!$C$8,IF(K232&lt;=[5]Разработчик!$G$7,[5]Разработчик!$F$8,IF(K232&lt;=[5]Разработчик!$J$7,[5]Разработчик!$I$8,IF(K232&lt;=[5]Разработчик!$M$7,[5]Разработчик!$L$8,IF(K232&lt;=[5]Разработчик!$P$7,[5]Разработчик!$O$8,IF(K232&lt;=[5]Разработчик!$S$7,[5]Разработчик!$R$8,IF(K232&lt;=425.9,3.5,IF(K232&gt;=[5]Разработчик!$V$7,[5]Разработчик!$U$8))))))))),"-"))</f>
        <v>3.5</v>
      </c>
      <c r="O232" s="15"/>
      <c r="P232" s="43">
        <v>2021</v>
      </c>
      <c r="Q232" s="43">
        <v>2023</v>
      </c>
      <c r="R232" s="16" t="s">
        <v>258</v>
      </c>
      <c r="S232" s="16" t="s">
        <v>734</v>
      </c>
      <c r="T232" s="17">
        <f t="shared" si="29"/>
        <v>2040</v>
      </c>
      <c r="U232" s="10">
        <v>6</v>
      </c>
      <c r="V232" s="10">
        <v>4</v>
      </c>
      <c r="W232" s="10"/>
      <c r="X232" s="10"/>
      <c r="Y232" s="10">
        <v>8</v>
      </c>
      <c r="Z232" s="10"/>
      <c r="AA232" s="336"/>
      <c r="AB232" s="202" t="s">
        <v>2521</v>
      </c>
      <c r="AC232" s="196">
        <f t="shared" si="22"/>
        <v>18</v>
      </c>
      <c r="AD232" s="196">
        <f t="shared" si="23"/>
        <v>32</v>
      </c>
      <c r="AE232" s="196">
        <f t="shared" si="24"/>
        <v>50</v>
      </c>
    </row>
    <row r="233" spans="1:31" s="7" customFormat="1" ht="48" x14ac:dyDescent="0.25">
      <c r="A233" s="322"/>
      <c r="B233" s="237">
        <f t="shared" si="30"/>
        <v>46</v>
      </c>
      <c r="C233" s="366"/>
      <c r="D233" s="326"/>
      <c r="E233" s="321"/>
      <c r="F233" s="16" t="s">
        <v>595</v>
      </c>
      <c r="G233" s="40">
        <v>5.6</v>
      </c>
      <c r="H233" s="364"/>
      <c r="I233" s="364"/>
      <c r="J233" s="103">
        <v>32.799999999999997</v>
      </c>
      <c r="K233" s="41">
        <v>273.10000000000002</v>
      </c>
      <c r="L233" s="41">
        <v>12.7</v>
      </c>
      <c r="M233" s="41">
        <v>2015</v>
      </c>
      <c r="N233" s="14">
        <f>IF(K233="","",IF(O233="",IF(K233=0,"",IF(K233&lt;=[5]Разработчик!$D$7,[5]Разработчик!$C$8,IF(K233&lt;=[5]Разработчик!$G$7,[5]Разработчик!$F$8,IF(K233&lt;=[5]Разработчик!$J$7,[5]Разработчик!$I$8,IF(K233&lt;=[5]Разработчик!$M$7,[5]Разработчик!$L$8,IF(K233&lt;=[5]Разработчик!$P$7,[5]Разработчик!$O$8,IF(K233&lt;=[5]Разработчик!$S$7,[5]Разработчик!$R$8,IF(K233&lt;=425.9,3.5,IF(K233&gt;=[5]Разработчик!$V$7,[5]Разработчик!$U$8))))))))),"-"))</f>
        <v>3</v>
      </c>
      <c r="O233" s="15"/>
      <c r="P233" s="43">
        <v>2021</v>
      </c>
      <c r="Q233" s="43">
        <v>2023</v>
      </c>
      <c r="R233" s="16" t="s">
        <v>258</v>
      </c>
      <c r="S233" s="16" t="s">
        <v>734</v>
      </c>
      <c r="T233" s="17">
        <f t="shared" ref="T233:T246" si="31">IF(M233="","",M233+R233)</f>
        <v>2040</v>
      </c>
      <c r="U233" s="10">
        <v>14</v>
      </c>
      <c r="V233" s="10"/>
      <c r="W233" s="10"/>
      <c r="X233" s="10"/>
      <c r="Y233" s="10"/>
      <c r="Z233" s="10"/>
      <c r="AA233" s="336"/>
      <c r="AB233" s="202" t="s">
        <v>2521</v>
      </c>
      <c r="AC233" s="196">
        <f t="shared" si="22"/>
        <v>14</v>
      </c>
      <c r="AD233" s="196">
        <f t="shared" si="23"/>
        <v>28</v>
      </c>
      <c r="AE233" s="196">
        <f t="shared" si="24"/>
        <v>42</v>
      </c>
    </row>
    <row r="234" spans="1:31" s="7" customFormat="1" ht="48" x14ac:dyDescent="0.25">
      <c r="A234" s="322"/>
      <c r="B234" s="237">
        <f t="shared" si="30"/>
        <v>46</v>
      </c>
      <c r="C234" s="366"/>
      <c r="D234" s="326"/>
      <c r="E234" s="321"/>
      <c r="F234" s="16" t="s">
        <v>595</v>
      </c>
      <c r="G234" s="40">
        <v>5.6</v>
      </c>
      <c r="H234" s="364"/>
      <c r="I234" s="364"/>
      <c r="J234" s="103">
        <v>0.3</v>
      </c>
      <c r="K234" s="41">
        <v>219.1</v>
      </c>
      <c r="L234" s="41">
        <v>12.7</v>
      </c>
      <c r="M234" s="41">
        <v>2015</v>
      </c>
      <c r="N234" s="14">
        <f>IF(K234="","",IF(O234="",IF(K234=0,"",IF(K234&lt;=[5]Разработчик!$D$7,[5]Разработчик!$C$8,IF(K234&lt;=[5]Разработчик!$G$7,[5]Разработчик!$F$8,IF(K234&lt;=[5]Разработчик!$J$7,[5]Разработчик!$I$8,IF(K234&lt;=[5]Разработчик!$M$7,[5]Разработчик!$L$8,IF(K234&lt;=[5]Разработчик!$P$7,[5]Разработчик!$O$8,IF(K234&lt;=[5]Разработчик!$S$7,[5]Разработчик!$R$8,IF(K234&lt;=425.9,3.5,IF(K234&gt;=[5]Разработчик!$V$7,[5]Разработчик!$U$8))))))))),"-"))</f>
        <v>3</v>
      </c>
      <c r="O234" s="15"/>
      <c r="P234" s="43">
        <v>2021</v>
      </c>
      <c r="Q234" s="43">
        <v>2023</v>
      </c>
      <c r="R234" s="16" t="s">
        <v>258</v>
      </c>
      <c r="S234" s="16" t="s">
        <v>734</v>
      </c>
      <c r="T234" s="17">
        <f t="shared" si="31"/>
        <v>2040</v>
      </c>
      <c r="U234" s="10">
        <v>1</v>
      </c>
      <c r="V234" s="10"/>
      <c r="W234" s="10"/>
      <c r="X234" s="10"/>
      <c r="Y234" s="10"/>
      <c r="Z234" s="10"/>
      <c r="AA234" s="336"/>
      <c r="AB234" s="202" t="s">
        <v>2521</v>
      </c>
      <c r="AC234" s="196">
        <f t="shared" si="22"/>
        <v>1</v>
      </c>
      <c r="AD234" s="196">
        <f t="shared" si="23"/>
        <v>2</v>
      </c>
      <c r="AE234" s="196">
        <f t="shared" si="24"/>
        <v>3</v>
      </c>
    </row>
    <row r="235" spans="1:31" s="7" customFormat="1" ht="48" x14ac:dyDescent="0.25">
      <c r="A235" s="322"/>
      <c r="B235" s="237">
        <f t="shared" si="30"/>
        <v>46</v>
      </c>
      <c r="C235" s="366"/>
      <c r="D235" s="326"/>
      <c r="E235" s="321"/>
      <c r="F235" s="16" t="s">
        <v>595</v>
      </c>
      <c r="G235" s="40">
        <v>5.6</v>
      </c>
      <c r="H235" s="364"/>
      <c r="I235" s="364"/>
      <c r="J235" s="103">
        <v>0.1</v>
      </c>
      <c r="K235" s="41">
        <v>168.3</v>
      </c>
      <c r="L235" s="41">
        <v>10.97</v>
      </c>
      <c r="M235" s="41">
        <v>2015</v>
      </c>
      <c r="N235" s="14">
        <f>IF(K235="","",IF(O235="",IF(K235=0,"",IF(K235&lt;=[5]Разработчик!$D$7,[5]Разработчик!$C$8,IF(K235&lt;=[5]Разработчик!$G$7,[5]Разработчик!$F$8,IF(K235&lt;=[5]Разработчик!$J$7,[5]Разработчик!$I$8,IF(K235&lt;=[5]Разработчик!$M$7,[5]Разработчик!$L$8,IF(K235&lt;=[5]Разработчик!$P$7,[5]Разработчик!$O$8,IF(K235&lt;=[5]Разработчик!$S$7,[5]Разработчик!$R$8,IF(K235&lt;=425.9,3.5,IF(K235&gt;=[5]Разработчик!$V$7,[5]Разработчик!$U$8))))))))),"-"))</f>
        <v>2.5</v>
      </c>
      <c r="O235" s="15"/>
      <c r="P235" s="43">
        <v>2021</v>
      </c>
      <c r="Q235" s="43">
        <v>2023</v>
      </c>
      <c r="R235" s="16" t="s">
        <v>258</v>
      </c>
      <c r="S235" s="16" t="s">
        <v>734</v>
      </c>
      <c r="T235" s="17">
        <f t="shared" si="31"/>
        <v>2040</v>
      </c>
      <c r="U235" s="10"/>
      <c r="V235" s="10"/>
      <c r="W235" s="10"/>
      <c r="X235" s="10"/>
      <c r="Y235" s="10"/>
      <c r="Z235" s="10"/>
      <c r="AA235" s="336"/>
      <c r="AB235" s="202" t="s">
        <v>2521</v>
      </c>
      <c r="AC235" s="196">
        <f t="shared" si="22"/>
        <v>0</v>
      </c>
      <c r="AD235" s="196">
        <f t="shared" si="23"/>
        <v>0</v>
      </c>
      <c r="AE235" s="196">
        <f t="shared" si="24"/>
        <v>0</v>
      </c>
    </row>
    <row r="236" spans="1:31" s="7" customFormat="1" ht="48" x14ac:dyDescent="0.25">
      <c r="A236" s="322"/>
      <c r="B236" s="237">
        <f t="shared" si="30"/>
        <v>46</v>
      </c>
      <c r="C236" s="366"/>
      <c r="D236" s="326"/>
      <c r="E236" s="321"/>
      <c r="F236" s="16" t="s">
        <v>595</v>
      </c>
      <c r="G236" s="40">
        <v>5.6</v>
      </c>
      <c r="H236" s="364"/>
      <c r="I236" s="364"/>
      <c r="J236" s="103">
        <v>2.4</v>
      </c>
      <c r="K236" s="41">
        <v>88.9</v>
      </c>
      <c r="L236" s="41">
        <v>7.62</v>
      </c>
      <c r="M236" s="41">
        <v>2015</v>
      </c>
      <c r="N236" s="14">
        <f>IF(K236="","",IF(O236="",IF(K236=0,"",IF(K236&lt;=[5]Разработчик!$D$7,[5]Разработчик!$C$8,IF(K236&lt;=[5]Разработчик!$G$7,[5]Разработчик!$F$8,IF(K236&lt;=[5]Разработчик!$J$7,[5]Разработчик!$I$8,IF(K236&lt;=[5]Разработчик!$M$7,[5]Разработчик!$L$8,IF(K236&lt;=[5]Разработчик!$P$7,[5]Разработчик!$O$8,IF(K236&lt;=[5]Разработчик!$S$7,[5]Разработчик!$R$8,IF(K236&lt;=425.9,3.5,IF(K236&gt;=[5]Разработчик!$V$7,[5]Разработчик!$U$8))))))))),"-"))</f>
        <v>2</v>
      </c>
      <c r="O236" s="15"/>
      <c r="P236" s="43">
        <v>2021</v>
      </c>
      <c r="Q236" s="43">
        <v>2023</v>
      </c>
      <c r="R236" s="16" t="s">
        <v>258</v>
      </c>
      <c r="S236" s="16" t="s">
        <v>734</v>
      </c>
      <c r="T236" s="17">
        <f t="shared" si="31"/>
        <v>2040</v>
      </c>
      <c r="U236" s="10">
        <v>4</v>
      </c>
      <c r="V236" s="10"/>
      <c r="W236" s="10">
        <v>8</v>
      </c>
      <c r="X236" s="10"/>
      <c r="Y236" s="10"/>
      <c r="Z236" s="10"/>
      <c r="AA236" s="336"/>
      <c r="AB236" s="202" t="s">
        <v>2521</v>
      </c>
      <c r="AC236" s="196">
        <f t="shared" si="22"/>
        <v>4</v>
      </c>
      <c r="AD236" s="196">
        <f t="shared" si="23"/>
        <v>24</v>
      </c>
      <c r="AE236" s="196">
        <f t="shared" si="24"/>
        <v>28</v>
      </c>
    </row>
    <row r="237" spans="1:31" s="7" customFormat="1" ht="48" x14ac:dyDescent="0.25">
      <c r="A237" s="322"/>
      <c r="B237" s="237">
        <f t="shared" si="30"/>
        <v>46</v>
      </c>
      <c r="C237" s="366"/>
      <c r="D237" s="326"/>
      <c r="E237" s="321"/>
      <c r="F237" s="16" t="s">
        <v>595</v>
      </c>
      <c r="G237" s="40">
        <v>5.6</v>
      </c>
      <c r="H237" s="364"/>
      <c r="I237" s="364"/>
      <c r="J237" s="103">
        <v>0.4</v>
      </c>
      <c r="K237" s="41">
        <v>60.3</v>
      </c>
      <c r="L237" s="41">
        <v>5.54</v>
      </c>
      <c r="M237" s="41">
        <v>2015</v>
      </c>
      <c r="N237" s="14">
        <f>IF(K237="","",IF(O237="",IF(K237=0,"",IF(K237&lt;=[5]Разработчик!$D$7,[5]Разработчик!$C$8,IF(K237&lt;=[5]Разработчик!$G$7,[5]Разработчик!$F$8,IF(K237&lt;=[5]Разработчик!$J$7,[5]Разработчик!$I$8,IF(K237&lt;=[5]Разработчик!$M$7,[5]Разработчик!$L$8,IF(K237&lt;=[5]Разработчик!$P$7,[5]Разработчик!$O$8,IF(K237&lt;=[5]Разработчик!$S$7,[5]Разработчик!$R$8,IF(K237&lt;=425.9,3.5,IF(K237&gt;=[5]Разработчик!$V$7,[5]Разработчик!$U$8))))))))),"-"))</f>
        <v>2</v>
      </c>
      <c r="O237" s="15"/>
      <c r="P237" s="43">
        <v>2021</v>
      </c>
      <c r="Q237" s="43">
        <v>2023</v>
      </c>
      <c r="R237" s="16" t="s">
        <v>258</v>
      </c>
      <c r="S237" s="16" t="s">
        <v>734</v>
      </c>
      <c r="T237" s="17">
        <f t="shared" si="31"/>
        <v>2040</v>
      </c>
      <c r="U237" s="10"/>
      <c r="V237" s="10"/>
      <c r="W237" s="10">
        <v>1</v>
      </c>
      <c r="X237" s="10"/>
      <c r="Y237" s="10"/>
      <c r="Z237" s="10"/>
      <c r="AA237" s="336"/>
      <c r="AB237" s="202" t="s">
        <v>2521</v>
      </c>
      <c r="AC237" s="196">
        <f t="shared" si="22"/>
        <v>0</v>
      </c>
      <c r="AD237" s="196">
        <f t="shared" si="23"/>
        <v>2</v>
      </c>
      <c r="AE237" s="196">
        <f t="shared" si="24"/>
        <v>2</v>
      </c>
    </row>
    <row r="238" spans="1:31" s="7" customFormat="1" ht="24" x14ac:dyDescent="0.25">
      <c r="A238" s="322" t="s">
        <v>751</v>
      </c>
      <c r="B238" s="241">
        <v>49</v>
      </c>
      <c r="C238" s="366" t="s">
        <v>622</v>
      </c>
      <c r="D238" s="369" t="s">
        <v>233</v>
      </c>
      <c r="E238" s="361" t="s">
        <v>752</v>
      </c>
      <c r="F238" s="81" t="s">
        <v>96</v>
      </c>
      <c r="G238" s="40">
        <v>5.4</v>
      </c>
      <c r="H238" s="370">
        <v>4.62</v>
      </c>
      <c r="I238" s="370">
        <v>40</v>
      </c>
      <c r="J238" s="103">
        <v>3.4</v>
      </c>
      <c r="K238" s="41">
        <v>88.9</v>
      </c>
      <c r="L238" s="41">
        <v>2</v>
      </c>
      <c r="M238" s="41">
        <v>2015</v>
      </c>
      <c r="N238" s="14">
        <f>IF(K238="","",IF(O238="",IF(K238=0,"",IF(K238&lt;=[5]Разработчик!$D$7,[5]Разработчик!$C$8,IF(K238&lt;=[5]Разработчик!$G$7,[5]Разработчик!$F$8,IF(K238&lt;=[5]Разработчик!$J$7,[5]Разработчик!$I$8,IF(K238&lt;=[5]Разработчик!$M$7,[5]Разработчик!$L$8,IF(K238&lt;=[5]Разработчик!$P$7,[5]Разработчик!$O$8,IF(K238&lt;=[5]Разработчик!$S$7,[5]Разработчик!$R$8,IF(K238&lt;=425.9,3.5,IF(K238&gt;=[5]Разработчик!$V$7,[5]Разработчик!$U$8))))))))),"-"))</f>
        <v>2</v>
      </c>
      <c r="O238" s="15"/>
      <c r="P238" s="43">
        <v>2017</v>
      </c>
      <c r="Q238" s="43">
        <v>2023</v>
      </c>
      <c r="R238" s="16" t="s">
        <v>258</v>
      </c>
      <c r="S238" s="16" t="s">
        <v>735</v>
      </c>
      <c r="T238" s="17">
        <f t="shared" si="31"/>
        <v>2040</v>
      </c>
      <c r="U238" s="10">
        <v>2</v>
      </c>
      <c r="V238" s="10"/>
      <c r="W238" s="10">
        <v>4</v>
      </c>
      <c r="X238" s="10"/>
      <c r="Y238" s="10"/>
      <c r="Z238" s="10"/>
      <c r="AA238" s="336"/>
      <c r="AB238" s="202" t="s">
        <v>2521</v>
      </c>
      <c r="AC238" s="196">
        <f t="shared" si="22"/>
        <v>2</v>
      </c>
      <c r="AD238" s="196">
        <f t="shared" si="23"/>
        <v>12</v>
      </c>
      <c r="AE238" s="196">
        <f t="shared" si="24"/>
        <v>14</v>
      </c>
    </row>
    <row r="239" spans="1:31" s="7" customFormat="1" ht="24" x14ac:dyDescent="0.25">
      <c r="A239" s="322"/>
      <c r="B239" s="237">
        <f>B238</f>
        <v>49</v>
      </c>
      <c r="C239" s="366"/>
      <c r="D239" s="369"/>
      <c r="E239" s="361"/>
      <c r="F239" s="81" t="s">
        <v>96</v>
      </c>
      <c r="G239" s="40">
        <v>5.4</v>
      </c>
      <c r="H239" s="370"/>
      <c r="I239" s="370"/>
      <c r="J239" s="103">
        <v>2.1</v>
      </c>
      <c r="K239" s="41">
        <v>60.3</v>
      </c>
      <c r="L239" s="41">
        <v>2</v>
      </c>
      <c r="M239" s="41">
        <v>2015</v>
      </c>
      <c r="N239" s="14">
        <f>IF(K239="","",IF(O239="",IF(K239=0,"",IF(K239&lt;=[5]Разработчик!$D$7,[5]Разработчик!$C$8,IF(K239&lt;=[5]Разработчик!$G$7,[5]Разработчик!$F$8,IF(K239&lt;=[5]Разработчик!$J$7,[5]Разработчик!$I$8,IF(K239&lt;=[5]Разработчик!$M$7,[5]Разработчик!$L$8,IF(K239&lt;=[5]Разработчик!$P$7,[5]Разработчик!$O$8,IF(K239&lt;=[5]Разработчик!$S$7,[5]Разработчик!$R$8,IF(K239&lt;=425.9,3.5,IF(K239&gt;=[5]Разработчик!$V$7,[5]Разработчик!$U$8))))))))),"-"))</f>
        <v>2</v>
      </c>
      <c r="O239" s="15"/>
      <c r="P239" s="43">
        <v>2017</v>
      </c>
      <c r="Q239" s="43">
        <v>2023</v>
      </c>
      <c r="R239" s="16" t="s">
        <v>258</v>
      </c>
      <c r="S239" s="16" t="s">
        <v>735</v>
      </c>
      <c r="T239" s="17">
        <f t="shared" si="31"/>
        <v>2040</v>
      </c>
      <c r="U239" s="10">
        <v>1</v>
      </c>
      <c r="V239" s="10">
        <v>2</v>
      </c>
      <c r="W239" s="10">
        <v>3</v>
      </c>
      <c r="X239" s="10"/>
      <c r="Y239" s="10"/>
      <c r="Z239" s="10"/>
      <c r="AA239" s="336"/>
      <c r="AB239" s="202" t="s">
        <v>2521</v>
      </c>
      <c r="AC239" s="196">
        <f t="shared" si="22"/>
        <v>3</v>
      </c>
      <c r="AD239" s="196">
        <f t="shared" si="23"/>
        <v>14</v>
      </c>
      <c r="AE239" s="196">
        <f t="shared" si="24"/>
        <v>17</v>
      </c>
    </row>
    <row r="240" spans="1:31" s="7" customFormat="1" ht="24" x14ac:dyDescent="0.25">
      <c r="A240" s="322"/>
      <c r="B240" s="237">
        <f>B239</f>
        <v>49</v>
      </c>
      <c r="C240" s="366"/>
      <c r="D240" s="369"/>
      <c r="E240" s="361"/>
      <c r="F240" s="81" t="s">
        <v>96</v>
      </c>
      <c r="G240" s="40">
        <v>5.4</v>
      </c>
      <c r="H240" s="370"/>
      <c r="I240" s="370"/>
      <c r="J240" s="103">
        <v>0.1</v>
      </c>
      <c r="K240" s="41">
        <v>33.4</v>
      </c>
      <c r="L240" s="41">
        <v>1</v>
      </c>
      <c r="M240" s="41">
        <v>2015</v>
      </c>
      <c r="N240" s="14">
        <f>IF(K240="","",IF(O240="",IF(K240=0,"",IF(K240&lt;=[5]Разработчик!$D$7,[5]Разработчик!$C$8,IF(K240&lt;=[5]Разработчик!$G$7,[5]Разработчик!$F$8,IF(K240&lt;=[5]Разработчик!$J$7,[5]Разработчик!$I$8,IF(K240&lt;=[5]Разработчик!$M$7,[5]Разработчик!$L$8,IF(K240&lt;=[5]Разработчик!$P$7,[5]Разработчик!$O$8,IF(K240&lt;=[5]Разработчик!$S$7,[5]Разработчик!$R$8,IF(K240&lt;=425.9,3.5,IF(K240&gt;=[5]Разработчик!$V$7,[5]Разработчик!$U$8))))))))),"-"))</f>
        <v>1.5</v>
      </c>
      <c r="O240" s="15"/>
      <c r="P240" s="43">
        <v>2017</v>
      </c>
      <c r="Q240" s="43">
        <v>2023</v>
      </c>
      <c r="R240" s="16" t="s">
        <v>258</v>
      </c>
      <c r="S240" s="16" t="s">
        <v>735</v>
      </c>
      <c r="T240" s="17">
        <f t="shared" si="31"/>
        <v>2040</v>
      </c>
      <c r="U240" s="10"/>
      <c r="V240" s="10"/>
      <c r="W240" s="10"/>
      <c r="X240" s="10"/>
      <c r="Y240" s="10"/>
      <c r="Z240" s="10"/>
      <c r="AA240" s="336"/>
      <c r="AB240" s="202" t="s">
        <v>2521</v>
      </c>
      <c r="AC240" s="196">
        <f t="shared" si="22"/>
        <v>0</v>
      </c>
      <c r="AD240" s="196">
        <f t="shared" si="23"/>
        <v>0</v>
      </c>
      <c r="AE240" s="196">
        <f t="shared" si="24"/>
        <v>0</v>
      </c>
    </row>
    <row r="241" spans="1:31" s="7" customFormat="1" ht="24" x14ac:dyDescent="0.25">
      <c r="A241" s="322"/>
      <c r="B241" s="237">
        <f>B240</f>
        <v>49</v>
      </c>
      <c r="C241" s="366" t="s">
        <v>622</v>
      </c>
      <c r="D241" s="326" t="s">
        <v>753</v>
      </c>
      <c r="E241" s="361"/>
      <c r="F241" s="81" t="s">
        <v>96</v>
      </c>
      <c r="G241" s="40">
        <v>5.4</v>
      </c>
      <c r="H241" s="370"/>
      <c r="I241" s="370"/>
      <c r="J241" s="103">
        <v>0.6</v>
      </c>
      <c r="K241" s="41">
        <v>60.3</v>
      </c>
      <c r="L241" s="41">
        <v>3.91</v>
      </c>
      <c r="M241" s="41">
        <v>2015</v>
      </c>
      <c r="N241" s="14">
        <f>IF(K241="","",IF(O241="",IF(K241=0,"",IF(K241&lt;=[5]Разработчик!$D$7,[5]Разработчик!$C$8,IF(K241&lt;=[5]Разработчик!$G$7,[5]Разработчик!$F$8,IF(K241&lt;=[5]Разработчик!$J$7,[5]Разработчик!$I$8,IF(K241&lt;=[5]Разработчик!$M$7,[5]Разработчик!$L$8,IF(K241&lt;=[5]Разработчик!$P$7,[5]Разработчик!$O$8,IF(K241&lt;=[5]Разработчик!$S$7,[5]Разработчик!$R$8,IF(K241&lt;=425.9,3.5,IF(K241&gt;=[5]Разработчик!$V$7,[5]Разработчик!$U$8))))))))),"-"))</f>
        <v>2</v>
      </c>
      <c r="O241" s="15"/>
      <c r="P241" s="43">
        <v>2017</v>
      </c>
      <c r="Q241" s="43">
        <v>2023</v>
      </c>
      <c r="R241" s="16" t="s">
        <v>258</v>
      </c>
      <c r="S241" s="16" t="s">
        <v>735</v>
      </c>
      <c r="T241" s="17">
        <f t="shared" si="31"/>
        <v>2040</v>
      </c>
      <c r="U241" s="10"/>
      <c r="V241" s="10"/>
      <c r="W241" s="10"/>
      <c r="X241" s="10"/>
      <c r="Y241" s="10"/>
      <c r="Z241" s="10"/>
      <c r="AA241" s="336"/>
      <c r="AB241" s="202" t="s">
        <v>2521</v>
      </c>
      <c r="AC241" s="196">
        <f t="shared" ref="AC241:AC304" si="32">SUM(U241+V241+X241+Y241+Z241)</f>
        <v>0</v>
      </c>
      <c r="AD241" s="196">
        <f t="shared" ref="AD241:AD304" si="33">SUM(U241*2)+(V241*3)+(W241*2)+(X241*2)+(Y241)+(Z241*3)</f>
        <v>0</v>
      </c>
      <c r="AE241" s="196">
        <f t="shared" ref="AE241:AE304" si="34">SUM(AC241+AD241)</f>
        <v>0</v>
      </c>
    </row>
    <row r="242" spans="1:31" s="7" customFormat="1" ht="24" x14ac:dyDescent="0.25">
      <c r="A242" s="322"/>
      <c r="B242" s="237">
        <f>B241</f>
        <v>49</v>
      </c>
      <c r="C242" s="366"/>
      <c r="D242" s="326"/>
      <c r="E242" s="361"/>
      <c r="F242" s="81" t="s">
        <v>96</v>
      </c>
      <c r="G242" s="40">
        <v>5.4</v>
      </c>
      <c r="H242" s="370"/>
      <c r="I242" s="370"/>
      <c r="J242" s="103">
        <v>5.2</v>
      </c>
      <c r="K242" s="41">
        <v>33.4</v>
      </c>
      <c r="L242" s="41">
        <v>3.38</v>
      </c>
      <c r="M242" s="41">
        <v>2015</v>
      </c>
      <c r="N242" s="14">
        <f>IF(K242="","",IF(O242="",IF(K242=0,"",IF(K242&lt;=[5]Разработчик!$D$7,[5]Разработчик!$C$8,IF(K242&lt;=[5]Разработчик!$G$7,[5]Разработчик!$F$8,IF(K242&lt;=[5]Разработчик!$J$7,[5]Разработчик!$I$8,IF(K242&lt;=[5]Разработчик!$M$7,[5]Разработчик!$L$8,IF(K242&lt;=[5]Разработчик!$P$7,[5]Разработчик!$O$8,IF(K242&lt;=[5]Разработчик!$S$7,[5]Разработчик!$R$8,IF(K242&lt;=425.9,3.5,IF(K242&gt;=[5]Разработчик!$V$7,[5]Разработчик!$U$8))))))))),"-"))</f>
        <v>1.5</v>
      </c>
      <c r="O242" s="15"/>
      <c r="P242" s="43">
        <v>2017</v>
      </c>
      <c r="Q242" s="43">
        <v>2023</v>
      </c>
      <c r="R242" s="16" t="s">
        <v>258</v>
      </c>
      <c r="S242" s="16" t="s">
        <v>735</v>
      </c>
      <c r="T242" s="17">
        <f t="shared" si="31"/>
        <v>2040</v>
      </c>
      <c r="U242" s="10">
        <v>3</v>
      </c>
      <c r="V242" s="10">
        <v>2</v>
      </c>
      <c r="W242" s="10"/>
      <c r="X242" s="10"/>
      <c r="Y242" s="10"/>
      <c r="Z242" s="10"/>
      <c r="AA242" s="336"/>
      <c r="AB242" s="202" t="s">
        <v>2521</v>
      </c>
      <c r="AC242" s="196">
        <f t="shared" si="32"/>
        <v>5</v>
      </c>
      <c r="AD242" s="196">
        <f t="shared" si="33"/>
        <v>12</v>
      </c>
      <c r="AE242" s="196">
        <f t="shared" si="34"/>
        <v>17</v>
      </c>
    </row>
    <row r="243" spans="1:31" s="7" customFormat="1" x14ac:dyDescent="0.25">
      <c r="A243" s="322" t="s">
        <v>756</v>
      </c>
      <c r="B243" s="241">
        <v>53</v>
      </c>
      <c r="C243" s="362" t="s">
        <v>602</v>
      </c>
      <c r="D243" s="326" t="s">
        <v>243</v>
      </c>
      <c r="E243" s="361" t="s">
        <v>755</v>
      </c>
      <c r="F243" s="16" t="s">
        <v>41</v>
      </c>
      <c r="G243" s="40">
        <v>2.2999999999999998</v>
      </c>
      <c r="H243" s="364">
        <v>1.6</v>
      </c>
      <c r="I243" s="365">
        <v>40</v>
      </c>
      <c r="J243" s="103">
        <v>44.8</v>
      </c>
      <c r="K243" s="41">
        <v>108</v>
      </c>
      <c r="L243" s="41">
        <v>8</v>
      </c>
      <c r="M243" s="41">
        <v>2015</v>
      </c>
      <c r="N243" s="14">
        <f>IF(K243="","",IF(O243="",IF(K243=0,"",IF(K243&lt;=[5]Разработчик!$D$7,[5]Разработчик!$C$8,IF(K243&lt;=[5]Разработчик!$G$7,[5]Разработчик!$F$8,IF(K243&lt;=[5]Разработчик!$J$7,[5]Разработчик!$I$8,IF(K243&lt;=[5]Разработчик!$M$7,[5]Разработчик!$L$8,IF(K243&lt;=[5]Разработчик!$P$7,[5]Разработчик!$O$8,IF(K243&lt;=[5]Разработчик!$S$7,[5]Разработчик!$R$8,IF(K243&lt;=425.9,3.5,IF(K243&gt;=[5]Разработчик!$V$7,[5]Разработчик!$U$8))))))))),"-"))</f>
        <v>2</v>
      </c>
      <c r="O243" s="15"/>
      <c r="P243" s="43">
        <v>2019</v>
      </c>
      <c r="Q243" s="43">
        <v>2023</v>
      </c>
      <c r="R243" s="16" t="s">
        <v>258</v>
      </c>
      <c r="S243" s="83" t="s">
        <v>340</v>
      </c>
      <c r="T243" s="17">
        <f t="shared" si="31"/>
        <v>2040</v>
      </c>
      <c r="U243" s="10"/>
      <c r="V243" s="10"/>
      <c r="W243" s="10"/>
      <c r="X243" s="10"/>
      <c r="Y243" s="10"/>
      <c r="Z243" s="10"/>
      <c r="AA243" s="336" t="s">
        <v>3097</v>
      </c>
      <c r="AB243" s="202" t="s">
        <v>2520</v>
      </c>
      <c r="AC243" s="196">
        <f t="shared" si="32"/>
        <v>0</v>
      </c>
      <c r="AD243" s="196">
        <f t="shared" si="33"/>
        <v>0</v>
      </c>
      <c r="AE243" s="196">
        <f t="shared" si="34"/>
        <v>0</v>
      </c>
    </row>
    <row r="244" spans="1:31" s="7" customFormat="1" x14ac:dyDescent="0.25">
      <c r="A244" s="322"/>
      <c r="B244" s="237">
        <f t="shared" ref="B244:B253" si="35">B243</f>
        <v>53</v>
      </c>
      <c r="C244" s="362"/>
      <c r="D244" s="326"/>
      <c r="E244" s="361"/>
      <c r="F244" s="16" t="s">
        <v>41</v>
      </c>
      <c r="G244" s="40">
        <v>2.2999999999999998</v>
      </c>
      <c r="H244" s="364"/>
      <c r="I244" s="365"/>
      <c r="J244" s="103">
        <v>1.7</v>
      </c>
      <c r="K244" s="41">
        <v>89</v>
      </c>
      <c r="L244" s="41">
        <v>7</v>
      </c>
      <c r="M244" s="41">
        <v>2015</v>
      </c>
      <c r="N244" s="14">
        <f>IF(K244="","",IF(O244="",IF(K244=0,"",IF(K244&lt;=[5]Разработчик!$D$7,[5]Разработчик!$C$8,IF(K244&lt;=[5]Разработчик!$G$7,[5]Разработчик!$F$8,IF(K244&lt;=[5]Разработчик!$J$7,[5]Разработчик!$I$8,IF(K244&lt;=[5]Разработчик!$M$7,[5]Разработчик!$L$8,IF(K244&lt;=[5]Разработчик!$P$7,[5]Разработчик!$O$8,IF(K244&lt;=[5]Разработчик!$S$7,[5]Разработчик!$R$8,IF(K244&lt;=425.9,3.5,IF(K244&gt;=[5]Разработчик!$V$7,[5]Разработчик!$U$8))))))))),"-"))</f>
        <v>2</v>
      </c>
      <c r="O244" s="15"/>
      <c r="P244" s="43">
        <v>2019</v>
      </c>
      <c r="Q244" s="43">
        <v>2023</v>
      </c>
      <c r="R244" s="16" t="s">
        <v>258</v>
      </c>
      <c r="S244" s="83" t="s">
        <v>340</v>
      </c>
      <c r="T244" s="17">
        <f t="shared" si="31"/>
        <v>2040</v>
      </c>
      <c r="U244" s="10"/>
      <c r="V244" s="10"/>
      <c r="W244" s="10"/>
      <c r="X244" s="10"/>
      <c r="Y244" s="10"/>
      <c r="Z244" s="10"/>
      <c r="AA244" s="336"/>
      <c r="AB244" s="202" t="s">
        <v>2520</v>
      </c>
      <c r="AC244" s="196">
        <f t="shared" si="32"/>
        <v>0</v>
      </c>
      <c r="AD244" s="196">
        <f t="shared" si="33"/>
        <v>0</v>
      </c>
      <c r="AE244" s="196">
        <f t="shared" si="34"/>
        <v>0</v>
      </c>
    </row>
    <row r="245" spans="1:31" s="7" customFormat="1" x14ac:dyDescent="0.25">
      <c r="A245" s="322"/>
      <c r="B245" s="237">
        <f t="shared" si="35"/>
        <v>53</v>
      </c>
      <c r="C245" s="362"/>
      <c r="D245" s="326"/>
      <c r="E245" s="361"/>
      <c r="F245" s="16" t="s">
        <v>41</v>
      </c>
      <c r="G245" s="40">
        <v>2.2999999999999998</v>
      </c>
      <c r="H245" s="364"/>
      <c r="I245" s="365"/>
      <c r="J245" s="103">
        <v>0.8</v>
      </c>
      <c r="K245" s="41">
        <v>57</v>
      </c>
      <c r="L245" s="41">
        <v>6</v>
      </c>
      <c r="M245" s="41">
        <v>2015</v>
      </c>
      <c r="N245" s="14">
        <f>IF(K245="","",IF(O245="",IF(K245=0,"",IF(K245&lt;=[5]Разработчик!$D$7,[5]Разработчик!$C$8,IF(K245&lt;=[5]Разработчик!$G$7,[5]Разработчик!$F$8,IF(K245&lt;=[5]Разработчик!$J$7,[5]Разработчик!$I$8,IF(K245&lt;=[5]Разработчик!$M$7,[5]Разработчик!$L$8,IF(K245&lt;=[5]Разработчик!$P$7,[5]Разработчик!$O$8,IF(K245&lt;=[5]Разработчик!$S$7,[5]Разработчик!$R$8,IF(K245&lt;=425.9,3.5,IF(K245&gt;=[5]Разработчик!$V$7,[5]Разработчик!$U$8))))))))),"-"))</f>
        <v>1.5</v>
      </c>
      <c r="O245" s="15"/>
      <c r="P245" s="43">
        <v>2019</v>
      </c>
      <c r="Q245" s="43">
        <v>2023</v>
      </c>
      <c r="R245" s="16" t="s">
        <v>258</v>
      </c>
      <c r="S245" s="83" t="s">
        <v>340</v>
      </c>
      <c r="T245" s="17">
        <f t="shared" si="31"/>
        <v>2040</v>
      </c>
      <c r="U245" s="10"/>
      <c r="V245" s="10"/>
      <c r="W245" s="10"/>
      <c r="X245" s="10"/>
      <c r="Y245" s="10"/>
      <c r="Z245" s="10"/>
      <c r="AA245" s="336"/>
      <c r="AB245" s="202" t="s">
        <v>2520</v>
      </c>
      <c r="AC245" s="196">
        <f t="shared" si="32"/>
        <v>0</v>
      </c>
      <c r="AD245" s="196">
        <f t="shared" si="33"/>
        <v>0</v>
      </c>
      <c r="AE245" s="196">
        <f t="shared" si="34"/>
        <v>0</v>
      </c>
    </row>
    <row r="246" spans="1:31" s="7" customFormat="1" x14ac:dyDescent="0.25">
      <c r="A246" s="322"/>
      <c r="B246" s="237">
        <f t="shared" si="35"/>
        <v>53</v>
      </c>
      <c r="C246" s="362"/>
      <c r="D246" s="326"/>
      <c r="E246" s="361"/>
      <c r="F246" s="16" t="s">
        <v>41</v>
      </c>
      <c r="G246" s="40">
        <v>2.2999999999999998</v>
      </c>
      <c r="H246" s="364"/>
      <c r="I246" s="365"/>
      <c r="J246" s="103">
        <v>0.2</v>
      </c>
      <c r="K246" s="41">
        <v>32</v>
      </c>
      <c r="L246" s="41">
        <v>5</v>
      </c>
      <c r="M246" s="41">
        <v>2015</v>
      </c>
      <c r="N246" s="14">
        <f>IF(K246="","",IF(O246="",IF(K246=0,"",IF(K246&lt;=[5]Разработчик!$D$7,[5]Разработчик!$C$8,IF(K246&lt;=[5]Разработчик!$G$7,[5]Разработчик!$F$8,IF(K246&lt;=[5]Разработчик!$J$7,[5]Разработчик!$I$8,IF(K246&lt;=[5]Разработчик!$M$7,[5]Разработчик!$L$8,IF(K246&lt;=[5]Разработчик!$P$7,[5]Разработчик!$O$8,IF(K246&lt;=[5]Разработчик!$S$7,[5]Разработчик!$R$8,IF(K246&lt;=425.9,3.5,IF(K246&gt;=[5]Разработчик!$V$7,[5]Разработчик!$U$8))))))))),"-"))</f>
        <v>1.5</v>
      </c>
      <c r="O246" s="15"/>
      <c r="P246" s="43">
        <v>2019</v>
      </c>
      <c r="Q246" s="43">
        <v>2023</v>
      </c>
      <c r="R246" s="16" t="s">
        <v>258</v>
      </c>
      <c r="S246" s="83" t="s">
        <v>340</v>
      </c>
      <c r="T246" s="17">
        <f t="shared" si="31"/>
        <v>2040</v>
      </c>
      <c r="U246" s="10"/>
      <c r="V246" s="10"/>
      <c r="W246" s="10"/>
      <c r="X246" s="10"/>
      <c r="Y246" s="10"/>
      <c r="Z246" s="10"/>
      <c r="AA246" s="336"/>
      <c r="AB246" s="202" t="s">
        <v>2520</v>
      </c>
      <c r="AC246" s="196">
        <f t="shared" si="32"/>
        <v>0</v>
      </c>
      <c r="AD246" s="196">
        <f t="shared" si="33"/>
        <v>0</v>
      </c>
      <c r="AE246" s="196">
        <f t="shared" si="34"/>
        <v>0</v>
      </c>
    </row>
    <row r="247" spans="1:31" s="7" customFormat="1" x14ac:dyDescent="0.25">
      <c r="A247" s="322"/>
      <c r="B247" s="237">
        <f t="shared" si="35"/>
        <v>53</v>
      </c>
      <c r="C247" s="99" t="s">
        <v>601</v>
      </c>
      <c r="D247" s="326"/>
      <c r="E247" s="361"/>
      <c r="F247" s="16" t="s">
        <v>41</v>
      </c>
      <c r="G247" s="40">
        <v>2.2999999999999998</v>
      </c>
      <c r="H247" s="364"/>
      <c r="I247" s="365"/>
      <c r="J247" s="103">
        <v>26.5</v>
      </c>
      <c r="K247" s="41">
        <v>108</v>
      </c>
      <c r="L247" s="41">
        <v>8</v>
      </c>
      <c r="M247" s="41">
        <v>2015</v>
      </c>
      <c r="N247" s="14">
        <f>IF(K247="","",IF(O247="",IF(K247=0,"",IF(K247&lt;=[5]Разработчик!$D$7,[5]Разработчик!$C$8,IF(K247&lt;=[5]Разработчик!$G$7,[5]Разработчик!$F$8,IF(K247&lt;=[5]Разработчик!$J$7,[5]Разработчик!$I$8,IF(K247&lt;=[5]Разработчик!$M$7,[5]Разработчик!$L$8,IF(K247&lt;=[5]Разработчик!$P$7,[5]Разработчик!$O$8,IF(K247&lt;=[5]Разработчик!$S$7,[5]Разработчик!$R$8,IF(K247&lt;=425.9,3.5,IF(K247&gt;=[5]Разработчик!$V$7,[5]Разработчик!$U$8))))))))),"-"))</f>
        <v>2</v>
      </c>
      <c r="O247" s="15"/>
      <c r="P247" s="43">
        <v>2019</v>
      </c>
      <c r="Q247" s="43">
        <v>2023</v>
      </c>
      <c r="R247" s="16" t="s">
        <v>258</v>
      </c>
      <c r="S247" s="83" t="s">
        <v>340</v>
      </c>
      <c r="T247" s="17">
        <f t="shared" ref="T247:T272" si="36">IF(M247="","",M247+R247)</f>
        <v>2040</v>
      </c>
      <c r="U247" s="10">
        <v>15</v>
      </c>
      <c r="V247" s="10">
        <v>1</v>
      </c>
      <c r="W247" s="10">
        <v>6</v>
      </c>
      <c r="X247" s="10"/>
      <c r="Y247" s="10"/>
      <c r="Z247" s="10">
        <v>10</v>
      </c>
      <c r="AA247" s="336"/>
      <c r="AB247" s="202" t="s">
        <v>2520</v>
      </c>
      <c r="AC247" s="196">
        <f t="shared" si="32"/>
        <v>26</v>
      </c>
      <c r="AD247" s="196">
        <f t="shared" si="33"/>
        <v>75</v>
      </c>
      <c r="AE247" s="196">
        <f t="shared" si="34"/>
        <v>101</v>
      </c>
    </row>
    <row r="248" spans="1:31" s="7" customFormat="1" x14ac:dyDescent="0.25">
      <c r="A248" s="322"/>
      <c r="B248" s="237">
        <f t="shared" si="35"/>
        <v>53</v>
      </c>
      <c r="C248" s="362" t="s">
        <v>625</v>
      </c>
      <c r="D248" s="326"/>
      <c r="E248" s="361"/>
      <c r="F248" s="16" t="s">
        <v>41</v>
      </c>
      <c r="G248" s="40">
        <v>2.2999999999999998</v>
      </c>
      <c r="H248" s="364"/>
      <c r="I248" s="365"/>
      <c r="J248" s="103">
        <v>52.6</v>
      </c>
      <c r="K248" s="41">
        <v>108</v>
      </c>
      <c r="L248" s="41">
        <v>8</v>
      </c>
      <c r="M248" s="41">
        <v>2015</v>
      </c>
      <c r="N248" s="14">
        <f>IF(K248="","",IF(O248="",IF(K248=0,"",IF(K248&lt;=[5]Разработчик!$D$7,[5]Разработчик!$C$8,IF(K248&lt;=[5]Разработчик!$G$7,[5]Разработчик!$F$8,IF(K248&lt;=[5]Разработчик!$J$7,[5]Разработчик!$I$8,IF(K248&lt;=[5]Разработчик!$M$7,[5]Разработчик!$L$8,IF(K248&lt;=[5]Разработчик!$P$7,[5]Разработчик!$O$8,IF(K248&lt;=[5]Разработчик!$S$7,[5]Разработчик!$R$8,IF(K248&lt;=425.9,3.5,IF(K248&gt;=[5]Разработчик!$V$7,[5]Разработчик!$U$8))))))))),"-"))</f>
        <v>2</v>
      </c>
      <c r="O248" s="15"/>
      <c r="P248" s="43">
        <v>2019</v>
      </c>
      <c r="Q248" s="43">
        <v>2023</v>
      </c>
      <c r="R248" s="16" t="s">
        <v>258</v>
      </c>
      <c r="S248" s="83" t="s">
        <v>340</v>
      </c>
      <c r="T248" s="17">
        <f t="shared" si="36"/>
        <v>2040</v>
      </c>
      <c r="U248" s="10">
        <v>22</v>
      </c>
      <c r="V248" s="10"/>
      <c r="W248" s="10"/>
      <c r="X248" s="10"/>
      <c r="Y248" s="10"/>
      <c r="Z248" s="10"/>
      <c r="AA248" s="336"/>
      <c r="AB248" s="202" t="s">
        <v>2520</v>
      </c>
      <c r="AC248" s="196">
        <f t="shared" si="32"/>
        <v>22</v>
      </c>
      <c r="AD248" s="196">
        <f t="shared" si="33"/>
        <v>44</v>
      </c>
      <c r="AE248" s="196">
        <f t="shared" si="34"/>
        <v>66</v>
      </c>
    </row>
    <row r="249" spans="1:31" s="7" customFormat="1" x14ac:dyDescent="0.25">
      <c r="A249" s="322"/>
      <c r="B249" s="237">
        <f t="shared" si="35"/>
        <v>53</v>
      </c>
      <c r="C249" s="362"/>
      <c r="D249" s="326"/>
      <c r="E249" s="361"/>
      <c r="F249" s="16" t="s">
        <v>41</v>
      </c>
      <c r="G249" s="40">
        <v>2.2999999999999998</v>
      </c>
      <c r="H249" s="364"/>
      <c r="I249" s="365"/>
      <c r="J249" s="103">
        <v>1.4</v>
      </c>
      <c r="K249" s="41">
        <v>89</v>
      </c>
      <c r="L249" s="41">
        <v>7</v>
      </c>
      <c r="M249" s="41">
        <v>2015</v>
      </c>
      <c r="N249" s="14">
        <f>IF(K249="","",IF(O249="",IF(K249=0,"",IF(K249&lt;=[5]Разработчик!$D$7,[5]Разработчик!$C$8,IF(K249&lt;=[5]Разработчик!$G$7,[5]Разработчик!$F$8,IF(K249&lt;=[5]Разработчик!$J$7,[5]Разработчик!$I$8,IF(K249&lt;=[5]Разработчик!$M$7,[5]Разработчик!$L$8,IF(K249&lt;=[5]Разработчик!$P$7,[5]Разработчик!$O$8,IF(K249&lt;=[5]Разработчик!$S$7,[5]Разработчик!$R$8,IF(K249&lt;=425.9,3.5,IF(K249&gt;=[5]Разработчик!$V$7,[5]Разработчик!$U$8))))))))),"-"))</f>
        <v>2</v>
      </c>
      <c r="O249" s="15"/>
      <c r="P249" s="43">
        <v>2019</v>
      </c>
      <c r="Q249" s="43">
        <v>2023</v>
      </c>
      <c r="R249" s="16" t="s">
        <v>258</v>
      </c>
      <c r="S249" s="83" t="s">
        <v>340</v>
      </c>
      <c r="T249" s="17">
        <f t="shared" si="36"/>
        <v>2040</v>
      </c>
      <c r="U249" s="10"/>
      <c r="V249" s="10"/>
      <c r="W249" s="10"/>
      <c r="X249" s="10"/>
      <c r="Y249" s="10"/>
      <c r="Z249" s="10"/>
      <c r="AA249" s="336"/>
      <c r="AB249" s="202" t="s">
        <v>2520</v>
      </c>
      <c r="AC249" s="196">
        <f t="shared" si="32"/>
        <v>0</v>
      </c>
      <c r="AD249" s="196">
        <f t="shared" si="33"/>
        <v>0</v>
      </c>
      <c r="AE249" s="196">
        <f t="shared" si="34"/>
        <v>0</v>
      </c>
    </row>
    <row r="250" spans="1:31" s="7" customFormat="1" x14ac:dyDescent="0.25">
      <c r="A250" s="322"/>
      <c r="B250" s="237">
        <f t="shared" si="35"/>
        <v>53</v>
      </c>
      <c r="C250" s="362"/>
      <c r="D250" s="326"/>
      <c r="E250" s="361"/>
      <c r="F250" s="16" t="s">
        <v>41</v>
      </c>
      <c r="G250" s="40">
        <v>2.2999999999999998</v>
      </c>
      <c r="H250" s="364"/>
      <c r="I250" s="365"/>
      <c r="J250" s="103">
        <v>2.2000000000000002</v>
      </c>
      <c r="K250" s="41">
        <v>32</v>
      </c>
      <c r="L250" s="41">
        <v>5</v>
      </c>
      <c r="M250" s="41">
        <v>2015</v>
      </c>
      <c r="N250" s="14">
        <f>IF(K250="","",IF(O250="",IF(K250=0,"",IF(K250&lt;=[5]Разработчик!$D$7,[5]Разработчик!$C$8,IF(K250&lt;=[5]Разработчик!$G$7,[5]Разработчик!$F$8,IF(K250&lt;=[5]Разработчик!$J$7,[5]Разработчик!$I$8,IF(K250&lt;=[5]Разработчик!$M$7,[5]Разработчик!$L$8,IF(K250&lt;=[5]Разработчик!$P$7,[5]Разработчик!$O$8,IF(K250&lt;=[5]Разработчик!$S$7,[5]Разработчик!$R$8,IF(K250&lt;=425.9,3.5,IF(K250&gt;=[5]Разработчик!$V$7,[5]Разработчик!$U$8))))))))),"-"))</f>
        <v>1.5</v>
      </c>
      <c r="O250" s="15"/>
      <c r="P250" s="43">
        <v>2019</v>
      </c>
      <c r="Q250" s="43">
        <v>2023</v>
      </c>
      <c r="R250" s="16" t="s">
        <v>258</v>
      </c>
      <c r="S250" s="83" t="s">
        <v>340</v>
      </c>
      <c r="T250" s="17">
        <f t="shared" si="36"/>
        <v>2040</v>
      </c>
      <c r="U250" s="10"/>
      <c r="V250" s="10"/>
      <c r="W250" s="10"/>
      <c r="X250" s="10"/>
      <c r="Y250" s="10"/>
      <c r="Z250" s="10"/>
      <c r="AA250" s="336"/>
      <c r="AB250" s="202" t="s">
        <v>2520</v>
      </c>
      <c r="AC250" s="196">
        <f t="shared" si="32"/>
        <v>0</v>
      </c>
      <c r="AD250" s="196">
        <f t="shared" si="33"/>
        <v>0</v>
      </c>
      <c r="AE250" s="196">
        <f t="shared" si="34"/>
        <v>0</v>
      </c>
    </row>
    <row r="251" spans="1:31" s="7" customFormat="1" x14ac:dyDescent="0.25">
      <c r="A251" s="322"/>
      <c r="B251" s="237">
        <f t="shared" si="35"/>
        <v>53</v>
      </c>
      <c r="C251" s="366" t="s">
        <v>625</v>
      </c>
      <c r="D251" s="326" t="s">
        <v>757</v>
      </c>
      <c r="E251" s="361"/>
      <c r="F251" s="16" t="s">
        <v>41</v>
      </c>
      <c r="G251" s="40">
        <v>2.2999999999999998</v>
      </c>
      <c r="H251" s="364"/>
      <c r="I251" s="365"/>
      <c r="J251" s="40">
        <v>1.2</v>
      </c>
      <c r="K251" s="41">
        <v>89</v>
      </c>
      <c r="L251" s="41">
        <v>7</v>
      </c>
      <c r="M251" s="41">
        <v>2015</v>
      </c>
      <c r="N251" s="14">
        <f>IF(K251="","",IF(O251="",IF(K251=0,"",IF(K251&lt;=[5]Разработчик!$D$7,[5]Разработчик!$C$8,IF(K251&lt;=[5]Разработчик!$G$7,[5]Разработчик!$F$8,IF(K251&lt;=[5]Разработчик!$J$7,[5]Разработчик!$I$8,IF(K251&lt;=[5]Разработчик!$M$7,[5]Разработчик!$L$8,IF(K251&lt;=[5]Разработчик!$P$7,[5]Разработчик!$O$8,IF(K251&lt;=[5]Разработчик!$S$7,[5]Разработчик!$R$8,IF(K251&lt;=425.9,3.5,IF(K251&gt;=[5]Разработчик!$V$7,[5]Разработчик!$U$8))))))))),"-"))</f>
        <v>2</v>
      </c>
      <c r="O251" s="15"/>
      <c r="P251" s="43">
        <v>2019</v>
      </c>
      <c r="Q251" s="43">
        <v>2023</v>
      </c>
      <c r="R251" s="16" t="s">
        <v>258</v>
      </c>
      <c r="S251" s="83" t="s">
        <v>340</v>
      </c>
      <c r="T251" s="17">
        <f t="shared" si="36"/>
        <v>2040</v>
      </c>
      <c r="U251" s="10"/>
      <c r="V251" s="10"/>
      <c r="W251" s="10"/>
      <c r="X251" s="10"/>
      <c r="Y251" s="10"/>
      <c r="Z251" s="10"/>
      <c r="AA251" s="336"/>
      <c r="AB251" s="202" t="s">
        <v>2520</v>
      </c>
      <c r="AC251" s="196">
        <f t="shared" si="32"/>
        <v>0</v>
      </c>
      <c r="AD251" s="196">
        <f t="shared" si="33"/>
        <v>0</v>
      </c>
      <c r="AE251" s="196">
        <f t="shared" si="34"/>
        <v>0</v>
      </c>
    </row>
    <row r="252" spans="1:31" s="7" customFormat="1" x14ac:dyDescent="0.25">
      <c r="A252" s="322"/>
      <c r="B252" s="237">
        <f t="shared" si="35"/>
        <v>53</v>
      </c>
      <c r="C252" s="366"/>
      <c r="D252" s="326"/>
      <c r="E252" s="361"/>
      <c r="F252" s="16" t="s">
        <v>41</v>
      </c>
      <c r="G252" s="40">
        <v>2.2999999999999998</v>
      </c>
      <c r="H252" s="364"/>
      <c r="I252" s="365"/>
      <c r="J252" s="40">
        <v>2.5</v>
      </c>
      <c r="K252" s="41">
        <v>45</v>
      </c>
      <c r="L252" s="41">
        <v>5</v>
      </c>
      <c r="M252" s="41">
        <v>2015</v>
      </c>
      <c r="N252" s="14">
        <f>IF(K252="","",IF(O252="",IF(K252=0,"",IF(K252&lt;=[5]Разработчик!$D$7,[5]Разработчик!$C$8,IF(K252&lt;=[5]Разработчик!$G$7,[5]Разработчик!$F$8,IF(K252&lt;=[5]Разработчик!$J$7,[5]Разработчик!$I$8,IF(K252&lt;=[5]Разработчик!$M$7,[5]Разработчик!$L$8,IF(K252&lt;=[5]Разработчик!$P$7,[5]Разработчик!$O$8,IF(K252&lt;=[5]Разработчик!$S$7,[5]Разработчик!$R$8,IF(K252&lt;=425.9,3.5,IF(K252&gt;=[5]Разработчик!$V$7,[5]Разработчик!$U$8))))))))),"-"))</f>
        <v>1.5</v>
      </c>
      <c r="O252" s="15"/>
      <c r="P252" s="43">
        <v>2019</v>
      </c>
      <c r="Q252" s="43">
        <v>2023</v>
      </c>
      <c r="R252" s="16" t="s">
        <v>258</v>
      </c>
      <c r="S252" s="83" t="s">
        <v>340</v>
      </c>
      <c r="T252" s="17">
        <f t="shared" si="36"/>
        <v>2040</v>
      </c>
      <c r="U252" s="10"/>
      <c r="V252" s="10"/>
      <c r="W252" s="10"/>
      <c r="X252" s="10"/>
      <c r="Y252" s="10"/>
      <c r="Z252" s="10"/>
      <c r="AA252" s="336"/>
      <c r="AB252" s="202" t="s">
        <v>2520</v>
      </c>
      <c r="AC252" s="196">
        <f t="shared" si="32"/>
        <v>0</v>
      </c>
      <c r="AD252" s="196">
        <f t="shared" si="33"/>
        <v>0</v>
      </c>
      <c r="AE252" s="196">
        <f t="shared" si="34"/>
        <v>0</v>
      </c>
    </row>
    <row r="253" spans="1:31" s="7" customFormat="1" x14ac:dyDescent="0.25">
      <c r="A253" s="322"/>
      <c r="B253" s="237">
        <f t="shared" si="35"/>
        <v>53</v>
      </c>
      <c r="C253" s="366"/>
      <c r="D253" s="326"/>
      <c r="E253" s="361"/>
      <c r="F253" s="16" t="s">
        <v>41</v>
      </c>
      <c r="G253" s="40">
        <v>2.2999999999999998</v>
      </c>
      <c r="H253" s="364"/>
      <c r="I253" s="365"/>
      <c r="J253" s="40">
        <v>0.2</v>
      </c>
      <c r="K253" s="41">
        <v>32</v>
      </c>
      <c r="L253" s="41">
        <v>5</v>
      </c>
      <c r="M253" s="41">
        <v>2015</v>
      </c>
      <c r="N253" s="14">
        <f>IF(K253="","",IF(O253="",IF(K253=0,"",IF(K253&lt;=[5]Разработчик!$D$7,[5]Разработчик!$C$8,IF(K253&lt;=[5]Разработчик!$G$7,[5]Разработчик!$F$8,IF(K253&lt;=[5]Разработчик!$J$7,[5]Разработчик!$I$8,IF(K253&lt;=[5]Разработчик!$M$7,[5]Разработчик!$L$8,IF(K253&lt;=[5]Разработчик!$P$7,[5]Разработчик!$O$8,IF(K253&lt;=[5]Разработчик!$S$7,[5]Разработчик!$R$8,IF(K253&lt;=425.9,3.5,IF(K253&gt;=[5]Разработчик!$V$7,[5]Разработчик!$U$8))))))))),"-"))</f>
        <v>1.5</v>
      </c>
      <c r="O253" s="15"/>
      <c r="P253" s="43">
        <v>2019</v>
      </c>
      <c r="Q253" s="43">
        <v>2023</v>
      </c>
      <c r="R253" s="16" t="s">
        <v>258</v>
      </c>
      <c r="S253" s="83" t="s">
        <v>340</v>
      </c>
      <c r="T253" s="17">
        <f t="shared" si="36"/>
        <v>2040</v>
      </c>
      <c r="U253" s="10"/>
      <c r="V253" s="10"/>
      <c r="W253" s="10"/>
      <c r="X253" s="10"/>
      <c r="Y253" s="10"/>
      <c r="Z253" s="10"/>
      <c r="AA253" s="336"/>
      <c r="AB253" s="202" t="s">
        <v>2520</v>
      </c>
      <c r="AC253" s="196">
        <f t="shared" si="32"/>
        <v>0</v>
      </c>
      <c r="AD253" s="196">
        <f t="shared" si="33"/>
        <v>0</v>
      </c>
      <c r="AE253" s="196">
        <f t="shared" si="34"/>
        <v>0</v>
      </c>
    </row>
    <row r="254" spans="1:31" s="7" customFormat="1" x14ac:dyDescent="0.25">
      <c r="A254" s="322" t="s">
        <v>758</v>
      </c>
      <c r="B254" s="241">
        <v>54</v>
      </c>
      <c r="C254" s="368" t="s">
        <v>601</v>
      </c>
      <c r="D254" s="369" t="s">
        <v>759</v>
      </c>
      <c r="E254" s="361" t="s">
        <v>755</v>
      </c>
      <c r="F254" s="16" t="s">
        <v>41</v>
      </c>
      <c r="G254" s="40">
        <v>2.2999999999999998</v>
      </c>
      <c r="H254" s="333">
        <v>1.4</v>
      </c>
      <c r="I254" s="365" t="s">
        <v>760</v>
      </c>
      <c r="J254" s="40">
        <v>58.5</v>
      </c>
      <c r="K254" s="41">
        <v>89</v>
      </c>
      <c r="L254" s="41">
        <v>7</v>
      </c>
      <c r="M254" s="41">
        <v>2015</v>
      </c>
      <c r="N254" s="14">
        <f>IF(K254="","",IF(O254="",IF(K254=0,"",IF(K254&lt;=[5]Разработчик!$D$7,[5]Разработчик!$C$8,IF(K254&lt;=[5]Разработчик!$G$7,[5]Разработчик!$F$8,IF(K254&lt;=[5]Разработчик!$J$7,[5]Разработчик!$I$8,IF(K254&lt;=[5]Разработчик!$M$7,[5]Разработчик!$L$8,IF(K254&lt;=[5]Разработчик!$P$7,[5]Разработчик!$O$8,IF(K254&lt;=[5]Разработчик!$S$7,[5]Разработчик!$R$8,IF(K254&lt;=425.9,3.5,IF(K254&gt;=[5]Разработчик!$V$7,[5]Разработчик!$U$8))))))))),"-"))</f>
        <v>2</v>
      </c>
      <c r="O254" s="15"/>
      <c r="P254" s="43">
        <v>2019</v>
      </c>
      <c r="Q254" s="43">
        <v>2023</v>
      </c>
      <c r="R254" s="16" t="s">
        <v>258</v>
      </c>
      <c r="S254" s="83" t="s">
        <v>340</v>
      </c>
      <c r="T254" s="17">
        <f t="shared" si="36"/>
        <v>2040</v>
      </c>
      <c r="U254" s="10">
        <v>13</v>
      </c>
      <c r="V254" s="10"/>
      <c r="W254" s="10">
        <v>9</v>
      </c>
      <c r="X254" s="10">
        <v>2</v>
      </c>
      <c r="Y254" s="10"/>
      <c r="Z254" s="10">
        <v>8</v>
      </c>
      <c r="AA254" s="336"/>
      <c r="AB254" s="202" t="s">
        <v>2520</v>
      </c>
      <c r="AC254" s="196">
        <f t="shared" si="32"/>
        <v>23</v>
      </c>
      <c r="AD254" s="196">
        <f t="shared" si="33"/>
        <v>72</v>
      </c>
      <c r="AE254" s="196">
        <f t="shared" si="34"/>
        <v>95</v>
      </c>
    </row>
    <row r="255" spans="1:31" s="7" customFormat="1" x14ac:dyDescent="0.25">
      <c r="A255" s="322"/>
      <c r="B255" s="237">
        <f>B254</f>
        <v>54</v>
      </c>
      <c r="C255" s="368"/>
      <c r="D255" s="369"/>
      <c r="E255" s="361"/>
      <c r="F255" s="16" t="s">
        <v>41</v>
      </c>
      <c r="G255" s="40">
        <v>2.2999999999999998</v>
      </c>
      <c r="H255" s="333"/>
      <c r="I255" s="365"/>
      <c r="J255" s="40">
        <v>0.2</v>
      </c>
      <c r="K255" s="41">
        <v>57</v>
      </c>
      <c r="L255" s="41">
        <v>6</v>
      </c>
      <c r="M255" s="41">
        <v>2015</v>
      </c>
      <c r="N255" s="14">
        <f>IF(K255="","",IF(O255="",IF(K255=0,"",IF(K255&lt;=[5]Разработчик!$D$7,[5]Разработчик!$C$8,IF(K255&lt;=[5]Разработчик!$G$7,[5]Разработчик!$F$8,IF(K255&lt;=[5]Разработчик!$J$7,[5]Разработчик!$I$8,IF(K255&lt;=[5]Разработчик!$M$7,[5]Разработчик!$L$8,IF(K255&lt;=[5]Разработчик!$P$7,[5]Разработчик!$O$8,IF(K255&lt;=[5]Разработчик!$S$7,[5]Разработчик!$R$8,IF(K255&lt;=425.9,3.5,IF(K255&gt;=[5]Разработчик!$V$7,[5]Разработчик!$U$8))))))))),"-"))</f>
        <v>1.5</v>
      </c>
      <c r="O255" s="15"/>
      <c r="P255" s="43">
        <v>2019</v>
      </c>
      <c r="Q255" s="43">
        <v>2023</v>
      </c>
      <c r="R255" s="16" t="s">
        <v>258</v>
      </c>
      <c r="S255" s="83" t="s">
        <v>340</v>
      </c>
      <c r="T255" s="17">
        <f t="shared" si="36"/>
        <v>2040</v>
      </c>
      <c r="U255" s="10"/>
      <c r="V255" s="10"/>
      <c r="W255" s="10"/>
      <c r="X255" s="10"/>
      <c r="Y255" s="10"/>
      <c r="Z255" s="10"/>
      <c r="AA255" s="336"/>
      <c r="AB255" s="202" t="s">
        <v>2520</v>
      </c>
      <c r="AC255" s="196">
        <f t="shared" si="32"/>
        <v>0</v>
      </c>
      <c r="AD255" s="196">
        <f t="shared" si="33"/>
        <v>0</v>
      </c>
      <c r="AE255" s="196">
        <f t="shared" si="34"/>
        <v>0</v>
      </c>
    </row>
    <row r="256" spans="1:31" s="7" customFormat="1" x14ac:dyDescent="0.25">
      <c r="A256" s="322"/>
      <c r="B256" s="237">
        <f>B255</f>
        <v>54</v>
      </c>
      <c r="C256" s="368"/>
      <c r="D256" s="369"/>
      <c r="E256" s="361"/>
      <c r="F256" s="16" t="s">
        <v>41</v>
      </c>
      <c r="G256" s="40">
        <v>2.2999999999999998</v>
      </c>
      <c r="H256" s="333"/>
      <c r="I256" s="365"/>
      <c r="J256" s="40">
        <v>0.5</v>
      </c>
      <c r="K256" s="41">
        <v>32</v>
      </c>
      <c r="L256" s="41">
        <v>5</v>
      </c>
      <c r="M256" s="41">
        <v>2015</v>
      </c>
      <c r="N256" s="14">
        <f>IF(K256="","",IF(O256="",IF(K256=0,"",IF(K256&lt;=[5]Разработчик!$D$7,[5]Разработчик!$C$8,IF(K256&lt;=[5]Разработчик!$G$7,[5]Разработчик!$F$8,IF(K256&lt;=[5]Разработчик!$J$7,[5]Разработчик!$I$8,IF(K256&lt;=[5]Разработчик!$M$7,[5]Разработчик!$L$8,IF(K256&lt;=[5]Разработчик!$P$7,[5]Разработчик!$O$8,IF(K256&lt;=[5]Разработчик!$S$7,[5]Разработчик!$R$8,IF(K256&lt;=425.9,3.5,IF(K256&gt;=[5]Разработчик!$V$7,[5]Разработчик!$U$8))))))))),"-"))</f>
        <v>1.5</v>
      </c>
      <c r="O256" s="15"/>
      <c r="P256" s="43">
        <v>2019</v>
      </c>
      <c r="Q256" s="43">
        <v>2023</v>
      </c>
      <c r="R256" s="16" t="s">
        <v>258</v>
      </c>
      <c r="S256" s="83" t="s">
        <v>340</v>
      </c>
      <c r="T256" s="17">
        <f t="shared" si="36"/>
        <v>2040</v>
      </c>
      <c r="U256" s="10"/>
      <c r="V256" s="10"/>
      <c r="W256" s="10"/>
      <c r="X256" s="10"/>
      <c r="Y256" s="10"/>
      <c r="Z256" s="10"/>
      <c r="AA256" s="336"/>
      <c r="AB256" s="202" t="s">
        <v>2520</v>
      </c>
      <c r="AC256" s="196">
        <f t="shared" si="32"/>
        <v>0</v>
      </c>
      <c r="AD256" s="196">
        <f t="shared" si="33"/>
        <v>0</v>
      </c>
      <c r="AE256" s="196">
        <f t="shared" si="34"/>
        <v>0</v>
      </c>
    </row>
    <row r="257" spans="1:31" s="7" customFormat="1" x14ac:dyDescent="0.25">
      <c r="A257" s="322"/>
      <c r="B257" s="237">
        <f>B256</f>
        <v>54</v>
      </c>
      <c r="C257" s="366" t="s">
        <v>625</v>
      </c>
      <c r="D257" s="369"/>
      <c r="E257" s="361"/>
      <c r="F257" s="16" t="s">
        <v>41</v>
      </c>
      <c r="G257" s="40">
        <v>2.2999999999999998</v>
      </c>
      <c r="H257" s="333"/>
      <c r="I257" s="365"/>
      <c r="J257" s="40">
        <v>16.100000000000001</v>
      </c>
      <c r="K257" s="41">
        <v>89</v>
      </c>
      <c r="L257" s="41">
        <v>7</v>
      </c>
      <c r="M257" s="41">
        <v>2015</v>
      </c>
      <c r="N257" s="14">
        <f>IF(K257="","",IF(O257="",IF(K257=0,"",IF(K257&lt;=[5]Разработчик!$D$7,[5]Разработчик!$C$8,IF(K257&lt;=[5]Разработчик!$G$7,[5]Разработчик!$F$8,IF(K257&lt;=[5]Разработчик!$J$7,[5]Разработчик!$I$8,IF(K257&lt;=[5]Разработчик!$M$7,[5]Разработчик!$L$8,IF(K257&lt;=[5]Разработчик!$P$7,[5]Разработчик!$O$8,IF(K257&lt;=[5]Разработчик!$S$7,[5]Разработчик!$R$8,IF(K257&lt;=425.9,3.5,IF(K257&gt;=[5]Разработчик!$V$7,[5]Разработчик!$U$8))))))))),"-"))</f>
        <v>2</v>
      </c>
      <c r="O257" s="15"/>
      <c r="P257" s="43">
        <v>2019</v>
      </c>
      <c r="Q257" s="43">
        <v>2023</v>
      </c>
      <c r="R257" s="16" t="s">
        <v>258</v>
      </c>
      <c r="S257" s="83" t="s">
        <v>340</v>
      </c>
      <c r="T257" s="17">
        <f t="shared" si="36"/>
        <v>2040</v>
      </c>
      <c r="U257" s="10"/>
      <c r="V257" s="10"/>
      <c r="W257" s="10"/>
      <c r="X257" s="10"/>
      <c r="Y257" s="10"/>
      <c r="Z257" s="10"/>
      <c r="AA257" s="336"/>
      <c r="AB257" s="202" t="s">
        <v>2520</v>
      </c>
      <c r="AC257" s="196">
        <f t="shared" si="32"/>
        <v>0</v>
      </c>
      <c r="AD257" s="196">
        <f t="shared" si="33"/>
        <v>0</v>
      </c>
      <c r="AE257" s="196">
        <f t="shared" si="34"/>
        <v>0</v>
      </c>
    </row>
    <row r="258" spans="1:31" s="7" customFormat="1" x14ac:dyDescent="0.25">
      <c r="A258" s="322"/>
      <c r="B258" s="237">
        <f>B257</f>
        <v>54</v>
      </c>
      <c r="C258" s="366"/>
      <c r="D258" s="369"/>
      <c r="E258" s="361"/>
      <c r="F258" s="16" t="s">
        <v>41</v>
      </c>
      <c r="G258" s="40">
        <v>2.2999999999999998</v>
      </c>
      <c r="H258" s="333"/>
      <c r="I258" s="365"/>
      <c r="J258" s="103">
        <v>0.6</v>
      </c>
      <c r="K258" s="41">
        <v>45</v>
      </c>
      <c r="L258" s="41">
        <v>5</v>
      </c>
      <c r="M258" s="41">
        <v>2015</v>
      </c>
      <c r="N258" s="14">
        <f>IF(K258="","",IF(O258="",IF(K258=0,"",IF(K258&lt;=[5]Разработчик!$D$7,[5]Разработчик!$C$8,IF(K258&lt;=[5]Разработчик!$G$7,[5]Разработчик!$F$8,IF(K258&lt;=[5]Разработчик!$J$7,[5]Разработчик!$I$8,IF(K258&lt;=[5]Разработчик!$M$7,[5]Разработчик!$L$8,IF(K258&lt;=[5]Разработчик!$P$7,[5]Разработчик!$O$8,IF(K258&lt;=[5]Разработчик!$S$7,[5]Разработчик!$R$8,IF(K258&lt;=425.9,3.5,IF(K258&gt;=[5]Разработчик!$V$7,[5]Разработчик!$U$8))))))))),"-"))</f>
        <v>1.5</v>
      </c>
      <c r="O258" s="15"/>
      <c r="P258" s="43">
        <v>2019</v>
      </c>
      <c r="Q258" s="43">
        <v>2023</v>
      </c>
      <c r="R258" s="16" t="s">
        <v>258</v>
      </c>
      <c r="S258" s="83" t="s">
        <v>340</v>
      </c>
      <c r="T258" s="17">
        <f t="shared" si="36"/>
        <v>2040</v>
      </c>
      <c r="U258" s="10"/>
      <c r="V258" s="10"/>
      <c r="W258" s="10"/>
      <c r="X258" s="10"/>
      <c r="Y258" s="10"/>
      <c r="Z258" s="10"/>
      <c r="AA258" s="336"/>
      <c r="AB258" s="202" t="s">
        <v>2520</v>
      </c>
      <c r="AC258" s="196">
        <f t="shared" si="32"/>
        <v>0</v>
      </c>
      <c r="AD258" s="196">
        <f t="shared" si="33"/>
        <v>0</v>
      </c>
      <c r="AE258" s="196">
        <f t="shared" si="34"/>
        <v>0</v>
      </c>
    </row>
    <row r="259" spans="1:31" s="7" customFormat="1" x14ac:dyDescent="0.25">
      <c r="A259" s="364" t="s">
        <v>761</v>
      </c>
      <c r="B259" s="237">
        <v>55</v>
      </c>
      <c r="C259" s="362" t="s">
        <v>602</v>
      </c>
      <c r="D259" s="326" t="s">
        <v>762</v>
      </c>
      <c r="E259" s="361" t="s">
        <v>755</v>
      </c>
      <c r="F259" s="16" t="s">
        <v>41</v>
      </c>
      <c r="G259" s="40">
        <v>0.45</v>
      </c>
      <c r="H259" s="364">
        <v>0.13</v>
      </c>
      <c r="I259" s="365">
        <v>40</v>
      </c>
      <c r="J259" s="103">
        <v>2.6</v>
      </c>
      <c r="K259" s="41">
        <v>108</v>
      </c>
      <c r="L259" s="41">
        <v>8</v>
      </c>
      <c r="M259" s="41">
        <v>2015</v>
      </c>
      <c r="N259" s="14">
        <f>IF(K259="","",IF(O259="",IF(K259=0,"",IF(K259&lt;=[5]Разработчик!$D$7,[5]Разработчик!$C$8,IF(K259&lt;=[5]Разработчик!$G$7,[5]Разработчик!$F$8,IF(K259&lt;=[5]Разработчик!$J$7,[5]Разработчик!$I$8,IF(K259&lt;=[5]Разработчик!$M$7,[5]Разработчик!$L$8,IF(K259&lt;=[5]Разработчик!$P$7,[5]Разработчик!$O$8,IF(K259&lt;=[5]Разработчик!$S$7,[5]Разработчик!$R$8,IF(K259&lt;=425.9,3.5,IF(K259&gt;=[5]Разработчик!$V$7,[5]Разработчик!$U$8))))))))),"-"))</f>
        <v>2</v>
      </c>
      <c r="O259" s="15"/>
      <c r="P259" s="43">
        <v>2019</v>
      </c>
      <c r="Q259" s="43">
        <v>2023</v>
      </c>
      <c r="R259" s="16" t="s">
        <v>258</v>
      </c>
      <c r="S259" s="83" t="s">
        <v>340</v>
      </c>
      <c r="T259" s="17">
        <f t="shared" si="36"/>
        <v>2040</v>
      </c>
      <c r="U259" s="10">
        <v>5</v>
      </c>
      <c r="V259" s="10"/>
      <c r="W259" s="10"/>
      <c r="X259" s="10"/>
      <c r="Y259" s="10"/>
      <c r="Z259" s="10">
        <v>1</v>
      </c>
      <c r="AA259" s="336"/>
      <c r="AB259" s="202" t="s">
        <v>2520</v>
      </c>
      <c r="AC259" s="196">
        <f t="shared" si="32"/>
        <v>6</v>
      </c>
      <c r="AD259" s="196">
        <f t="shared" si="33"/>
        <v>13</v>
      </c>
      <c r="AE259" s="196">
        <f t="shared" si="34"/>
        <v>19</v>
      </c>
    </row>
    <row r="260" spans="1:31" s="7" customFormat="1" x14ac:dyDescent="0.25">
      <c r="A260" s="364"/>
      <c r="B260" s="237">
        <f>B259</f>
        <v>55</v>
      </c>
      <c r="C260" s="362"/>
      <c r="D260" s="326"/>
      <c r="E260" s="361"/>
      <c r="F260" s="16" t="s">
        <v>41</v>
      </c>
      <c r="G260" s="40">
        <v>0.45</v>
      </c>
      <c r="H260" s="364"/>
      <c r="I260" s="365"/>
      <c r="J260" s="103">
        <v>1.8</v>
      </c>
      <c r="K260" s="41">
        <v>89</v>
      </c>
      <c r="L260" s="41">
        <v>7</v>
      </c>
      <c r="M260" s="41">
        <v>2015</v>
      </c>
      <c r="N260" s="14">
        <f>IF(K260="","",IF(O260="",IF(K260=0,"",IF(K260&lt;=[5]Разработчик!$D$7,[5]Разработчик!$C$8,IF(K260&lt;=[5]Разработчик!$G$7,[5]Разработчик!$F$8,IF(K260&lt;=[5]Разработчик!$J$7,[5]Разработчик!$I$8,IF(K260&lt;=[5]Разработчик!$M$7,[5]Разработчик!$L$8,IF(K260&lt;=[5]Разработчик!$P$7,[5]Разработчик!$O$8,IF(K260&lt;=[5]Разработчик!$S$7,[5]Разработчик!$R$8,IF(K260&lt;=425.9,3.5,IF(K260&gt;=[5]Разработчик!$V$7,[5]Разработчик!$U$8))))))))),"-"))</f>
        <v>2</v>
      </c>
      <c r="O260" s="15"/>
      <c r="P260" s="43">
        <v>2019</v>
      </c>
      <c r="Q260" s="43">
        <v>2023</v>
      </c>
      <c r="R260" s="16" t="s">
        <v>258</v>
      </c>
      <c r="S260" s="83" t="s">
        <v>340</v>
      </c>
      <c r="T260" s="17">
        <f t="shared" si="36"/>
        <v>2040</v>
      </c>
      <c r="U260" s="10"/>
      <c r="V260" s="10"/>
      <c r="W260" s="10"/>
      <c r="X260" s="10"/>
      <c r="Y260" s="10"/>
      <c r="Z260" s="10"/>
      <c r="AA260" s="336"/>
      <c r="AB260" s="202" t="s">
        <v>2520</v>
      </c>
      <c r="AC260" s="196">
        <f t="shared" si="32"/>
        <v>0</v>
      </c>
      <c r="AD260" s="196">
        <f t="shared" si="33"/>
        <v>0</v>
      </c>
      <c r="AE260" s="196">
        <f t="shared" si="34"/>
        <v>0</v>
      </c>
    </row>
    <row r="261" spans="1:31" s="7" customFormat="1" x14ac:dyDescent="0.25">
      <c r="A261" s="326" t="s">
        <v>764</v>
      </c>
      <c r="B261" s="452">
        <v>59</v>
      </c>
      <c r="C261" s="362" t="s">
        <v>602</v>
      </c>
      <c r="D261" s="326" t="s">
        <v>246</v>
      </c>
      <c r="E261" s="361" t="s">
        <v>763</v>
      </c>
      <c r="F261" s="16" t="s">
        <v>41</v>
      </c>
      <c r="G261" s="40">
        <v>0.9</v>
      </c>
      <c r="H261" s="364">
        <v>0.37</v>
      </c>
      <c r="I261" s="365">
        <v>60</v>
      </c>
      <c r="J261" s="103">
        <v>1.7</v>
      </c>
      <c r="K261" s="41">
        <v>159</v>
      </c>
      <c r="L261" s="41">
        <v>8</v>
      </c>
      <c r="M261" s="41">
        <v>2015</v>
      </c>
      <c r="N261" s="14">
        <f>IF(K261="","",IF(O261="",IF(K261=0,"",IF(K261&lt;=[5]Разработчик!$D$7,[5]Разработчик!$C$8,IF(K261&lt;=[5]Разработчик!$G$7,[5]Разработчик!$F$8,IF(K261&lt;=[5]Разработчик!$J$7,[5]Разработчик!$I$8,IF(K261&lt;=[5]Разработчик!$M$7,[5]Разработчик!$L$8,IF(K261&lt;=[5]Разработчик!$P$7,[5]Разработчик!$O$8,IF(K261&lt;=[5]Разработчик!$S$7,[5]Разработчик!$R$8,IF(K261&lt;=425.9,3.5,IF(K261&gt;=[5]Разработчик!$V$7,[5]Разработчик!$U$8))))))))),"-"))</f>
        <v>2.5</v>
      </c>
      <c r="O261" s="15"/>
      <c r="P261" s="43">
        <v>2019</v>
      </c>
      <c r="Q261" s="43">
        <v>2023</v>
      </c>
      <c r="R261" s="16" t="s">
        <v>258</v>
      </c>
      <c r="S261" s="83" t="s">
        <v>340</v>
      </c>
      <c r="T261" s="17">
        <f t="shared" si="36"/>
        <v>2040</v>
      </c>
      <c r="U261" s="10">
        <v>5</v>
      </c>
      <c r="V261" s="10"/>
      <c r="W261" s="10"/>
      <c r="X261" s="10"/>
      <c r="Y261" s="10"/>
      <c r="Z261" s="10">
        <v>1</v>
      </c>
      <c r="AA261" s="336"/>
      <c r="AB261" s="202" t="s">
        <v>2521</v>
      </c>
      <c r="AC261" s="196">
        <f t="shared" si="32"/>
        <v>6</v>
      </c>
      <c r="AD261" s="196">
        <f t="shared" si="33"/>
        <v>13</v>
      </c>
      <c r="AE261" s="196">
        <f t="shared" si="34"/>
        <v>19</v>
      </c>
    </row>
    <row r="262" spans="1:31" s="7" customFormat="1" x14ac:dyDescent="0.25">
      <c r="A262" s="326"/>
      <c r="B262" s="237">
        <f>B261</f>
        <v>59</v>
      </c>
      <c r="C262" s="362"/>
      <c r="D262" s="326"/>
      <c r="E262" s="361"/>
      <c r="F262" s="16" t="s">
        <v>41</v>
      </c>
      <c r="G262" s="40">
        <v>0.9</v>
      </c>
      <c r="H262" s="364"/>
      <c r="I262" s="365"/>
      <c r="J262" s="103">
        <v>2.1</v>
      </c>
      <c r="K262" s="41">
        <v>108</v>
      </c>
      <c r="L262" s="41">
        <v>8</v>
      </c>
      <c r="M262" s="41">
        <v>2015</v>
      </c>
      <c r="N262" s="14">
        <f>IF(K262="","",IF(O262="",IF(K262=0,"",IF(K262&lt;=[5]Разработчик!$D$7,[5]Разработчик!$C$8,IF(K262&lt;=[5]Разработчик!$G$7,[5]Разработчик!$F$8,IF(K262&lt;=[5]Разработчик!$J$7,[5]Разработчик!$I$8,IF(K262&lt;=[5]Разработчик!$M$7,[5]Разработчик!$L$8,IF(K262&lt;=[5]Разработчик!$P$7,[5]Разработчик!$O$8,IF(K262&lt;=[5]Разработчик!$S$7,[5]Разработчик!$R$8,IF(K262&lt;=425.9,3.5,IF(K262&gt;=[5]Разработчик!$V$7,[5]Разработчик!$U$8))))))))),"-"))</f>
        <v>2</v>
      </c>
      <c r="O262" s="15"/>
      <c r="P262" s="43">
        <v>2019</v>
      </c>
      <c r="Q262" s="43">
        <v>2023</v>
      </c>
      <c r="R262" s="16" t="s">
        <v>258</v>
      </c>
      <c r="S262" s="83" t="s">
        <v>340</v>
      </c>
      <c r="T262" s="17">
        <f t="shared" si="36"/>
        <v>2040</v>
      </c>
      <c r="U262" s="10"/>
      <c r="V262" s="10"/>
      <c r="W262" s="10"/>
      <c r="X262" s="10"/>
      <c r="Y262" s="10"/>
      <c r="Z262" s="10"/>
      <c r="AA262" s="336"/>
      <c r="AB262" s="202" t="s">
        <v>2521</v>
      </c>
      <c r="AC262" s="196">
        <f t="shared" si="32"/>
        <v>0</v>
      </c>
      <c r="AD262" s="196">
        <f t="shared" si="33"/>
        <v>0</v>
      </c>
      <c r="AE262" s="196">
        <f t="shared" si="34"/>
        <v>0</v>
      </c>
    </row>
    <row r="263" spans="1:31" s="7" customFormat="1" x14ac:dyDescent="0.25">
      <c r="A263" s="326" t="s">
        <v>765</v>
      </c>
      <c r="B263" s="452">
        <v>61</v>
      </c>
      <c r="C263" s="362" t="s">
        <v>602</v>
      </c>
      <c r="D263" s="326" t="s">
        <v>766</v>
      </c>
      <c r="E263" s="361" t="s">
        <v>763</v>
      </c>
      <c r="F263" s="16" t="s">
        <v>41</v>
      </c>
      <c r="G263" s="40">
        <v>0.45</v>
      </c>
      <c r="H263" s="364">
        <v>0.14000000000000001</v>
      </c>
      <c r="I263" s="365" t="s">
        <v>767</v>
      </c>
      <c r="J263" s="103">
        <v>18.3</v>
      </c>
      <c r="K263" s="41">
        <v>219</v>
      </c>
      <c r="L263" s="41">
        <v>8</v>
      </c>
      <c r="M263" s="41">
        <v>2015</v>
      </c>
      <c r="N263" s="14">
        <f>IF(K263="","",IF(O263="",IF(K263=0,"",IF(K263&lt;=[5]Разработчик!$D$7,[5]Разработчик!$C$8,IF(K263&lt;=[5]Разработчик!$G$7,[5]Разработчик!$F$8,IF(K263&lt;=[5]Разработчик!$J$7,[5]Разработчик!$I$8,IF(K263&lt;=[5]Разработчик!$M$7,[5]Разработчик!$L$8,IF(K263&lt;=[5]Разработчик!$P$7,[5]Разработчик!$O$8,IF(K263&lt;=[5]Разработчик!$S$7,[5]Разработчик!$R$8,IF(K263&lt;=425.9,3.5,IF(K263&gt;=[5]Разработчик!$V$7,[5]Разработчик!$U$8))))))))),"-"))</f>
        <v>2.5</v>
      </c>
      <c r="O263" s="15"/>
      <c r="P263" s="43">
        <v>2019</v>
      </c>
      <c r="Q263" s="43">
        <v>2023</v>
      </c>
      <c r="R263" s="16" t="s">
        <v>258</v>
      </c>
      <c r="S263" s="83" t="s">
        <v>340</v>
      </c>
      <c r="T263" s="17">
        <f t="shared" si="36"/>
        <v>2040</v>
      </c>
      <c r="U263" s="10">
        <v>15</v>
      </c>
      <c r="V263" s="10">
        <v>1</v>
      </c>
      <c r="W263" s="10">
        <v>5</v>
      </c>
      <c r="X263" s="10">
        <v>2</v>
      </c>
      <c r="Y263" s="10"/>
      <c r="Z263" s="10">
        <v>2</v>
      </c>
      <c r="AA263" s="336"/>
      <c r="AB263" s="202" t="s">
        <v>2521</v>
      </c>
      <c r="AC263" s="196">
        <f t="shared" si="32"/>
        <v>20</v>
      </c>
      <c r="AD263" s="196">
        <f t="shared" si="33"/>
        <v>53</v>
      </c>
      <c r="AE263" s="196">
        <f t="shared" si="34"/>
        <v>73</v>
      </c>
    </row>
    <row r="264" spans="1:31" s="7" customFormat="1" x14ac:dyDescent="0.25">
      <c r="A264" s="326"/>
      <c r="B264" s="237">
        <f>B263</f>
        <v>61</v>
      </c>
      <c r="C264" s="362"/>
      <c r="D264" s="326"/>
      <c r="E264" s="361"/>
      <c r="F264" s="16" t="s">
        <v>41</v>
      </c>
      <c r="G264" s="40">
        <v>0.45</v>
      </c>
      <c r="H264" s="364"/>
      <c r="I264" s="365"/>
      <c r="J264" s="103">
        <v>2.2999999999999998</v>
      </c>
      <c r="K264" s="41">
        <v>159</v>
      </c>
      <c r="L264" s="41">
        <v>8</v>
      </c>
      <c r="M264" s="41">
        <v>2015</v>
      </c>
      <c r="N264" s="14">
        <f>IF(K264="","",IF(O264="",IF(K264=0,"",IF(K264&lt;=[5]Разработчик!$D$7,[5]Разработчик!$C$8,IF(K264&lt;=[5]Разработчик!$G$7,[5]Разработчик!$F$8,IF(K264&lt;=[5]Разработчик!$J$7,[5]Разработчик!$I$8,IF(K264&lt;=[5]Разработчик!$M$7,[5]Разработчик!$L$8,IF(K264&lt;=[5]Разработчик!$P$7,[5]Разработчик!$O$8,IF(K264&lt;=[5]Разработчик!$S$7,[5]Разработчик!$R$8,IF(K264&lt;=425.9,3.5,IF(K264&gt;=[5]Разработчик!$V$7,[5]Разработчик!$U$8))))))))),"-"))</f>
        <v>2.5</v>
      </c>
      <c r="O264" s="15"/>
      <c r="P264" s="43">
        <v>2019</v>
      </c>
      <c r="Q264" s="43">
        <v>2023</v>
      </c>
      <c r="R264" s="16" t="s">
        <v>258</v>
      </c>
      <c r="S264" s="83" t="s">
        <v>340</v>
      </c>
      <c r="T264" s="17">
        <f t="shared" si="36"/>
        <v>2040</v>
      </c>
      <c r="U264" s="10"/>
      <c r="V264" s="10"/>
      <c r="W264" s="10"/>
      <c r="X264" s="10"/>
      <c r="Y264" s="10"/>
      <c r="Z264" s="10"/>
      <c r="AA264" s="336"/>
      <c r="AB264" s="202" t="s">
        <v>2521</v>
      </c>
      <c r="AC264" s="196">
        <f t="shared" si="32"/>
        <v>0</v>
      </c>
      <c r="AD264" s="196">
        <f t="shared" si="33"/>
        <v>0</v>
      </c>
      <c r="AE264" s="196">
        <f t="shared" si="34"/>
        <v>0</v>
      </c>
    </row>
    <row r="265" spans="1:31" s="7" customFormat="1" x14ac:dyDescent="0.25">
      <c r="A265" s="326"/>
      <c r="B265" s="237">
        <f>B264</f>
        <v>61</v>
      </c>
      <c r="C265" s="362"/>
      <c r="D265" s="326"/>
      <c r="E265" s="361"/>
      <c r="F265" s="16" t="s">
        <v>41</v>
      </c>
      <c r="G265" s="40">
        <v>0.45</v>
      </c>
      <c r="H265" s="364"/>
      <c r="I265" s="365"/>
      <c r="J265" s="103">
        <v>0.3</v>
      </c>
      <c r="K265" s="41">
        <v>32</v>
      </c>
      <c r="L265" s="41">
        <v>5</v>
      </c>
      <c r="M265" s="41">
        <v>2015</v>
      </c>
      <c r="N265" s="14">
        <f>IF(K265="","",IF(O265="",IF(K265=0,"",IF(K265&lt;=[5]Разработчик!$D$7,[5]Разработчик!$C$8,IF(K265&lt;=[5]Разработчик!$G$7,[5]Разработчик!$F$8,IF(K265&lt;=[5]Разработчик!$J$7,[5]Разработчик!$I$8,IF(K265&lt;=[5]Разработчик!$M$7,[5]Разработчик!$L$8,IF(K265&lt;=[5]Разработчик!$P$7,[5]Разработчик!$O$8,IF(K265&lt;=[5]Разработчик!$S$7,[5]Разработчик!$R$8,IF(K265&lt;=425.9,3.5,IF(K265&gt;=[5]Разработчик!$V$7,[5]Разработчик!$U$8))))))))),"-"))</f>
        <v>1.5</v>
      </c>
      <c r="O265" s="15"/>
      <c r="P265" s="43">
        <v>2019</v>
      </c>
      <c r="Q265" s="43">
        <v>2023</v>
      </c>
      <c r="R265" s="16" t="s">
        <v>258</v>
      </c>
      <c r="S265" s="83" t="s">
        <v>340</v>
      </c>
      <c r="T265" s="17">
        <f t="shared" si="36"/>
        <v>2040</v>
      </c>
      <c r="U265" s="10"/>
      <c r="V265" s="10"/>
      <c r="W265" s="10"/>
      <c r="X265" s="10"/>
      <c r="Y265" s="10"/>
      <c r="Z265" s="10"/>
      <c r="AA265" s="336"/>
      <c r="AB265" s="202" t="s">
        <v>2521</v>
      </c>
      <c r="AC265" s="196">
        <f t="shared" si="32"/>
        <v>0</v>
      </c>
      <c r="AD265" s="196">
        <f t="shared" si="33"/>
        <v>0</v>
      </c>
      <c r="AE265" s="196">
        <f t="shared" si="34"/>
        <v>0</v>
      </c>
    </row>
    <row r="266" spans="1:31" s="7" customFormat="1" x14ac:dyDescent="0.25">
      <c r="A266" s="326"/>
      <c r="B266" s="237">
        <f>B265</f>
        <v>61</v>
      </c>
      <c r="C266" s="362" t="s">
        <v>602</v>
      </c>
      <c r="D266" s="326" t="s">
        <v>768</v>
      </c>
      <c r="E266" s="361"/>
      <c r="F266" s="16" t="s">
        <v>41</v>
      </c>
      <c r="G266" s="40">
        <v>0.45</v>
      </c>
      <c r="H266" s="364"/>
      <c r="I266" s="365"/>
      <c r="J266" s="103">
        <v>11.6</v>
      </c>
      <c r="K266" s="41">
        <v>219</v>
      </c>
      <c r="L266" s="41">
        <v>8</v>
      </c>
      <c r="M266" s="41">
        <v>2015</v>
      </c>
      <c r="N266" s="14">
        <f>IF(K266="","",IF(O266="",IF(K266=0,"",IF(K266&lt;=[5]Разработчик!$D$7,[5]Разработчик!$C$8,IF(K266&lt;=[5]Разработчик!$G$7,[5]Разработчик!$F$8,IF(K266&lt;=[5]Разработчик!$J$7,[5]Разработчик!$I$8,IF(K266&lt;=[5]Разработчик!$M$7,[5]Разработчик!$L$8,IF(K266&lt;=[5]Разработчик!$P$7,[5]Разработчик!$O$8,IF(K266&lt;=[5]Разработчик!$S$7,[5]Разработчик!$R$8,IF(K266&lt;=425.9,3.5,IF(K266&gt;=[5]Разработчик!$V$7,[5]Разработчик!$U$8))))))))),"-"))</f>
        <v>2.5</v>
      </c>
      <c r="O266" s="15"/>
      <c r="P266" s="43">
        <v>2019</v>
      </c>
      <c r="Q266" s="43">
        <v>2023</v>
      </c>
      <c r="R266" s="16" t="s">
        <v>258</v>
      </c>
      <c r="S266" s="83" t="s">
        <v>340</v>
      </c>
      <c r="T266" s="17">
        <f t="shared" si="36"/>
        <v>2040</v>
      </c>
      <c r="U266" s="10"/>
      <c r="V266" s="10"/>
      <c r="W266" s="10"/>
      <c r="X266" s="10"/>
      <c r="Y266" s="10"/>
      <c r="Z266" s="10"/>
      <c r="AA266" s="336"/>
      <c r="AB266" s="202" t="s">
        <v>2521</v>
      </c>
      <c r="AC266" s="196">
        <f t="shared" si="32"/>
        <v>0</v>
      </c>
      <c r="AD266" s="196">
        <f t="shared" si="33"/>
        <v>0</v>
      </c>
      <c r="AE266" s="196">
        <f t="shared" si="34"/>
        <v>0</v>
      </c>
    </row>
    <row r="267" spans="1:31" s="7" customFormat="1" x14ac:dyDescent="0.25">
      <c r="A267" s="326"/>
      <c r="B267" s="237">
        <f>B266</f>
        <v>61</v>
      </c>
      <c r="C267" s="362"/>
      <c r="D267" s="326"/>
      <c r="E267" s="361"/>
      <c r="F267" s="16" t="s">
        <v>41</v>
      </c>
      <c r="G267" s="40">
        <v>0.45</v>
      </c>
      <c r="H267" s="364"/>
      <c r="I267" s="365"/>
      <c r="J267" s="103">
        <v>0.7</v>
      </c>
      <c r="K267" s="41">
        <v>159</v>
      </c>
      <c r="L267" s="41">
        <v>8</v>
      </c>
      <c r="M267" s="41">
        <v>2015</v>
      </c>
      <c r="N267" s="14">
        <f>IF(K267="","",IF(O267="",IF(K267=0,"",IF(K267&lt;=[5]Разработчик!$D$7,[5]Разработчик!$C$8,IF(K267&lt;=[5]Разработчик!$G$7,[5]Разработчик!$F$8,IF(K267&lt;=[5]Разработчик!$J$7,[5]Разработчик!$I$8,IF(K267&lt;=[5]Разработчик!$M$7,[5]Разработчик!$L$8,IF(K267&lt;=[5]Разработчик!$P$7,[5]Разработчик!$O$8,IF(K267&lt;=[5]Разработчик!$S$7,[5]Разработчик!$R$8,IF(K267&lt;=425.9,3.5,IF(K267&gt;=[5]Разработчик!$V$7,[5]Разработчик!$U$8))))))))),"-"))</f>
        <v>2.5</v>
      </c>
      <c r="O267" s="15"/>
      <c r="P267" s="43">
        <v>2019</v>
      </c>
      <c r="Q267" s="43">
        <v>2023</v>
      </c>
      <c r="R267" s="16" t="s">
        <v>258</v>
      </c>
      <c r="S267" s="83" t="s">
        <v>340</v>
      </c>
      <c r="T267" s="17">
        <f t="shared" si="36"/>
        <v>2040</v>
      </c>
      <c r="U267" s="10"/>
      <c r="V267" s="10"/>
      <c r="W267" s="10"/>
      <c r="X267" s="10"/>
      <c r="Y267" s="10"/>
      <c r="Z267" s="10"/>
      <c r="AA267" s="336"/>
      <c r="AB267" s="202" t="s">
        <v>2521</v>
      </c>
      <c r="AC267" s="196">
        <f t="shared" si="32"/>
        <v>0</v>
      </c>
      <c r="AD267" s="196">
        <f t="shared" si="33"/>
        <v>0</v>
      </c>
      <c r="AE267" s="196">
        <f t="shared" si="34"/>
        <v>0</v>
      </c>
    </row>
    <row r="268" spans="1:31" s="7" customFormat="1" x14ac:dyDescent="0.25">
      <c r="A268" s="326" t="s">
        <v>769</v>
      </c>
      <c r="B268" s="452">
        <v>62</v>
      </c>
      <c r="C268" s="99" t="s">
        <v>602</v>
      </c>
      <c r="D268" s="87" t="s">
        <v>770</v>
      </c>
      <c r="E268" s="361" t="s">
        <v>763</v>
      </c>
      <c r="F268" s="16" t="s">
        <v>41</v>
      </c>
      <c r="G268" s="40">
        <v>0.45</v>
      </c>
      <c r="H268" s="364">
        <v>0.14000000000000001</v>
      </c>
      <c r="I268" s="365">
        <v>225</v>
      </c>
      <c r="J268" s="103">
        <v>21.9</v>
      </c>
      <c r="K268" s="41">
        <v>159</v>
      </c>
      <c r="L268" s="41">
        <v>8</v>
      </c>
      <c r="M268" s="41">
        <v>2015</v>
      </c>
      <c r="N268" s="14">
        <f>IF(K268="","",IF(O268="",IF(K268=0,"",IF(K268&lt;=[5]Разработчик!$D$7,[5]Разработчик!$C$8,IF(K268&lt;=[5]Разработчик!$G$7,[5]Разработчик!$F$8,IF(K268&lt;=[5]Разработчик!$J$7,[5]Разработчик!$I$8,IF(K268&lt;=[5]Разработчик!$M$7,[5]Разработчик!$L$8,IF(K268&lt;=[5]Разработчик!$P$7,[5]Разработчик!$O$8,IF(K268&lt;=[5]Разработчик!$S$7,[5]Разработчик!$R$8,IF(K268&lt;=425.9,3.5,IF(K268&gt;=[5]Разработчик!$V$7,[5]Разработчик!$U$8))))))))),"-"))</f>
        <v>2.5</v>
      </c>
      <c r="O268" s="15"/>
      <c r="P268" s="43">
        <v>2019</v>
      </c>
      <c r="Q268" s="43">
        <v>2023</v>
      </c>
      <c r="R268" s="16" t="s">
        <v>258</v>
      </c>
      <c r="S268" s="83" t="s">
        <v>340</v>
      </c>
      <c r="T268" s="17">
        <f t="shared" si="36"/>
        <v>2040</v>
      </c>
      <c r="U268" s="10">
        <v>49</v>
      </c>
      <c r="V268" s="10">
        <v>11</v>
      </c>
      <c r="W268" s="10">
        <v>25</v>
      </c>
      <c r="X268" s="10">
        <v>2</v>
      </c>
      <c r="Y268" s="10"/>
      <c r="Z268" s="10">
        <v>6</v>
      </c>
      <c r="AA268" s="336"/>
      <c r="AB268" s="202" t="s">
        <v>2521</v>
      </c>
      <c r="AC268" s="196">
        <f t="shared" si="32"/>
        <v>68</v>
      </c>
      <c r="AD268" s="196">
        <f t="shared" si="33"/>
        <v>203</v>
      </c>
      <c r="AE268" s="196">
        <f t="shared" si="34"/>
        <v>271</v>
      </c>
    </row>
    <row r="269" spans="1:31" s="7" customFormat="1" x14ac:dyDescent="0.25">
      <c r="A269" s="326"/>
      <c r="B269" s="237">
        <f>B268</f>
        <v>62</v>
      </c>
      <c r="C269" s="99" t="s">
        <v>602</v>
      </c>
      <c r="D269" s="87" t="s">
        <v>771</v>
      </c>
      <c r="E269" s="361"/>
      <c r="F269" s="16" t="s">
        <v>41</v>
      </c>
      <c r="G269" s="40">
        <v>0.45</v>
      </c>
      <c r="H269" s="364"/>
      <c r="I269" s="365"/>
      <c r="J269" s="103">
        <v>6.7</v>
      </c>
      <c r="K269" s="41">
        <v>57</v>
      </c>
      <c r="L269" s="41">
        <v>6</v>
      </c>
      <c r="M269" s="41">
        <v>2015</v>
      </c>
      <c r="N269" s="14">
        <f>IF(K269="","",IF(O269="",IF(K269=0,"",IF(K269&lt;=[5]Разработчик!$D$7,[5]Разработчик!$C$8,IF(K269&lt;=[5]Разработчик!$G$7,[5]Разработчик!$F$8,IF(K269&lt;=[5]Разработчик!$J$7,[5]Разработчик!$I$8,IF(K269&lt;=[5]Разработчик!$M$7,[5]Разработчик!$L$8,IF(K269&lt;=[5]Разработчик!$P$7,[5]Разработчик!$O$8,IF(K269&lt;=[5]Разработчик!$S$7,[5]Разработчик!$R$8,IF(K269&lt;=425.9,3.5,IF(K269&gt;=[5]Разработчик!$V$7,[5]Разработчик!$U$8))))))))),"-"))</f>
        <v>1.5</v>
      </c>
      <c r="O269" s="15"/>
      <c r="P269" s="43">
        <v>2019</v>
      </c>
      <c r="Q269" s="43">
        <v>2023</v>
      </c>
      <c r="R269" s="16" t="s">
        <v>258</v>
      </c>
      <c r="S269" s="83" t="s">
        <v>340</v>
      </c>
      <c r="T269" s="17">
        <f t="shared" si="36"/>
        <v>2040</v>
      </c>
      <c r="U269" s="10"/>
      <c r="V269" s="10"/>
      <c r="W269" s="10"/>
      <c r="X269" s="10"/>
      <c r="Y269" s="10"/>
      <c r="Z269" s="10"/>
      <c r="AA269" s="336"/>
      <c r="AB269" s="202" t="s">
        <v>2521</v>
      </c>
      <c r="AC269" s="196">
        <f t="shared" si="32"/>
        <v>0</v>
      </c>
      <c r="AD269" s="196">
        <f t="shared" si="33"/>
        <v>0</v>
      </c>
      <c r="AE269" s="196">
        <f t="shared" si="34"/>
        <v>0</v>
      </c>
    </row>
    <row r="270" spans="1:31" s="7" customFormat="1" x14ac:dyDescent="0.25">
      <c r="A270" s="326"/>
      <c r="B270" s="237">
        <f>B269</f>
        <v>62</v>
      </c>
      <c r="C270" s="362" t="s">
        <v>602</v>
      </c>
      <c r="D270" s="326" t="s">
        <v>772</v>
      </c>
      <c r="E270" s="361"/>
      <c r="F270" s="16" t="s">
        <v>41</v>
      </c>
      <c r="G270" s="40">
        <v>0.45</v>
      </c>
      <c r="H270" s="364"/>
      <c r="I270" s="365"/>
      <c r="J270" s="103">
        <v>3.4</v>
      </c>
      <c r="K270" s="41">
        <v>57</v>
      </c>
      <c r="L270" s="41">
        <v>6</v>
      </c>
      <c r="M270" s="41">
        <v>2015</v>
      </c>
      <c r="N270" s="14">
        <f>IF(K270="","",IF(O270="",IF(K270=0,"",IF(K270&lt;=[5]Разработчик!$D$7,[5]Разработчик!$C$8,IF(K270&lt;=[5]Разработчик!$G$7,[5]Разработчик!$F$8,IF(K270&lt;=[5]Разработчик!$J$7,[5]Разработчик!$I$8,IF(K270&lt;=[5]Разработчик!$M$7,[5]Разработчик!$L$8,IF(K270&lt;=[5]Разработчик!$P$7,[5]Разработчик!$O$8,IF(K270&lt;=[5]Разработчик!$S$7,[5]Разработчик!$R$8,IF(K270&lt;=425.9,3.5,IF(K270&gt;=[5]Разработчик!$V$7,[5]Разработчик!$U$8))))))))),"-"))</f>
        <v>1.5</v>
      </c>
      <c r="O270" s="15"/>
      <c r="P270" s="43">
        <v>2019</v>
      </c>
      <c r="Q270" s="43">
        <v>2023</v>
      </c>
      <c r="R270" s="16" t="s">
        <v>258</v>
      </c>
      <c r="S270" s="83" t="s">
        <v>340</v>
      </c>
      <c r="T270" s="17">
        <f t="shared" si="36"/>
        <v>2040</v>
      </c>
      <c r="U270" s="10"/>
      <c r="V270" s="10"/>
      <c r="W270" s="10"/>
      <c r="X270" s="10"/>
      <c r="Y270" s="10"/>
      <c r="Z270" s="10"/>
      <c r="AA270" s="336"/>
      <c r="AB270" s="202" t="s">
        <v>2521</v>
      </c>
      <c r="AC270" s="196">
        <f t="shared" si="32"/>
        <v>0</v>
      </c>
      <c r="AD270" s="196">
        <f t="shared" si="33"/>
        <v>0</v>
      </c>
      <c r="AE270" s="196">
        <f t="shared" si="34"/>
        <v>0</v>
      </c>
    </row>
    <row r="271" spans="1:31" s="7" customFormat="1" x14ac:dyDescent="0.25">
      <c r="A271" s="326"/>
      <c r="B271" s="237">
        <f>B270</f>
        <v>62</v>
      </c>
      <c r="C271" s="362"/>
      <c r="D271" s="326"/>
      <c r="E271" s="361"/>
      <c r="F271" s="16" t="s">
        <v>41</v>
      </c>
      <c r="G271" s="40">
        <v>0.45</v>
      </c>
      <c r="H271" s="364"/>
      <c r="I271" s="365"/>
      <c r="J271" s="103">
        <v>0.2</v>
      </c>
      <c r="K271" s="41">
        <v>18</v>
      </c>
      <c r="L271" s="41">
        <v>5</v>
      </c>
      <c r="M271" s="41">
        <v>2015</v>
      </c>
      <c r="N271" s="14">
        <f>IF(K271="","",IF(O271="",IF(K271=0,"",IF(K271&lt;=[5]Разработчик!$D$7,[5]Разработчик!$C$8,IF(K271&lt;=[5]Разработчик!$G$7,[5]Разработчик!$F$8,IF(K271&lt;=[5]Разработчик!$J$7,[5]Разработчик!$I$8,IF(K271&lt;=[5]Разработчик!$M$7,[5]Разработчик!$L$8,IF(K271&lt;=[5]Разработчик!$P$7,[5]Разработчик!$O$8,IF(K271&lt;=[5]Разработчик!$S$7,[5]Разработчик!$R$8,IF(K271&lt;=425.9,3.5,IF(K271&gt;=[5]Разработчик!$V$7,[5]Разработчик!$U$8))))))))),"-"))</f>
        <v>1</v>
      </c>
      <c r="O271" s="15"/>
      <c r="P271" s="43">
        <v>2019</v>
      </c>
      <c r="Q271" s="43">
        <v>2023</v>
      </c>
      <c r="R271" s="16" t="s">
        <v>258</v>
      </c>
      <c r="S271" s="83" t="s">
        <v>340</v>
      </c>
      <c r="T271" s="17">
        <f t="shared" si="36"/>
        <v>2040</v>
      </c>
      <c r="U271" s="10"/>
      <c r="V271" s="10"/>
      <c r="W271" s="10"/>
      <c r="X271" s="10"/>
      <c r="Y271" s="10"/>
      <c r="Z271" s="10"/>
      <c r="AA271" s="336"/>
      <c r="AB271" s="202" t="s">
        <v>2521</v>
      </c>
      <c r="AC271" s="196">
        <f t="shared" si="32"/>
        <v>0</v>
      </c>
      <c r="AD271" s="196">
        <f t="shared" si="33"/>
        <v>0</v>
      </c>
      <c r="AE271" s="196">
        <f t="shared" si="34"/>
        <v>0</v>
      </c>
    </row>
    <row r="272" spans="1:31" s="7" customFormat="1" x14ac:dyDescent="0.25">
      <c r="A272" s="326"/>
      <c r="B272" s="237">
        <f>B271</f>
        <v>62</v>
      </c>
      <c r="C272" s="99" t="s">
        <v>602</v>
      </c>
      <c r="D272" s="87" t="s">
        <v>773</v>
      </c>
      <c r="E272" s="361"/>
      <c r="F272" s="16" t="s">
        <v>41</v>
      </c>
      <c r="G272" s="40">
        <v>0.45</v>
      </c>
      <c r="H272" s="364"/>
      <c r="I272" s="365"/>
      <c r="J272" s="40" t="s">
        <v>28</v>
      </c>
      <c r="K272" s="41">
        <v>80</v>
      </c>
      <c r="L272" s="40">
        <v>8</v>
      </c>
      <c r="M272" s="41">
        <v>2015</v>
      </c>
      <c r="N272" s="14">
        <f>IF(K272="","",IF(O272="",IF(K272=0,"",IF(K272&lt;=[5]Разработчик!$D$7,[5]Разработчик!$C$8,IF(K272&lt;=[5]Разработчик!$G$7,[5]Разработчик!$F$8,IF(K272&lt;=[5]Разработчик!$J$7,[5]Разработчик!$I$8,IF(K272&lt;=[5]Разработчик!$M$7,[5]Разработчик!$L$8,IF(K272&lt;=[5]Разработчик!$P$7,[5]Разработчик!$O$8,IF(K272&lt;=[5]Разработчик!$S$7,[5]Разработчик!$R$8,IF(K272&lt;=425.9,3.5,IF(K272&gt;=[5]Разработчик!$V$7,[5]Разработчик!$U$8))))))))),"-"))</f>
        <v>2</v>
      </c>
      <c r="O272" s="15"/>
      <c r="P272" s="43">
        <v>2019</v>
      </c>
      <c r="Q272" s="43">
        <v>2023</v>
      </c>
      <c r="R272" s="16" t="s">
        <v>258</v>
      </c>
      <c r="S272" s="83" t="s">
        <v>340</v>
      </c>
      <c r="T272" s="17">
        <f t="shared" si="36"/>
        <v>2040</v>
      </c>
      <c r="U272" s="10"/>
      <c r="V272" s="10"/>
      <c r="W272" s="10"/>
      <c r="X272" s="10"/>
      <c r="Y272" s="10"/>
      <c r="Z272" s="10"/>
      <c r="AA272" s="336"/>
      <c r="AB272" s="202" t="s">
        <v>2521</v>
      </c>
      <c r="AC272" s="196">
        <f t="shared" si="32"/>
        <v>0</v>
      </c>
      <c r="AD272" s="196">
        <f t="shared" si="33"/>
        <v>0</v>
      </c>
      <c r="AE272" s="196">
        <f t="shared" si="34"/>
        <v>0</v>
      </c>
    </row>
    <row r="273" spans="1:31" s="7" customFormat="1" ht="48" x14ac:dyDescent="0.25">
      <c r="A273" s="322" t="s">
        <v>774</v>
      </c>
      <c r="B273" s="241">
        <v>65</v>
      </c>
      <c r="C273" s="100" t="s">
        <v>736</v>
      </c>
      <c r="D273" s="326" t="s">
        <v>249</v>
      </c>
      <c r="E273" s="361" t="s">
        <v>775</v>
      </c>
      <c r="F273" s="16" t="s">
        <v>595</v>
      </c>
      <c r="G273" s="40">
        <v>5.7</v>
      </c>
      <c r="H273" s="364">
        <v>4.88</v>
      </c>
      <c r="I273" s="364">
        <v>393</v>
      </c>
      <c r="J273" s="103">
        <v>21.2</v>
      </c>
      <c r="K273" s="41">
        <v>355.6</v>
      </c>
      <c r="L273" s="41">
        <v>15.09</v>
      </c>
      <c r="M273" s="41">
        <v>2015</v>
      </c>
      <c r="N273" s="14">
        <f>IF(K273="","",IF(O273="",IF(K273=0,"",IF(K273&lt;=[5]Разработчик!$D$7,[5]Разработчик!$C$8,IF(K273&lt;=[5]Разработчик!$G$7,[5]Разработчик!$F$8,IF(K273&lt;=[5]Разработчик!$J$7,[5]Разработчик!$I$8,IF(K273&lt;=[5]Разработчик!$M$7,[5]Разработчик!$L$8,IF(K273&lt;=[5]Разработчик!$P$7,[5]Разработчик!$O$8,IF(K273&lt;=[5]Разработчик!$S$7,[5]Разработчик!$R$8,IF(K273&lt;=425.9,3.5,IF(K273&gt;=[5]Разработчик!$V$7,[5]Разработчик!$U$8))))))))),"-"))</f>
        <v>3.5</v>
      </c>
      <c r="O273" s="15"/>
      <c r="P273" s="43">
        <v>2019</v>
      </c>
      <c r="Q273" s="43">
        <v>2023</v>
      </c>
      <c r="R273" s="16" t="s">
        <v>258</v>
      </c>
      <c r="S273" s="16" t="s">
        <v>734</v>
      </c>
      <c r="T273" s="17">
        <f t="shared" ref="T273:T313" si="37">IF(M273="","",M273+R273)</f>
        <v>2040</v>
      </c>
      <c r="U273" s="10">
        <v>7</v>
      </c>
      <c r="V273" s="10"/>
      <c r="W273" s="10">
        <v>4</v>
      </c>
      <c r="X273" s="10">
        <v>1</v>
      </c>
      <c r="Y273" s="10"/>
      <c r="Z273" s="10">
        <v>6</v>
      </c>
      <c r="AA273" s="336"/>
      <c r="AB273" s="202" t="s">
        <v>2521</v>
      </c>
      <c r="AC273" s="196">
        <f t="shared" si="32"/>
        <v>14</v>
      </c>
      <c r="AD273" s="196">
        <f t="shared" si="33"/>
        <v>42</v>
      </c>
      <c r="AE273" s="196">
        <f t="shared" si="34"/>
        <v>56</v>
      </c>
    </row>
    <row r="274" spans="1:31" s="7" customFormat="1" ht="48" x14ac:dyDescent="0.25">
      <c r="A274" s="322"/>
      <c r="B274" s="237">
        <f t="shared" ref="B274:B288" si="38">B273</f>
        <v>65</v>
      </c>
      <c r="C274" s="368" t="s">
        <v>618</v>
      </c>
      <c r="D274" s="326"/>
      <c r="E274" s="361"/>
      <c r="F274" s="16" t="s">
        <v>595</v>
      </c>
      <c r="G274" s="40">
        <v>5.7</v>
      </c>
      <c r="H274" s="364"/>
      <c r="I274" s="364"/>
      <c r="J274" s="103">
        <v>3.7</v>
      </c>
      <c r="K274" s="41">
        <v>355.6</v>
      </c>
      <c r="L274" s="41">
        <v>15.09</v>
      </c>
      <c r="M274" s="41">
        <v>2015</v>
      </c>
      <c r="N274" s="14">
        <f>IF(K274="","",IF(O274="",IF(K274=0,"",IF(K274&lt;=[5]Разработчик!$D$7,[5]Разработчик!$C$8,IF(K274&lt;=[5]Разработчик!$G$7,[5]Разработчик!$F$8,IF(K274&lt;=[5]Разработчик!$J$7,[5]Разработчик!$I$8,IF(K274&lt;=[5]Разработчик!$M$7,[5]Разработчик!$L$8,IF(K274&lt;=[5]Разработчик!$P$7,[5]Разработчик!$O$8,IF(K274&lt;=[5]Разработчик!$S$7,[5]Разработчик!$R$8,IF(K274&lt;=425.9,3.5,IF(K274&gt;=[5]Разработчик!$V$7,[5]Разработчик!$U$8))))))))),"-"))</f>
        <v>3.5</v>
      </c>
      <c r="O274" s="15"/>
      <c r="P274" s="43">
        <v>2019</v>
      </c>
      <c r="Q274" s="43">
        <v>2023</v>
      </c>
      <c r="R274" s="16" t="s">
        <v>258</v>
      </c>
      <c r="S274" s="16" t="s">
        <v>734</v>
      </c>
      <c r="T274" s="17">
        <f t="shared" si="37"/>
        <v>2040</v>
      </c>
      <c r="U274" s="10"/>
      <c r="V274" s="10"/>
      <c r="W274" s="10"/>
      <c r="X274" s="10"/>
      <c r="Y274" s="10"/>
      <c r="Z274" s="10"/>
      <c r="AA274" s="336"/>
      <c r="AB274" s="202" t="s">
        <v>2521</v>
      </c>
      <c r="AC274" s="196">
        <f t="shared" si="32"/>
        <v>0</v>
      </c>
      <c r="AD274" s="196">
        <f t="shared" si="33"/>
        <v>0</v>
      </c>
      <c r="AE274" s="196">
        <f t="shared" si="34"/>
        <v>0</v>
      </c>
    </row>
    <row r="275" spans="1:31" s="7" customFormat="1" ht="48" x14ac:dyDescent="0.25">
      <c r="A275" s="322"/>
      <c r="B275" s="237">
        <f t="shared" si="38"/>
        <v>65</v>
      </c>
      <c r="C275" s="368"/>
      <c r="D275" s="326"/>
      <c r="E275" s="361"/>
      <c r="F275" s="16" t="s">
        <v>595</v>
      </c>
      <c r="G275" s="40">
        <v>5.7</v>
      </c>
      <c r="H275" s="364"/>
      <c r="I275" s="364"/>
      <c r="J275" s="103">
        <v>0.4</v>
      </c>
      <c r="K275" s="41">
        <v>88.9</v>
      </c>
      <c r="L275" s="41">
        <v>5.49</v>
      </c>
      <c r="M275" s="41">
        <v>2015</v>
      </c>
      <c r="N275" s="14">
        <f>IF(K275="","",IF(O275="",IF(K275=0,"",IF(K275&lt;=[5]Разработчик!$D$7,[5]Разработчик!$C$8,IF(K275&lt;=[5]Разработчик!$G$7,[5]Разработчик!$F$8,IF(K275&lt;=[5]Разработчик!$J$7,[5]Разработчик!$I$8,IF(K275&lt;=[5]Разработчик!$M$7,[5]Разработчик!$L$8,IF(K275&lt;=[5]Разработчик!$P$7,[5]Разработчик!$O$8,IF(K275&lt;=[5]Разработчик!$S$7,[5]Разработчик!$R$8,IF(K275&lt;=425.9,3.5,IF(K275&gt;=[5]Разработчик!$V$7,[5]Разработчик!$U$8))))))))),"-"))</f>
        <v>2</v>
      </c>
      <c r="O275" s="15"/>
      <c r="P275" s="43">
        <v>2019</v>
      </c>
      <c r="Q275" s="43">
        <v>2023</v>
      </c>
      <c r="R275" s="16" t="s">
        <v>258</v>
      </c>
      <c r="S275" s="16" t="s">
        <v>734</v>
      </c>
      <c r="T275" s="17">
        <f t="shared" si="37"/>
        <v>2040</v>
      </c>
      <c r="U275" s="10"/>
      <c r="V275" s="10"/>
      <c r="W275" s="10"/>
      <c r="X275" s="10"/>
      <c r="Y275" s="10"/>
      <c r="Z275" s="10"/>
      <c r="AA275" s="336"/>
      <c r="AB275" s="202" t="s">
        <v>2521</v>
      </c>
      <c r="AC275" s="196">
        <f t="shared" si="32"/>
        <v>0</v>
      </c>
      <c r="AD275" s="196">
        <f t="shared" si="33"/>
        <v>0</v>
      </c>
      <c r="AE275" s="196">
        <f t="shared" si="34"/>
        <v>0</v>
      </c>
    </row>
    <row r="276" spans="1:31" s="7" customFormat="1" ht="48" x14ac:dyDescent="0.25">
      <c r="A276" s="322"/>
      <c r="B276" s="237">
        <f t="shared" si="38"/>
        <v>65</v>
      </c>
      <c r="C276" s="368"/>
      <c r="D276" s="326"/>
      <c r="E276" s="361"/>
      <c r="F276" s="16" t="s">
        <v>595</v>
      </c>
      <c r="G276" s="40">
        <v>5.7</v>
      </c>
      <c r="H276" s="364"/>
      <c r="I276" s="364"/>
      <c r="J276" s="103">
        <v>0.4</v>
      </c>
      <c r="K276" s="41">
        <v>60.3</v>
      </c>
      <c r="L276" s="41">
        <v>3.91</v>
      </c>
      <c r="M276" s="41">
        <v>2015</v>
      </c>
      <c r="N276" s="14">
        <f>IF(K276="","",IF(O276="",IF(K276=0,"",IF(K276&lt;=[5]Разработчик!$D$7,[5]Разработчик!$C$8,IF(K276&lt;=[5]Разработчик!$G$7,[5]Разработчик!$F$8,IF(K276&lt;=[5]Разработчик!$J$7,[5]Разработчик!$I$8,IF(K276&lt;=[5]Разработчик!$M$7,[5]Разработчик!$L$8,IF(K276&lt;=[5]Разработчик!$P$7,[5]Разработчик!$O$8,IF(K276&lt;=[5]Разработчик!$S$7,[5]Разработчик!$R$8,IF(K276&lt;=425.9,3.5,IF(K276&gt;=[5]Разработчик!$V$7,[5]Разработчик!$U$8))))))))),"-"))</f>
        <v>2</v>
      </c>
      <c r="O276" s="15"/>
      <c r="P276" s="43">
        <v>2019</v>
      </c>
      <c r="Q276" s="43">
        <v>2023</v>
      </c>
      <c r="R276" s="16" t="s">
        <v>258</v>
      </c>
      <c r="S276" s="16" t="s">
        <v>734</v>
      </c>
      <c r="T276" s="17">
        <f t="shared" si="37"/>
        <v>2040</v>
      </c>
      <c r="U276" s="10"/>
      <c r="V276" s="10"/>
      <c r="W276" s="10"/>
      <c r="X276" s="10"/>
      <c r="Y276" s="10"/>
      <c r="Z276" s="10"/>
      <c r="AA276" s="336"/>
      <c r="AB276" s="202" t="s">
        <v>2521</v>
      </c>
      <c r="AC276" s="196">
        <f t="shared" si="32"/>
        <v>0</v>
      </c>
      <c r="AD276" s="196">
        <f t="shared" si="33"/>
        <v>0</v>
      </c>
      <c r="AE276" s="196">
        <f t="shared" si="34"/>
        <v>0</v>
      </c>
    </row>
    <row r="277" spans="1:31" s="7" customFormat="1" ht="48" x14ac:dyDescent="0.25">
      <c r="A277" s="322"/>
      <c r="B277" s="237">
        <f t="shared" si="38"/>
        <v>65</v>
      </c>
      <c r="C277" s="368"/>
      <c r="D277" s="326"/>
      <c r="E277" s="361"/>
      <c r="F277" s="16" t="s">
        <v>595</v>
      </c>
      <c r="G277" s="40">
        <v>5.7</v>
      </c>
      <c r="H277" s="364"/>
      <c r="I277" s="364"/>
      <c r="J277" s="103">
        <v>0.1</v>
      </c>
      <c r="K277" s="41">
        <v>33.4</v>
      </c>
      <c r="L277" s="41">
        <v>3.38</v>
      </c>
      <c r="M277" s="41">
        <v>2015</v>
      </c>
      <c r="N277" s="14">
        <f>IF(K277="","",IF(O277="",IF(K277=0,"",IF(K277&lt;=[5]Разработчик!$D$7,[5]Разработчик!$C$8,IF(K277&lt;=[5]Разработчик!$G$7,[5]Разработчик!$F$8,IF(K277&lt;=[5]Разработчик!$J$7,[5]Разработчик!$I$8,IF(K277&lt;=[5]Разработчик!$M$7,[5]Разработчик!$L$8,IF(K277&lt;=[5]Разработчик!$P$7,[5]Разработчик!$O$8,IF(K277&lt;=[5]Разработчик!$S$7,[5]Разработчик!$R$8,IF(K277&lt;=425.9,3.5,IF(K277&gt;=[5]Разработчик!$V$7,[5]Разработчик!$U$8))))))))),"-"))</f>
        <v>1.5</v>
      </c>
      <c r="O277" s="15"/>
      <c r="P277" s="43">
        <v>2019</v>
      </c>
      <c r="Q277" s="43">
        <v>2023</v>
      </c>
      <c r="R277" s="16" t="s">
        <v>258</v>
      </c>
      <c r="S277" s="16" t="s">
        <v>734</v>
      </c>
      <c r="T277" s="17">
        <f t="shared" si="37"/>
        <v>2040</v>
      </c>
      <c r="U277" s="10"/>
      <c r="V277" s="10"/>
      <c r="W277" s="10"/>
      <c r="X277" s="10"/>
      <c r="Y277" s="10"/>
      <c r="Z277" s="10"/>
      <c r="AA277" s="336"/>
      <c r="AB277" s="202" t="s">
        <v>2521</v>
      </c>
      <c r="AC277" s="196">
        <f t="shared" si="32"/>
        <v>0</v>
      </c>
      <c r="AD277" s="196">
        <f t="shared" si="33"/>
        <v>0</v>
      </c>
      <c r="AE277" s="196">
        <f t="shared" si="34"/>
        <v>0</v>
      </c>
    </row>
    <row r="278" spans="1:31" s="7" customFormat="1" ht="24" x14ac:dyDescent="0.25">
      <c r="A278" s="322"/>
      <c r="B278" s="237">
        <f t="shared" si="38"/>
        <v>65</v>
      </c>
      <c r="C278" s="100" t="s">
        <v>618</v>
      </c>
      <c r="D278" s="87" t="s">
        <v>776</v>
      </c>
      <c r="E278" s="361"/>
      <c r="F278" s="16" t="s">
        <v>595</v>
      </c>
      <c r="G278" s="40">
        <v>5.7</v>
      </c>
      <c r="H278" s="364"/>
      <c r="I278" s="364"/>
      <c r="J278" s="103">
        <v>18.5</v>
      </c>
      <c r="K278" s="41">
        <v>60.3</v>
      </c>
      <c r="L278" s="41">
        <v>3.91</v>
      </c>
      <c r="M278" s="41">
        <v>2015</v>
      </c>
      <c r="N278" s="14">
        <f>IF(K278="","",IF(O278="",IF(K278=0,"",IF(K278&lt;=[5]Разработчик!$D$7,[5]Разработчик!$C$8,IF(K278&lt;=[5]Разработчик!$G$7,[5]Разработчик!$F$8,IF(K278&lt;=[5]Разработчик!$J$7,[5]Разработчик!$I$8,IF(K278&lt;=[5]Разработчик!$M$7,[5]Разработчик!$L$8,IF(K278&lt;=[5]Разработчик!$P$7,[5]Разработчик!$O$8,IF(K278&lt;=[5]Разработчик!$S$7,[5]Разработчик!$R$8,IF(K278&lt;=425.9,3.5,IF(K278&gt;=[5]Разработчик!$V$7,[5]Разработчик!$U$8))))))))),"-"))</f>
        <v>2</v>
      </c>
      <c r="O278" s="15"/>
      <c r="P278" s="43">
        <v>2019</v>
      </c>
      <c r="Q278" s="43">
        <v>2023</v>
      </c>
      <c r="R278" s="16" t="s">
        <v>258</v>
      </c>
      <c r="S278" s="16" t="s">
        <v>735</v>
      </c>
      <c r="T278" s="17">
        <f t="shared" si="37"/>
        <v>2040</v>
      </c>
      <c r="U278" s="10">
        <v>11</v>
      </c>
      <c r="V278" s="10"/>
      <c r="W278" s="10">
        <v>3</v>
      </c>
      <c r="X278" s="10"/>
      <c r="Y278" s="10"/>
      <c r="Z278" s="10">
        <v>2</v>
      </c>
      <c r="AA278" s="336"/>
      <c r="AB278" s="202" t="s">
        <v>2521</v>
      </c>
      <c r="AC278" s="196">
        <f t="shared" si="32"/>
        <v>13</v>
      </c>
      <c r="AD278" s="196">
        <f t="shared" si="33"/>
        <v>34</v>
      </c>
      <c r="AE278" s="196">
        <f t="shared" si="34"/>
        <v>47</v>
      </c>
    </row>
    <row r="279" spans="1:31" s="7" customFormat="1" ht="48" x14ac:dyDescent="0.25">
      <c r="A279" s="322"/>
      <c r="B279" s="237">
        <f t="shared" si="38"/>
        <v>65</v>
      </c>
      <c r="C279" s="366" t="s">
        <v>622</v>
      </c>
      <c r="D279" s="326" t="s">
        <v>777</v>
      </c>
      <c r="E279" s="361"/>
      <c r="F279" s="16" t="s">
        <v>595</v>
      </c>
      <c r="G279" s="40">
        <v>5.7</v>
      </c>
      <c r="H279" s="364"/>
      <c r="I279" s="364"/>
      <c r="J279" s="103">
        <v>12.5</v>
      </c>
      <c r="K279" s="41">
        <v>273.10000000000002</v>
      </c>
      <c r="L279" s="41">
        <v>12.7</v>
      </c>
      <c r="M279" s="41">
        <v>2015</v>
      </c>
      <c r="N279" s="14">
        <f>IF(K279="","",IF(O279="",IF(K279=0,"",IF(K279&lt;=[5]Разработчик!$D$7,[5]Разработчик!$C$8,IF(K279&lt;=[5]Разработчик!$G$7,[5]Разработчик!$F$8,IF(K279&lt;=[5]Разработчик!$J$7,[5]Разработчик!$I$8,IF(K279&lt;=[5]Разработчик!$M$7,[5]Разработчик!$L$8,IF(K279&lt;=[5]Разработчик!$P$7,[5]Разработчик!$O$8,IF(K279&lt;=[5]Разработчик!$S$7,[5]Разработчик!$R$8,IF(K279&lt;=425.9,3.5,IF(K279&gt;=[5]Разработчик!$V$7,[5]Разработчик!$U$8))))))))),"-"))</f>
        <v>3</v>
      </c>
      <c r="O279" s="15"/>
      <c r="P279" s="43">
        <v>2019</v>
      </c>
      <c r="Q279" s="43">
        <v>2023</v>
      </c>
      <c r="R279" s="16" t="s">
        <v>258</v>
      </c>
      <c r="S279" s="16" t="s">
        <v>734</v>
      </c>
      <c r="T279" s="17">
        <f t="shared" si="37"/>
        <v>2040</v>
      </c>
      <c r="U279" s="10"/>
      <c r="V279" s="10"/>
      <c r="W279" s="10"/>
      <c r="X279" s="10"/>
      <c r="Y279" s="10"/>
      <c r="Z279" s="10"/>
      <c r="AA279" s="336"/>
      <c r="AB279" s="202" t="s">
        <v>2521</v>
      </c>
      <c r="AC279" s="196">
        <f t="shared" si="32"/>
        <v>0</v>
      </c>
      <c r="AD279" s="196">
        <f t="shared" si="33"/>
        <v>0</v>
      </c>
      <c r="AE279" s="196">
        <f t="shared" si="34"/>
        <v>0</v>
      </c>
    </row>
    <row r="280" spans="1:31" s="7" customFormat="1" ht="48" x14ac:dyDescent="0.25">
      <c r="A280" s="322"/>
      <c r="B280" s="237">
        <f t="shared" si="38"/>
        <v>65</v>
      </c>
      <c r="C280" s="366"/>
      <c r="D280" s="326"/>
      <c r="E280" s="361"/>
      <c r="F280" s="16" t="s">
        <v>595</v>
      </c>
      <c r="G280" s="40">
        <v>5.7</v>
      </c>
      <c r="H280" s="364"/>
      <c r="I280" s="364"/>
      <c r="J280" s="103">
        <v>0.3</v>
      </c>
      <c r="K280" s="41">
        <v>33.4</v>
      </c>
      <c r="L280" s="41">
        <v>3.38</v>
      </c>
      <c r="M280" s="41">
        <v>2015</v>
      </c>
      <c r="N280" s="14">
        <f>IF(K280="","",IF(O280="",IF(K280=0,"",IF(K280&lt;=[5]Разработчик!$D$7,[5]Разработчик!$C$8,IF(K280&lt;=[5]Разработчик!$G$7,[5]Разработчик!$F$8,IF(K280&lt;=[5]Разработчик!$J$7,[5]Разработчик!$I$8,IF(K280&lt;=[5]Разработчик!$M$7,[5]Разработчик!$L$8,IF(K280&lt;=[5]Разработчик!$P$7,[5]Разработчик!$O$8,IF(K280&lt;=[5]Разработчик!$S$7,[5]Разработчик!$R$8,IF(K280&lt;=425.9,3.5,IF(K280&gt;=[5]Разработчик!$V$7,[5]Разработчик!$U$8))))))))),"-"))</f>
        <v>1.5</v>
      </c>
      <c r="O280" s="15"/>
      <c r="P280" s="43">
        <v>2019</v>
      </c>
      <c r="Q280" s="43">
        <v>2023</v>
      </c>
      <c r="R280" s="16" t="s">
        <v>258</v>
      </c>
      <c r="S280" s="16" t="s">
        <v>734</v>
      </c>
      <c r="T280" s="17">
        <f t="shared" si="37"/>
        <v>2040</v>
      </c>
      <c r="U280" s="10"/>
      <c r="V280" s="10"/>
      <c r="W280" s="10"/>
      <c r="X280" s="10"/>
      <c r="Y280" s="10"/>
      <c r="Z280" s="10"/>
      <c r="AA280" s="336"/>
      <c r="AB280" s="202" t="s">
        <v>2521</v>
      </c>
      <c r="AC280" s="196">
        <f t="shared" si="32"/>
        <v>0</v>
      </c>
      <c r="AD280" s="196">
        <f t="shared" si="33"/>
        <v>0</v>
      </c>
      <c r="AE280" s="196">
        <f t="shared" si="34"/>
        <v>0</v>
      </c>
    </row>
    <row r="281" spans="1:31" s="7" customFormat="1" ht="48" x14ac:dyDescent="0.25">
      <c r="A281" s="322"/>
      <c r="B281" s="237">
        <f t="shared" si="38"/>
        <v>65</v>
      </c>
      <c r="C281" s="100" t="s">
        <v>736</v>
      </c>
      <c r="D281" s="326" t="s">
        <v>778</v>
      </c>
      <c r="E281" s="361"/>
      <c r="F281" s="16" t="s">
        <v>595</v>
      </c>
      <c r="G281" s="40">
        <v>5.7</v>
      </c>
      <c r="H281" s="364"/>
      <c r="I281" s="364"/>
      <c r="J281" s="103">
        <v>20.8</v>
      </c>
      <c r="K281" s="41">
        <v>355.6</v>
      </c>
      <c r="L281" s="41">
        <v>15.09</v>
      </c>
      <c r="M281" s="41">
        <v>2015</v>
      </c>
      <c r="N281" s="14">
        <f>IF(K281="","",IF(O281="",IF(K281=0,"",IF(K281&lt;=[5]Разработчик!$D$7,[5]Разработчик!$C$8,IF(K281&lt;=[5]Разработчик!$G$7,[5]Разработчик!$F$8,IF(K281&lt;=[5]Разработчик!$J$7,[5]Разработчик!$I$8,IF(K281&lt;=[5]Разработчик!$M$7,[5]Разработчик!$L$8,IF(K281&lt;=[5]Разработчик!$P$7,[5]Разработчик!$O$8,IF(K281&lt;=[5]Разработчик!$S$7,[5]Разработчик!$R$8,IF(K281&lt;=425.9,3.5,IF(K281&gt;=[5]Разработчик!$V$7,[5]Разработчик!$U$8))))))))),"-"))</f>
        <v>3.5</v>
      </c>
      <c r="O281" s="15"/>
      <c r="P281" s="43">
        <v>2019</v>
      </c>
      <c r="Q281" s="43">
        <v>2023</v>
      </c>
      <c r="R281" s="16" t="s">
        <v>258</v>
      </c>
      <c r="S281" s="16" t="s">
        <v>734</v>
      </c>
      <c r="T281" s="17">
        <f t="shared" si="37"/>
        <v>2040</v>
      </c>
      <c r="U281" s="10">
        <v>7</v>
      </c>
      <c r="V281" s="10"/>
      <c r="W281" s="10">
        <v>5</v>
      </c>
      <c r="X281" s="10">
        <v>1</v>
      </c>
      <c r="Y281" s="10"/>
      <c r="Z281" s="10">
        <v>6</v>
      </c>
      <c r="AA281" s="336"/>
      <c r="AB281" s="202" t="s">
        <v>2521</v>
      </c>
      <c r="AC281" s="196">
        <f t="shared" si="32"/>
        <v>14</v>
      </c>
      <c r="AD281" s="196">
        <f t="shared" si="33"/>
        <v>44</v>
      </c>
      <c r="AE281" s="196">
        <f t="shared" si="34"/>
        <v>58</v>
      </c>
    </row>
    <row r="282" spans="1:31" s="7" customFormat="1" ht="48" x14ac:dyDescent="0.25">
      <c r="A282" s="322"/>
      <c r="B282" s="237">
        <f t="shared" si="38"/>
        <v>65</v>
      </c>
      <c r="C282" s="368" t="s">
        <v>618</v>
      </c>
      <c r="D282" s="326"/>
      <c r="E282" s="361"/>
      <c r="F282" s="16" t="s">
        <v>595</v>
      </c>
      <c r="G282" s="40">
        <v>5.7</v>
      </c>
      <c r="H282" s="364"/>
      <c r="I282" s="364"/>
      <c r="J282" s="103">
        <v>24.5</v>
      </c>
      <c r="K282" s="41">
        <v>355.6</v>
      </c>
      <c r="L282" s="41">
        <v>15.09</v>
      </c>
      <c r="M282" s="41">
        <v>2015</v>
      </c>
      <c r="N282" s="14">
        <f>IF(K282="","",IF(O282="",IF(K282=0,"",IF(K282&lt;=[5]Разработчик!$D$7,[5]Разработчик!$C$8,IF(K282&lt;=[5]Разработчик!$G$7,[5]Разработчик!$F$8,IF(K282&lt;=[5]Разработчик!$J$7,[5]Разработчик!$I$8,IF(K282&lt;=[5]Разработчик!$M$7,[5]Разработчик!$L$8,IF(K282&lt;=[5]Разработчик!$P$7,[5]Разработчик!$O$8,IF(K282&lt;=[5]Разработчик!$S$7,[5]Разработчик!$R$8,IF(K282&lt;=425.9,3.5,IF(K282&gt;=[5]Разработчик!$V$7,[5]Разработчик!$U$8))))))))),"-"))</f>
        <v>3.5</v>
      </c>
      <c r="O282" s="15"/>
      <c r="P282" s="43">
        <v>2019</v>
      </c>
      <c r="Q282" s="43">
        <v>2023</v>
      </c>
      <c r="R282" s="16" t="s">
        <v>258</v>
      </c>
      <c r="S282" s="16" t="s">
        <v>734</v>
      </c>
      <c r="T282" s="17">
        <f t="shared" si="37"/>
        <v>2040</v>
      </c>
      <c r="U282" s="10"/>
      <c r="V282" s="10"/>
      <c r="W282" s="10"/>
      <c r="X282" s="10"/>
      <c r="Y282" s="10"/>
      <c r="Z282" s="10"/>
      <c r="AA282" s="336"/>
      <c r="AB282" s="202" t="s">
        <v>2521</v>
      </c>
      <c r="AC282" s="196">
        <f t="shared" si="32"/>
        <v>0</v>
      </c>
      <c r="AD282" s="196">
        <f t="shared" si="33"/>
        <v>0</v>
      </c>
      <c r="AE282" s="196">
        <f t="shared" si="34"/>
        <v>0</v>
      </c>
    </row>
    <row r="283" spans="1:31" s="7" customFormat="1" ht="48" x14ac:dyDescent="0.25">
      <c r="A283" s="322"/>
      <c r="B283" s="237">
        <f t="shared" si="38"/>
        <v>65</v>
      </c>
      <c r="C283" s="368"/>
      <c r="D283" s="326"/>
      <c r="E283" s="361"/>
      <c r="F283" s="16" t="s">
        <v>595</v>
      </c>
      <c r="G283" s="40">
        <v>5.7</v>
      </c>
      <c r="H283" s="364"/>
      <c r="I283" s="364"/>
      <c r="J283" s="103">
        <v>0.4</v>
      </c>
      <c r="K283" s="41">
        <v>88.9</v>
      </c>
      <c r="L283" s="41">
        <v>5.49</v>
      </c>
      <c r="M283" s="41">
        <v>2015</v>
      </c>
      <c r="N283" s="14">
        <f>IF(K283="","",IF(O283="",IF(K283=0,"",IF(K283&lt;=[5]Разработчик!$D$7,[5]Разработчик!$C$8,IF(K283&lt;=[5]Разработчик!$G$7,[5]Разработчик!$F$8,IF(K283&lt;=[5]Разработчик!$J$7,[5]Разработчик!$I$8,IF(K283&lt;=[5]Разработчик!$M$7,[5]Разработчик!$L$8,IF(K283&lt;=[5]Разработчик!$P$7,[5]Разработчик!$O$8,IF(K283&lt;=[5]Разработчик!$S$7,[5]Разработчик!$R$8,IF(K283&lt;=425.9,3.5,IF(K283&gt;=[5]Разработчик!$V$7,[5]Разработчик!$U$8))))))))),"-"))</f>
        <v>2</v>
      </c>
      <c r="O283" s="15"/>
      <c r="P283" s="43">
        <v>2019</v>
      </c>
      <c r="Q283" s="43">
        <v>2023</v>
      </c>
      <c r="R283" s="16" t="s">
        <v>258</v>
      </c>
      <c r="S283" s="16" t="s">
        <v>734</v>
      </c>
      <c r="T283" s="17">
        <f t="shared" si="37"/>
        <v>2040</v>
      </c>
      <c r="U283" s="10"/>
      <c r="V283" s="10"/>
      <c r="W283" s="10"/>
      <c r="X283" s="10"/>
      <c r="Y283" s="10"/>
      <c r="Z283" s="10"/>
      <c r="AA283" s="336"/>
      <c r="AB283" s="202" t="s">
        <v>2521</v>
      </c>
      <c r="AC283" s="196">
        <f t="shared" si="32"/>
        <v>0</v>
      </c>
      <c r="AD283" s="196">
        <f t="shared" si="33"/>
        <v>0</v>
      </c>
      <c r="AE283" s="196">
        <f t="shared" si="34"/>
        <v>0</v>
      </c>
    </row>
    <row r="284" spans="1:31" s="7" customFormat="1" ht="48" x14ac:dyDescent="0.25">
      <c r="A284" s="322"/>
      <c r="B284" s="237">
        <f t="shared" si="38"/>
        <v>65</v>
      </c>
      <c r="C284" s="368"/>
      <c r="D284" s="326"/>
      <c r="E284" s="361"/>
      <c r="F284" s="16" t="s">
        <v>595</v>
      </c>
      <c r="G284" s="40">
        <v>5.7</v>
      </c>
      <c r="H284" s="364"/>
      <c r="I284" s="364"/>
      <c r="J284" s="103">
        <v>0.5</v>
      </c>
      <c r="K284" s="41">
        <v>60.3</v>
      </c>
      <c r="L284" s="41">
        <v>3.91</v>
      </c>
      <c r="M284" s="41">
        <v>2015</v>
      </c>
      <c r="N284" s="14">
        <f>IF(K284="","",IF(O284="",IF(K284=0,"",IF(K284&lt;=[5]Разработчик!$D$7,[5]Разработчик!$C$8,IF(K284&lt;=[5]Разработчик!$G$7,[5]Разработчик!$F$8,IF(K284&lt;=[5]Разработчик!$J$7,[5]Разработчик!$I$8,IF(K284&lt;=[5]Разработчик!$M$7,[5]Разработчик!$L$8,IF(K284&lt;=[5]Разработчик!$P$7,[5]Разработчик!$O$8,IF(K284&lt;=[5]Разработчик!$S$7,[5]Разработчик!$R$8,IF(K284&lt;=425.9,3.5,IF(K284&gt;=[5]Разработчик!$V$7,[5]Разработчик!$U$8))))))))),"-"))</f>
        <v>2</v>
      </c>
      <c r="O284" s="15"/>
      <c r="P284" s="43">
        <v>2019</v>
      </c>
      <c r="Q284" s="43">
        <v>2023</v>
      </c>
      <c r="R284" s="16" t="s">
        <v>258</v>
      </c>
      <c r="S284" s="16" t="s">
        <v>734</v>
      </c>
      <c r="T284" s="17">
        <f t="shared" si="37"/>
        <v>2040</v>
      </c>
      <c r="U284" s="10"/>
      <c r="V284" s="10"/>
      <c r="W284" s="10"/>
      <c r="X284" s="10"/>
      <c r="Y284" s="10"/>
      <c r="Z284" s="10"/>
      <c r="AA284" s="336"/>
      <c r="AB284" s="202" t="s">
        <v>2521</v>
      </c>
      <c r="AC284" s="196">
        <f t="shared" si="32"/>
        <v>0</v>
      </c>
      <c r="AD284" s="196">
        <f t="shared" si="33"/>
        <v>0</v>
      </c>
      <c r="AE284" s="196">
        <f t="shared" si="34"/>
        <v>0</v>
      </c>
    </row>
    <row r="285" spans="1:31" s="7" customFormat="1" ht="48" x14ac:dyDescent="0.25">
      <c r="A285" s="322"/>
      <c r="B285" s="237">
        <f t="shared" si="38"/>
        <v>65</v>
      </c>
      <c r="C285" s="368"/>
      <c r="D285" s="326"/>
      <c r="E285" s="361"/>
      <c r="F285" s="16" t="s">
        <v>595</v>
      </c>
      <c r="G285" s="40">
        <v>5.7</v>
      </c>
      <c r="H285" s="364"/>
      <c r="I285" s="364"/>
      <c r="J285" s="103">
        <v>0.1</v>
      </c>
      <c r="K285" s="41">
        <v>33.4</v>
      </c>
      <c r="L285" s="41">
        <v>3.38</v>
      </c>
      <c r="M285" s="41">
        <v>2015</v>
      </c>
      <c r="N285" s="14">
        <f>IF(K285="","",IF(O285="",IF(K285=0,"",IF(K285&lt;=[5]Разработчик!$D$7,[5]Разработчик!$C$8,IF(K285&lt;=[5]Разработчик!$G$7,[5]Разработчик!$F$8,IF(K285&lt;=[5]Разработчик!$J$7,[5]Разработчик!$I$8,IF(K285&lt;=[5]Разработчик!$M$7,[5]Разработчик!$L$8,IF(K285&lt;=[5]Разработчик!$P$7,[5]Разработчик!$O$8,IF(K285&lt;=[5]Разработчик!$S$7,[5]Разработчик!$R$8,IF(K285&lt;=425.9,3.5,IF(K285&gt;=[5]Разработчик!$V$7,[5]Разработчик!$U$8))))))))),"-"))</f>
        <v>1.5</v>
      </c>
      <c r="O285" s="15"/>
      <c r="P285" s="43">
        <v>2019</v>
      </c>
      <c r="Q285" s="43">
        <v>2023</v>
      </c>
      <c r="R285" s="16" t="s">
        <v>258</v>
      </c>
      <c r="S285" s="16" t="s">
        <v>734</v>
      </c>
      <c r="T285" s="17">
        <f t="shared" si="37"/>
        <v>2040</v>
      </c>
      <c r="U285" s="10"/>
      <c r="V285" s="10"/>
      <c r="W285" s="10"/>
      <c r="X285" s="10"/>
      <c r="Y285" s="10"/>
      <c r="Z285" s="10"/>
      <c r="AA285" s="336"/>
      <c r="AB285" s="202" t="s">
        <v>2521</v>
      </c>
      <c r="AC285" s="196">
        <f t="shared" si="32"/>
        <v>0</v>
      </c>
      <c r="AD285" s="196">
        <f t="shared" si="33"/>
        <v>0</v>
      </c>
      <c r="AE285" s="196">
        <f t="shared" si="34"/>
        <v>0</v>
      </c>
    </row>
    <row r="286" spans="1:31" s="7" customFormat="1" ht="24" x14ac:dyDescent="0.25">
      <c r="A286" s="322"/>
      <c r="B286" s="237">
        <f t="shared" si="38"/>
        <v>65</v>
      </c>
      <c r="C286" s="100" t="s">
        <v>618</v>
      </c>
      <c r="D286" s="87" t="s">
        <v>779</v>
      </c>
      <c r="E286" s="361"/>
      <c r="F286" s="16" t="s">
        <v>595</v>
      </c>
      <c r="G286" s="40">
        <v>5.7</v>
      </c>
      <c r="H286" s="364"/>
      <c r="I286" s="364"/>
      <c r="J286" s="103">
        <v>18.399999999999999</v>
      </c>
      <c r="K286" s="41">
        <v>60.3</v>
      </c>
      <c r="L286" s="41">
        <v>3.91</v>
      </c>
      <c r="M286" s="41">
        <v>2015</v>
      </c>
      <c r="N286" s="14">
        <f>IF(K286="","",IF(O286="",IF(K286=0,"",IF(K286&lt;=[5]Разработчик!$D$7,[5]Разработчик!$C$8,IF(K286&lt;=[5]Разработчик!$G$7,[5]Разработчик!$F$8,IF(K286&lt;=[5]Разработчик!$J$7,[5]Разработчик!$I$8,IF(K286&lt;=[5]Разработчик!$M$7,[5]Разработчик!$L$8,IF(K286&lt;=[5]Разработчик!$P$7,[5]Разработчик!$O$8,IF(K286&lt;=[5]Разработчик!$S$7,[5]Разработчик!$R$8,IF(K286&lt;=425.9,3.5,IF(K286&gt;=[5]Разработчик!$V$7,[5]Разработчик!$U$8))))))))),"-"))</f>
        <v>2</v>
      </c>
      <c r="O286" s="15"/>
      <c r="P286" s="43">
        <v>2019</v>
      </c>
      <c r="Q286" s="43">
        <v>2023</v>
      </c>
      <c r="R286" s="16" t="s">
        <v>258</v>
      </c>
      <c r="S286" s="16" t="s">
        <v>735</v>
      </c>
      <c r="T286" s="17">
        <f t="shared" si="37"/>
        <v>2040</v>
      </c>
      <c r="U286" s="10">
        <v>11</v>
      </c>
      <c r="V286" s="10"/>
      <c r="W286" s="10">
        <v>3</v>
      </c>
      <c r="X286" s="10"/>
      <c r="Y286" s="10"/>
      <c r="Z286" s="10">
        <v>2</v>
      </c>
      <c r="AA286" s="336"/>
      <c r="AB286" s="202" t="s">
        <v>2521</v>
      </c>
      <c r="AC286" s="196">
        <f t="shared" si="32"/>
        <v>13</v>
      </c>
      <c r="AD286" s="196">
        <f t="shared" si="33"/>
        <v>34</v>
      </c>
      <c r="AE286" s="196">
        <f t="shared" si="34"/>
        <v>47</v>
      </c>
    </row>
    <row r="287" spans="1:31" s="7" customFormat="1" ht="48" x14ac:dyDescent="0.25">
      <c r="A287" s="322"/>
      <c r="B287" s="237">
        <f t="shared" si="38"/>
        <v>65</v>
      </c>
      <c r="C287" s="366" t="s">
        <v>622</v>
      </c>
      <c r="D287" s="326" t="s">
        <v>780</v>
      </c>
      <c r="E287" s="361"/>
      <c r="F287" s="16" t="s">
        <v>595</v>
      </c>
      <c r="G287" s="40">
        <v>5.7</v>
      </c>
      <c r="H287" s="364"/>
      <c r="I287" s="364"/>
      <c r="J287" s="103">
        <v>12.5</v>
      </c>
      <c r="K287" s="41">
        <v>273.10000000000002</v>
      </c>
      <c r="L287" s="41">
        <v>12.7</v>
      </c>
      <c r="M287" s="41">
        <v>2015</v>
      </c>
      <c r="N287" s="14">
        <f>IF(K287="","",IF(O287="",IF(K287=0,"",IF(K287&lt;=[5]Разработчик!$D$7,[5]Разработчик!$C$8,IF(K287&lt;=[5]Разработчик!$G$7,[5]Разработчик!$F$8,IF(K287&lt;=[5]Разработчик!$J$7,[5]Разработчик!$I$8,IF(K287&lt;=[5]Разработчик!$M$7,[5]Разработчик!$L$8,IF(K287&lt;=[5]Разработчик!$P$7,[5]Разработчик!$O$8,IF(K287&lt;=[5]Разработчик!$S$7,[5]Разработчик!$R$8,IF(K287&lt;=425.9,3.5,IF(K287&gt;=[5]Разработчик!$V$7,[5]Разработчик!$U$8))))))))),"-"))</f>
        <v>3</v>
      </c>
      <c r="O287" s="15"/>
      <c r="P287" s="43">
        <v>2019</v>
      </c>
      <c r="Q287" s="43">
        <v>2023</v>
      </c>
      <c r="R287" s="16" t="s">
        <v>258</v>
      </c>
      <c r="S287" s="16" t="s">
        <v>734</v>
      </c>
      <c r="T287" s="17">
        <f t="shared" si="37"/>
        <v>2040</v>
      </c>
      <c r="U287" s="10">
        <v>9</v>
      </c>
      <c r="V287" s="10"/>
      <c r="W287" s="10">
        <v>2</v>
      </c>
      <c r="X287" s="10"/>
      <c r="Y287" s="10"/>
      <c r="Z287" s="10">
        <v>2</v>
      </c>
      <c r="AA287" s="336"/>
      <c r="AB287" s="202" t="s">
        <v>2521</v>
      </c>
      <c r="AC287" s="196">
        <f t="shared" si="32"/>
        <v>11</v>
      </c>
      <c r="AD287" s="196">
        <f t="shared" si="33"/>
        <v>28</v>
      </c>
      <c r="AE287" s="196">
        <f t="shared" si="34"/>
        <v>39</v>
      </c>
    </row>
    <row r="288" spans="1:31" s="7" customFormat="1" ht="48" x14ac:dyDescent="0.25">
      <c r="A288" s="322"/>
      <c r="B288" s="237">
        <f t="shared" si="38"/>
        <v>65</v>
      </c>
      <c r="C288" s="366"/>
      <c r="D288" s="326"/>
      <c r="E288" s="361"/>
      <c r="F288" s="16" t="s">
        <v>595</v>
      </c>
      <c r="G288" s="40">
        <v>5.7</v>
      </c>
      <c r="H288" s="364"/>
      <c r="I288" s="364"/>
      <c r="J288" s="103">
        <v>0.3</v>
      </c>
      <c r="K288" s="41">
        <v>33.4</v>
      </c>
      <c r="L288" s="41">
        <v>3.38</v>
      </c>
      <c r="M288" s="41">
        <v>2015</v>
      </c>
      <c r="N288" s="14">
        <f>IF(K288="","",IF(O288="",IF(K288=0,"",IF(K288&lt;=[5]Разработчик!$D$7,[5]Разработчик!$C$8,IF(K288&lt;=[5]Разработчик!$G$7,[5]Разработчик!$F$8,IF(K288&lt;=[5]Разработчик!$J$7,[5]Разработчик!$I$8,IF(K288&lt;=[5]Разработчик!$M$7,[5]Разработчик!$L$8,IF(K288&lt;=[5]Разработчик!$P$7,[5]Разработчик!$O$8,IF(K288&lt;=[5]Разработчик!$S$7,[5]Разработчик!$R$8,IF(K288&lt;=425.9,3.5,IF(K288&gt;=[5]Разработчик!$V$7,[5]Разработчик!$U$8))))))))),"-"))</f>
        <v>1.5</v>
      </c>
      <c r="O288" s="15"/>
      <c r="P288" s="43">
        <v>2019</v>
      </c>
      <c r="Q288" s="43">
        <v>2023</v>
      </c>
      <c r="R288" s="16" t="s">
        <v>258</v>
      </c>
      <c r="S288" s="16" t="s">
        <v>734</v>
      </c>
      <c r="T288" s="17">
        <f t="shared" si="37"/>
        <v>2040</v>
      </c>
      <c r="U288" s="10"/>
      <c r="V288" s="10"/>
      <c r="W288" s="10"/>
      <c r="X288" s="10"/>
      <c r="Y288" s="10"/>
      <c r="Z288" s="10"/>
      <c r="AA288" s="336"/>
      <c r="AB288" s="202" t="s">
        <v>2521</v>
      </c>
      <c r="AC288" s="196">
        <f t="shared" si="32"/>
        <v>0</v>
      </c>
      <c r="AD288" s="196">
        <f t="shared" si="33"/>
        <v>0</v>
      </c>
      <c r="AE288" s="196">
        <f t="shared" si="34"/>
        <v>0</v>
      </c>
    </row>
    <row r="289" spans="1:31" s="7" customFormat="1" x14ac:dyDescent="0.25">
      <c r="A289" s="326" t="s">
        <v>781</v>
      </c>
      <c r="B289" s="452">
        <v>67</v>
      </c>
      <c r="C289" s="362" t="s">
        <v>602</v>
      </c>
      <c r="D289" s="326" t="s">
        <v>251</v>
      </c>
      <c r="E289" s="361" t="s">
        <v>782</v>
      </c>
      <c r="F289" s="16" t="s">
        <v>41</v>
      </c>
      <c r="G289" s="40">
        <v>0.45</v>
      </c>
      <c r="H289" s="364">
        <v>0.14000000000000001</v>
      </c>
      <c r="I289" s="365">
        <v>210</v>
      </c>
      <c r="J289" s="103">
        <v>18.399999999999999</v>
      </c>
      <c r="K289" s="41">
        <v>159</v>
      </c>
      <c r="L289" s="41">
        <v>6</v>
      </c>
      <c r="M289" s="41">
        <v>2015</v>
      </c>
      <c r="N289" s="14">
        <f>IF(K289="","",IF(O289="",IF(K289=0,"",IF(K289&lt;=[5]Разработчик!$D$7,[5]Разработчик!$C$8,IF(K289&lt;=[5]Разработчик!$G$7,[5]Разработчик!$F$8,IF(K289&lt;=[5]Разработчик!$J$7,[5]Разработчик!$I$8,IF(K289&lt;=[5]Разработчик!$M$7,[5]Разработчик!$L$8,IF(K289&lt;=[5]Разработчик!$P$7,[5]Разработчик!$O$8,IF(K289&lt;=[5]Разработчик!$S$7,[5]Разработчик!$R$8,IF(K289&lt;=425.9,3.5,IF(K289&gt;=[5]Разработчик!$V$7,[5]Разработчик!$U$8))))))))),"-"))</f>
        <v>2.5</v>
      </c>
      <c r="O289" s="15"/>
      <c r="P289" s="43">
        <v>2019</v>
      </c>
      <c r="Q289" s="43">
        <v>2023</v>
      </c>
      <c r="R289" s="16" t="s">
        <v>258</v>
      </c>
      <c r="S289" s="83" t="s">
        <v>340</v>
      </c>
      <c r="T289" s="17">
        <f t="shared" si="37"/>
        <v>2040</v>
      </c>
      <c r="U289" s="10">
        <v>29</v>
      </c>
      <c r="V289" s="10"/>
      <c r="W289" s="10">
        <v>4</v>
      </c>
      <c r="X289" s="10">
        <v>1</v>
      </c>
      <c r="Y289" s="10"/>
      <c r="Z289" s="10">
        <v>4</v>
      </c>
      <c r="AA289" s="336"/>
      <c r="AB289" s="202" t="s">
        <v>2521</v>
      </c>
      <c r="AC289" s="196">
        <f t="shared" si="32"/>
        <v>34</v>
      </c>
      <c r="AD289" s="196">
        <f t="shared" si="33"/>
        <v>80</v>
      </c>
      <c r="AE289" s="196">
        <f t="shared" si="34"/>
        <v>114</v>
      </c>
    </row>
    <row r="290" spans="1:31" s="7" customFormat="1" x14ac:dyDescent="0.25">
      <c r="A290" s="326"/>
      <c r="B290" s="237">
        <f t="shared" ref="B290:B301" si="39">B289</f>
        <v>67</v>
      </c>
      <c r="C290" s="362"/>
      <c r="D290" s="326"/>
      <c r="E290" s="361"/>
      <c r="F290" s="16" t="s">
        <v>41</v>
      </c>
      <c r="G290" s="40">
        <v>0.45</v>
      </c>
      <c r="H290" s="364"/>
      <c r="I290" s="365"/>
      <c r="J290" s="103">
        <v>0.2</v>
      </c>
      <c r="K290" s="41">
        <v>57</v>
      </c>
      <c r="L290" s="41">
        <v>5</v>
      </c>
      <c r="M290" s="41">
        <v>2015</v>
      </c>
      <c r="N290" s="14">
        <f>IF(K290="","",IF(O290="",IF(K290=0,"",IF(K290&lt;=[5]Разработчик!$D$7,[5]Разработчик!$C$8,IF(K290&lt;=[5]Разработчик!$G$7,[5]Разработчик!$F$8,IF(K290&lt;=[5]Разработчик!$J$7,[5]Разработчик!$I$8,IF(K290&lt;=[5]Разработчик!$M$7,[5]Разработчик!$L$8,IF(K290&lt;=[5]Разработчик!$P$7,[5]Разработчик!$O$8,IF(K290&lt;=[5]Разработчик!$S$7,[5]Разработчик!$R$8,IF(K290&lt;=425.9,3.5,IF(K290&gt;=[5]Разработчик!$V$7,[5]Разработчик!$U$8))))))))),"-"))</f>
        <v>1.5</v>
      </c>
      <c r="O290" s="15"/>
      <c r="P290" s="43">
        <v>2019</v>
      </c>
      <c r="Q290" s="43">
        <v>2023</v>
      </c>
      <c r="R290" s="16" t="s">
        <v>258</v>
      </c>
      <c r="S290" s="83" t="s">
        <v>340</v>
      </c>
      <c r="T290" s="17">
        <f t="shared" si="37"/>
        <v>2040</v>
      </c>
      <c r="U290" s="10"/>
      <c r="V290" s="10"/>
      <c r="W290" s="10"/>
      <c r="X290" s="10"/>
      <c r="Y290" s="10"/>
      <c r="Z290" s="10"/>
      <c r="AA290" s="336"/>
      <c r="AB290" s="202" t="s">
        <v>2521</v>
      </c>
      <c r="AC290" s="196">
        <f t="shared" si="32"/>
        <v>0</v>
      </c>
      <c r="AD290" s="196">
        <f t="shared" si="33"/>
        <v>0</v>
      </c>
      <c r="AE290" s="196">
        <f t="shared" si="34"/>
        <v>0</v>
      </c>
    </row>
    <row r="291" spans="1:31" s="7" customFormat="1" x14ac:dyDescent="0.25">
      <c r="A291" s="326"/>
      <c r="B291" s="237">
        <f t="shared" si="39"/>
        <v>67</v>
      </c>
      <c r="C291" s="362"/>
      <c r="D291" s="326"/>
      <c r="E291" s="361"/>
      <c r="F291" s="16" t="s">
        <v>41</v>
      </c>
      <c r="G291" s="40">
        <v>0.45</v>
      </c>
      <c r="H291" s="364"/>
      <c r="I291" s="365"/>
      <c r="J291" s="103">
        <v>0.2</v>
      </c>
      <c r="K291" s="41">
        <v>32</v>
      </c>
      <c r="L291" s="41">
        <v>4</v>
      </c>
      <c r="M291" s="41">
        <v>2015</v>
      </c>
      <c r="N291" s="14">
        <f>IF(K291="","",IF(O291="",IF(K291=0,"",IF(K291&lt;=[5]Разработчик!$D$7,[5]Разработчик!$C$8,IF(K291&lt;=[5]Разработчик!$G$7,[5]Разработчик!$F$8,IF(K291&lt;=[5]Разработчик!$J$7,[5]Разработчик!$I$8,IF(K291&lt;=[5]Разработчик!$M$7,[5]Разработчик!$L$8,IF(K291&lt;=[5]Разработчик!$P$7,[5]Разработчик!$O$8,IF(K291&lt;=[5]Разработчик!$S$7,[5]Разработчик!$R$8,IF(K291&lt;=425.9,3.5,IF(K291&gt;=[5]Разработчик!$V$7,[5]Разработчик!$U$8))))))))),"-"))</f>
        <v>1.5</v>
      </c>
      <c r="O291" s="15"/>
      <c r="P291" s="43">
        <v>2019</v>
      </c>
      <c r="Q291" s="43">
        <v>2023</v>
      </c>
      <c r="R291" s="16" t="s">
        <v>258</v>
      </c>
      <c r="S291" s="83" t="s">
        <v>340</v>
      </c>
      <c r="T291" s="17">
        <f t="shared" si="37"/>
        <v>2040</v>
      </c>
      <c r="U291" s="10"/>
      <c r="V291" s="10"/>
      <c r="W291" s="10"/>
      <c r="X291" s="10"/>
      <c r="Y291" s="10"/>
      <c r="Z291" s="10"/>
      <c r="AA291" s="336"/>
      <c r="AB291" s="202" t="s">
        <v>2521</v>
      </c>
      <c r="AC291" s="196">
        <f t="shared" si="32"/>
        <v>0</v>
      </c>
      <c r="AD291" s="196">
        <f t="shared" si="33"/>
        <v>0</v>
      </c>
      <c r="AE291" s="196">
        <f t="shared" si="34"/>
        <v>0</v>
      </c>
    </row>
    <row r="292" spans="1:31" s="7" customFormat="1" x14ac:dyDescent="0.25">
      <c r="A292" s="326"/>
      <c r="B292" s="237">
        <f t="shared" si="39"/>
        <v>67</v>
      </c>
      <c r="C292" s="99" t="s">
        <v>601</v>
      </c>
      <c r="D292" s="326"/>
      <c r="E292" s="361"/>
      <c r="F292" s="16" t="s">
        <v>41</v>
      </c>
      <c r="G292" s="40">
        <v>0.45</v>
      </c>
      <c r="H292" s="364"/>
      <c r="I292" s="365"/>
      <c r="J292" s="103">
        <v>39.700000000000003</v>
      </c>
      <c r="K292" s="41">
        <v>159</v>
      </c>
      <c r="L292" s="41">
        <v>6</v>
      </c>
      <c r="M292" s="41">
        <v>2015</v>
      </c>
      <c r="N292" s="14">
        <f>IF(K292="","",IF(O292="",IF(K292=0,"",IF(K292&lt;=[5]Разработчик!$D$7,[5]Разработчик!$C$8,IF(K292&lt;=[5]Разработчик!$G$7,[5]Разработчик!$F$8,IF(K292&lt;=[5]Разработчик!$J$7,[5]Разработчик!$I$8,IF(K292&lt;=[5]Разработчик!$M$7,[5]Разработчик!$L$8,IF(K292&lt;=[5]Разработчик!$P$7,[5]Разработчик!$O$8,IF(K292&lt;=[5]Разработчик!$S$7,[5]Разработчик!$R$8,IF(K292&lt;=425.9,3.5,IF(K292&gt;=[5]Разработчик!$V$7,[5]Разработчик!$U$8))))))))),"-"))</f>
        <v>2.5</v>
      </c>
      <c r="O292" s="15"/>
      <c r="P292" s="43">
        <v>2019</v>
      </c>
      <c r="Q292" s="43">
        <v>2023</v>
      </c>
      <c r="R292" s="16" t="s">
        <v>258</v>
      </c>
      <c r="S292" s="83" t="s">
        <v>340</v>
      </c>
      <c r="T292" s="17">
        <f t="shared" si="37"/>
        <v>2040</v>
      </c>
      <c r="U292" s="10"/>
      <c r="V292" s="10"/>
      <c r="W292" s="10"/>
      <c r="X292" s="10"/>
      <c r="Y292" s="10"/>
      <c r="Z292" s="10"/>
      <c r="AA292" s="336"/>
      <c r="AB292" s="202" t="s">
        <v>2521</v>
      </c>
      <c r="AC292" s="196">
        <f t="shared" si="32"/>
        <v>0</v>
      </c>
      <c r="AD292" s="196">
        <f t="shared" si="33"/>
        <v>0</v>
      </c>
      <c r="AE292" s="196">
        <f t="shared" si="34"/>
        <v>0</v>
      </c>
    </row>
    <row r="293" spans="1:31" s="7" customFormat="1" x14ac:dyDescent="0.25">
      <c r="A293" s="326"/>
      <c r="B293" s="237">
        <f t="shared" si="39"/>
        <v>67</v>
      </c>
      <c r="C293" s="99" t="s">
        <v>625</v>
      </c>
      <c r="D293" s="326"/>
      <c r="E293" s="361"/>
      <c r="F293" s="16" t="s">
        <v>41</v>
      </c>
      <c r="G293" s="40">
        <v>0.45</v>
      </c>
      <c r="H293" s="364"/>
      <c r="I293" s="365"/>
      <c r="J293" s="103">
        <v>11.7</v>
      </c>
      <c r="K293" s="41">
        <v>159</v>
      </c>
      <c r="L293" s="41">
        <v>6</v>
      </c>
      <c r="M293" s="41">
        <v>2015</v>
      </c>
      <c r="N293" s="14">
        <f>IF(K293="","",IF(O293="",IF(K293=0,"",IF(K293&lt;=[5]Разработчик!$D$7,[5]Разработчик!$C$8,IF(K293&lt;=[5]Разработчик!$G$7,[5]Разработчик!$F$8,IF(K293&lt;=[5]Разработчик!$J$7,[5]Разработчик!$I$8,IF(K293&lt;=[5]Разработчик!$M$7,[5]Разработчик!$L$8,IF(K293&lt;=[5]Разработчик!$P$7,[5]Разработчик!$O$8,IF(K293&lt;=[5]Разработчик!$S$7,[5]Разработчик!$R$8,IF(K293&lt;=425.9,3.5,IF(K293&gt;=[5]Разработчик!$V$7,[5]Разработчик!$U$8))))))))),"-"))</f>
        <v>2.5</v>
      </c>
      <c r="O293" s="15"/>
      <c r="P293" s="43">
        <v>2019</v>
      </c>
      <c r="Q293" s="43">
        <v>2023</v>
      </c>
      <c r="R293" s="16" t="s">
        <v>258</v>
      </c>
      <c r="S293" s="83" t="s">
        <v>340</v>
      </c>
      <c r="T293" s="17">
        <f t="shared" si="37"/>
        <v>2040</v>
      </c>
      <c r="U293" s="10"/>
      <c r="V293" s="10"/>
      <c r="W293" s="10"/>
      <c r="X293" s="10"/>
      <c r="Y293" s="10"/>
      <c r="Z293" s="10"/>
      <c r="AA293" s="336"/>
      <c r="AB293" s="202" t="s">
        <v>2521</v>
      </c>
      <c r="AC293" s="196">
        <f t="shared" si="32"/>
        <v>0</v>
      </c>
      <c r="AD293" s="196">
        <f t="shared" si="33"/>
        <v>0</v>
      </c>
      <c r="AE293" s="196">
        <f t="shared" si="34"/>
        <v>0</v>
      </c>
    </row>
    <row r="294" spans="1:31" s="7" customFormat="1" x14ac:dyDescent="0.25">
      <c r="A294" s="326"/>
      <c r="B294" s="237">
        <f t="shared" si="39"/>
        <v>67</v>
      </c>
      <c r="C294" s="99" t="s">
        <v>602</v>
      </c>
      <c r="D294" s="87" t="s">
        <v>783</v>
      </c>
      <c r="E294" s="361"/>
      <c r="F294" s="16" t="s">
        <v>41</v>
      </c>
      <c r="G294" s="40">
        <v>0.45</v>
      </c>
      <c r="H294" s="364"/>
      <c r="I294" s="365"/>
      <c r="J294" s="103" t="s">
        <v>28</v>
      </c>
      <c r="K294" s="41" t="s">
        <v>28</v>
      </c>
      <c r="L294" s="103" t="s">
        <v>28</v>
      </c>
      <c r="M294" s="41">
        <v>2015</v>
      </c>
      <c r="N294" s="14">
        <f>IF(K294="","",IF(O294="",IF(K294=0,"",IF(K294&lt;=[5]Разработчик!$D$7,[5]Разработчик!$C$8,IF(K294&lt;=[5]Разработчик!$G$7,[5]Разработчик!$F$8,IF(K294&lt;=[5]Разработчик!$J$7,[5]Разработчик!$I$8,IF(K294&lt;=[5]Разработчик!$M$7,[5]Разработчик!$L$8,IF(K294&lt;=[5]Разработчик!$P$7,[5]Разработчик!$O$8,IF(K294&lt;=[5]Разработчик!$S$7,[5]Разработчик!$R$8,IF(K294&lt;=425.9,3.5,IF(K294&gt;=[5]Разработчик!$V$7,[5]Разработчик!$U$8))))))))),"-"))</f>
        <v>4</v>
      </c>
      <c r="O294" s="15"/>
      <c r="P294" s="43">
        <v>2019</v>
      </c>
      <c r="Q294" s="43">
        <v>2023</v>
      </c>
      <c r="R294" s="16" t="s">
        <v>258</v>
      </c>
      <c r="S294" s="83" t="s">
        <v>340</v>
      </c>
      <c r="T294" s="17">
        <f t="shared" si="37"/>
        <v>2040</v>
      </c>
      <c r="U294" s="10">
        <v>7</v>
      </c>
      <c r="V294" s="10"/>
      <c r="W294" s="10">
        <v>4</v>
      </c>
      <c r="X294" s="10"/>
      <c r="Y294" s="10"/>
      <c r="Z294" s="10">
        <v>4</v>
      </c>
      <c r="AA294" s="336"/>
      <c r="AB294" s="202" t="s">
        <v>2521</v>
      </c>
      <c r="AC294" s="196">
        <f t="shared" si="32"/>
        <v>11</v>
      </c>
      <c r="AD294" s="196">
        <f t="shared" si="33"/>
        <v>34</v>
      </c>
      <c r="AE294" s="196">
        <f t="shared" si="34"/>
        <v>45</v>
      </c>
    </row>
    <row r="295" spans="1:31" s="7" customFormat="1" x14ac:dyDescent="0.25">
      <c r="A295" s="326"/>
      <c r="B295" s="237">
        <f t="shared" si="39"/>
        <v>67</v>
      </c>
      <c r="C295" s="362" t="s">
        <v>602</v>
      </c>
      <c r="D295" s="326" t="s">
        <v>784</v>
      </c>
      <c r="E295" s="361"/>
      <c r="F295" s="16" t="s">
        <v>41</v>
      </c>
      <c r="G295" s="40">
        <v>0.45</v>
      </c>
      <c r="H295" s="364"/>
      <c r="I295" s="365"/>
      <c r="J295" s="103">
        <v>2.7</v>
      </c>
      <c r="K295" s="41">
        <v>57</v>
      </c>
      <c r="L295" s="41">
        <v>5</v>
      </c>
      <c r="M295" s="41">
        <v>2015</v>
      </c>
      <c r="N295" s="14">
        <f>IF(K295="","",IF(O295="",IF(K295=0,"",IF(K295&lt;=[5]Разработчик!$D$7,[5]Разработчик!$C$8,IF(K295&lt;=[5]Разработчик!$G$7,[5]Разработчик!$F$8,IF(K295&lt;=[5]Разработчик!$J$7,[5]Разработчик!$I$8,IF(K295&lt;=[5]Разработчик!$M$7,[5]Разработчик!$L$8,IF(K295&lt;=[5]Разработчик!$P$7,[5]Разработчик!$O$8,IF(K295&lt;=[5]Разработчик!$S$7,[5]Разработчик!$R$8,IF(K295&lt;=425.9,3.5,IF(K295&gt;=[5]Разработчик!$V$7,[5]Разработчик!$U$8))))))))),"-"))</f>
        <v>1.5</v>
      </c>
      <c r="O295" s="15"/>
      <c r="P295" s="43">
        <v>2019</v>
      </c>
      <c r="Q295" s="43">
        <v>2023</v>
      </c>
      <c r="R295" s="16" t="s">
        <v>258</v>
      </c>
      <c r="S295" s="83" t="s">
        <v>340</v>
      </c>
      <c r="T295" s="17">
        <f t="shared" si="37"/>
        <v>2040</v>
      </c>
      <c r="U295" s="10"/>
      <c r="V295" s="10"/>
      <c r="W295" s="10"/>
      <c r="X295" s="10"/>
      <c r="Y295" s="10"/>
      <c r="Z295" s="10"/>
      <c r="AA295" s="336"/>
      <c r="AB295" s="202" t="s">
        <v>2521</v>
      </c>
      <c r="AC295" s="196">
        <f t="shared" si="32"/>
        <v>0</v>
      </c>
      <c r="AD295" s="196">
        <f t="shared" si="33"/>
        <v>0</v>
      </c>
      <c r="AE295" s="196">
        <f t="shared" si="34"/>
        <v>0</v>
      </c>
    </row>
    <row r="296" spans="1:31" s="7" customFormat="1" x14ac:dyDescent="0.25">
      <c r="A296" s="326"/>
      <c r="B296" s="237">
        <f t="shared" si="39"/>
        <v>67</v>
      </c>
      <c r="C296" s="362"/>
      <c r="D296" s="326"/>
      <c r="E296" s="361"/>
      <c r="F296" s="16" t="s">
        <v>41</v>
      </c>
      <c r="G296" s="40">
        <v>0.45</v>
      </c>
      <c r="H296" s="364"/>
      <c r="I296" s="365"/>
      <c r="J296" s="103">
        <v>7</v>
      </c>
      <c r="K296" s="41">
        <v>32</v>
      </c>
      <c r="L296" s="41">
        <v>4</v>
      </c>
      <c r="M296" s="41">
        <v>2015</v>
      </c>
      <c r="N296" s="14">
        <f>IF(K296="","",IF(O296="",IF(K296=0,"",IF(K296&lt;=[5]Разработчик!$D$7,[5]Разработчик!$C$8,IF(K296&lt;=[5]Разработчик!$G$7,[5]Разработчик!$F$8,IF(K296&lt;=[5]Разработчик!$J$7,[5]Разработчик!$I$8,IF(K296&lt;=[5]Разработчик!$M$7,[5]Разработчик!$L$8,IF(K296&lt;=[5]Разработчик!$P$7,[5]Разработчик!$O$8,IF(K296&lt;=[5]Разработчик!$S$7,[5]Разработчик!$R$8,IF(K296&lt;=425.9,3.5,IF(K296&gt;=[5]Разработчик!$V$7,[5]Разработчик!$U$8))))))))),"-"))</f>
        <v>1.5</v>
      </c>
      <c r="O296" s="15"/>
      <c r="P296" s="43">
        <v>2019</v>
      </c>
      <c r="Q296" s="43">
        <v>2023</v>
      </c>
      <c r="R296" s="16" t="s">
        <v>258</v>
      </c>
      <c r="S296" s="83" t="s">
        <v>340</v>
      </c>
      <c r="T296" s="17">
        <f t="shared" si="37"/>
        <v>2040</v>
      </c>
      <c r="U296" s="10"/>
      <c r="V296" s="10"/>
      <c r="W296" s="10"/>
      <c r="X296" s="10"/>
      <c r="Y296" s="10"/>
      <c r="Z296" s="10"/>
      <c r="AA296" s="336"/>
      <c r="AB296" s="202" t="s">
        <v>2521</v>
      </c>
      <c r="AC296" s="196">
        <f t="shared" si="32"/>
        <v>0</v>
      </c>
      <c r="AD296" s="196">
        <f t="shared" si="33"/>
        <v>0</v>
      </c>
      <c r="AE296" s="196">
        <f t="shared" si="34"/>
        <v>0</v>
      </c>
    </row>
    <row r="297" spans="1:31" s="7" customFormat="1" x14ac:dyDescent="0.25">
      <c r="A297" s="326"/>
      <c r="B297" s="237">
        <f t="shared" si="39"/>
        <v>67</v>
      </c>
      <c r="C297" s="99" t="s">
        <v>602</v>
      </c>
      <c r="D297" s="87" t="s">
        <v>785</v>
      </c>
      <c r="E297" s="361"/>
      <c r="F297" s="16" t="s">
        <v>41</v>
      </c>
      <c r="G297" s="40">
        <v>0.45</v>
      </c>
      <c r="H297" s="364"/>
      <c r="I297" s="365"/>
      <c r="J297" s="103" t="s">
        <v>28</v>
      </c>
      <c r="K297" s="41" t="s">
        <v>28</v>
      </c>
      <c r="L297" s="103" t="s">
        <v>28</v>
      </c>
      <c r="M297" s="41">
        <v>2015</v>
      </c>
      <c r="N297" s="14">
        <f>IF(K297="","",IF(O297="",IF(K297=0,"",IF(K297&lt;=[5]Разработчик!$D$7,[5]Разработчик!$C$8,IF(K297&lt;=[5]Разработчик!$G$7,[5]Разработчик!$F$8,IF(K297&lt;=[5]Разработчик!$J$7,[5]Разработчик!$I$8,IF(K297&lt;=[5]Разработчик!$M$7,[5]Разработчик!$L$8,IF(K297&lt;=[5]Разработчик!$P$7,[5]Разработчик!$O$8,IF(K297&lt;=[5]Разработчик!$S$7,[5]Разработчик!$R$8,IF(K297&lt;=425.9,3.5,IF(K297&gt;=[5]Разработчик!$V$7,[5]Разработчик!$U$8))))))))),"-"))</f>
        <v>4</v>
      </c>
      <c r="O297" s="15"/>
      <c r="P297" s="43">
        <v>2019</v>
      </c>
      <c r="Q297" s="43">
        <v>2023</v>
      </c>
      <c r="R297" s="16" t="s">
        <v>258</v>
      </c>
      <c r="S297" s="83" t="s">
        <v>340</v>
      </c>
      <c r="T297" s="17">
        <f t="shared" si="37"/>
        <v>2040</v>
      </c>
      <c r="U297" s="10"/>
      <c r="V297" s="10"/>
      <c r="W297" s="10">
        <v>1</v>
      </c>
      <c r="X297" s="10"/>
      <c r="Y297" s="10"/>
      <c r="Z297" s="10"/>
      <c r="AA297" s="336"/>
      <c r="AB297" s="202" t="s">
        <v>2521</v>
      </c>
      <c r="AC297" s="196">
        <f t="shared" si="32"/>
        <v>0</v>
      </c>
      <c r="AD297" s="196">
        <f t="shared" si="33"/>
        <v>2</v>
      </c>
      <c r="AE297" s="196">
        <f t="shared" si="34"/>
        <v>2</v>
      </c>
    </row>
    <row r="298" spans="1:31" s="7" customFormat="1" x14ac:dyDescent="0.25">
      <c r="A298" s="326"/>
      <c r="B298" s="237">
        <f t="shared" si="39"/>
        <v>67</v>
      </c>
      <c r="C298" s="99" t="s">
        <v>602</v>
      </c>
      <c r="D298" s="87" t="s">
        <v>786</v>
      </c>
      <c r="E298" s="361"/>
      <c r="F298" s="16" t="s">
        <v>41</v>
      </c>
      <c r="G298" s="40">
        <v>0.45</v>
      </c>
      <c r="H298" s="364"/>
      <c r="I298" s="365"/>
      <c r="J298" s="103">
        <v>17.2</v>
      </c>
      <c r="K298" s="41">
        <v>32</v>
      </c>
      <c r="L298" s="41">
        <v>4</v>
      </c>
      <c r="M298" s="41">
        <v>2015</v>
      </c>
      <c r="N298" s="14">
        <f>IF(K298="","",IF(O298="",IF(K298=0,"",IF(K298&lt;=[5]Разработчик!$D$7,[5]Разработчик!$C$8,IF(K298&lt;=[5]Разработчик!$G$7,[5]Разработчик!$F$8,IF(K298&lt;=[5]Разработчик!$J$7,[5]Разработчик!$I$8,IF(K298&lt;=[5]Разработчик!$M$7,[5]Разработчик!$L$8,IF(K298&lt;=[5]Разработчик!$P$7,[5]Разработчик!$O$8,IF(K298&lt;=[5]Разработчик!$S$7,[5]Разработчик!$R$8,IF(K298&lt;=425.9,3.5,IF(K298&gt;=[5]Разработчик!$V$7,[5]Разработчик!$U$8))))))))),"-"))</f>
        <v>1.5</v>
      </c>
      <c r="O298" s="15"/>
      <c r="P298" s="43">
        <v>2019</v>
      </c>
      <c r="Q298" s="43">
        <v>2023</v>
      </c>
      <c r="R298" s="16" t="s">
        <v>258</v>
      </c>
      <c r="S298" s="83" t="s">
        <v>340</v>
      </c>
      <c r="T298" s="17">
        <f t="shared" si="37"/>
        <v>2040</v>
      </c>
      <c r="U298" s="10">
        <v>8</v>
      </c>
      <c r="V298" s="10"/>
      <c r="W298" s="10">
        <v>4</v>
      </c>
      <c r="X298" s="10"/>
      <c r="Y298" s="10"/>
      <c r="Z298" s="10">
        <v>1</v>
      </c>
      <c r="AA298" s="336"/>
      <c r="AB298" s="202" t="s">
        <v>2521</v>
      </c>
      <c r="AC298" s="196">
        <f t="shared" si="32"/>
        <v>9</v>
      </c>
      <c r="AD298" s="196">
        <f t="shared" si="33"/>
        <v>27</v>
      </c>
      <c r="AE298" s="196">
        <f t="shared" si="34"/>
        <v>36</v>
      </c>
    </row>
    <row r="299" spans="1:31" s="7" customFormat="1" x14ac:dyDescent="0.25">
      <c r="A299" s="326"/>
      <c r="B299" s="237">
        <f t="shared" si="39"/>
        <v>67</v>
      </c>
      <c r="C299" s="362" t="s">
        <v>602</v>
      </c>
      <c r="D299" s="326" t="s">
        <v>787</v>
      </c>
      <c r="E299" s="361"/>
      <c r="F299" s="16" t="s">
        <v>41</v>
      </c>
      <c r="G299" s="40">
        <v>0.45</v>
      </c>
      <c r="H299" s="364"/>
      <c r="I299" s="365"/>
      <c r="J299" s="103">
        <v>0.3</v>
      </c>
      <c r="K299" s="41">
        <v>89</v>
      </c>
      <c r="L299" s="41">
        <v>5</v>
      </c>
      <c r="M299" s="41">
        <v>2015</v>
      </c>
      <c r="N299" s="14">
        <f>IF(K299="","",IF(O299="",IF(K299=0,"",IF(K299&lt;=[5]Разработчик!$D$7,[5]Разработчик!$C$8,IF(K299&lt;=[5]Разработчик!$G$7,[5]Разработчик!$F$8,IF(K299&lt;=[5]Разработчик!$J$7,[5]Разработчик!$I$8,IF(K299&lt;=[5]Разработчик!$M$7,[5]Разработчик!$L$8,IF(K299&lt;=[5]Разработчик!$P$7,[5]Разработчик!$O$8,IF(K299&lt;=[5]Разработчик!$S$7,[5]Разработчик!$R$8,IF(K299&lt;=425.9,3.5,IF(K299&gt;=[5]Разработчик!$V$7,[5]Разработчик!$U$8))))))))),"-"))</f>
        <v>2</v>
      </c>
      <c r="O299" s="15"/>
      <c r="P299" s="43">
        <v>2019</v>
      </c>
      <c r="Q299" s="43">
        <v>2023</v>
      </c>
      <c r="R299" s="16" t="s">
        <v>258</v>
      </c>
      <c r="S299" s="83" t="s">
        <v>340</v>
      </c>
      <c r="T299" s="17">
        <f t="shared" si="37"/>
        <v>2040</v>
      </c>
      <c r="U299" s="10">
        <v>2</v>
      </c>
      <c r="V299" s="10"/>
      <c r="W299" s="10">
        <v>4</v>
      </c>
      <c r="X299" s="10">
        <v>8</v>
      </c>
      <c r="Y299" s="10"/>
      <c r="Z299" s="10">
        <v>3</v>
      </c>
      <c r="AA299" s="336"/>
      <c r="AB299" s="202" t="s">
        <v>2521</v>
      </c>
      <c r="AC299" s="196">
        <f t="shared" si="32"/>
        <v>13</v>
      </c>
      <c r="AD299" s="196">
        <f t="shared" si="33"/>
        <v>37</v>
      </c>
      <c r="AE299" s="196">
        <f t="shared" si="34"/>
        <v>50</v>
      </c>
    </row>
    <row r="300" spans="1:31" s="7" customFormat="1" x14ac:dyDescent="0.25">
      <c r="A300" s="326"/>
      <c r="B300" s="237">
        <f t="shared" si="39"/>
        <v>67</v>
      </c>
      <c r="C300" s="362"/>
      <c r="D300" s="326"/>
      <c r="E300" s="361"/>
      <c r="F300" s="16" t="s">
        <v>41</v>
      </c>
      <c r="G300" s="40">
        <v>0.45</v>
      </c>
      <c r="H300" s="364"/>
      <c r="I300" s="365"/>
      <c r="J300" s="103">
        <v>2.6</v>
      </c>
      <c r="K300" s="41">
        <v>32</v>
      </c>
      <c r="L300" s="41">
        <v>4</v>
      </c>
      <c r="M300" s="41">
        <v>2015</v>
      </c>
      <c r="N300" s="14">
        <f>IF(K300="","",IF(O300="",IF(K300=0,"",IF(K300&lt;=[5]Разработчик!$D$7,[5]Разработчик!$C$8,IF(K300&lt;=[5]Разработчик!$G$7,[5]Разработчик!$F$8,IF(K300&lt;=[5]Разработчик!$J$7,[5]Разработчик!$I$8,IF(K300&lt;=[5]Разработчик!$M$7,[5]Разработчик!$L$8,IF(K300&lt;=[5]Разработчик!$P$7,[5]Разработчик!$O$8,IF(K300&lt;=[5]Разработчик!$S$7,[5]Разработчик!$R$8,IF(K300&lt;=425.9,3.5,IF(K300&gt;=[5]Разработчик!$V$7,[5]Разработчик!$U$8))))))))),"-"))</f>
        <v>1.5</v>
      </c>
      <c r="O300" s="15"/>
      <c r="P300" s="43">
        <v>2019</v>
      </c>
      <c r="Q300" s="43">
        <v>2023</v>
      </c>
      <c r="R300" s="16" t="s">
        <v>258</v>
      </c>
      <c r="S300" s="83" t="s">
        <v>340</v>
      </c>
      <c r="T300" s="17">
        <f t="shared" si="37"/>
        <v>2040</v>
      </c>
      <c r="U300" s="10"/>
      <c r="V300" s="10"/>
      <c r="W300" s="10"/>
      <c r="X300" s="10"/>
      <c r="Y300" s="10"/>
      <c r="Z300" s="10"/>
      <c r="AA300" s="336"/>
      <c r="AB300" s="202" t="s">
        <v>2521</v>
      </c>
      <c r="AC300" s="196">
        <f t="shared" si="32"/>
        <v>0</v>
      </c>
      <c r="AD300" s="196">
        <f t="shared" si="33"/>
        <v>0</v>
      </c>
      <c r="AE300" s="196">
        <f t="shared" si="34"/>
        <v>0</v>
      </c>
    </row>
    <row r="301" spans="1:31" s="7" customFormat="1" x14ac:dyDescent="0.25">
      <c r="A301" s="326"/>
      <c r="B301" s="237">
        <f t="shared" si="39"/>
        <v>67</v>
      </c>
      <c r="C301" s="362"/>
      <c r="D301" s="326"/>
      <c r="E301" s="361"/>
      <c r="F301" s="16" t="s">
        <v>41</v>
      </c>
      <c r="G301" s="40">
        <v>0.45</v>
      </c>
      <c r="H301" s="364"/>
      <c r="I301" s="365"/>
      <c r="J301" s="103">
        <v>0.1</v>
      </c>
      <c r="K301" s="41">
        <v>18</v>
      </c>
      <c r="L301" s="41">
        <v>4</v>
      </c>
      <c r="M301" s="41">
        <v>2015</v>
      </c>
      <c r="N301" s="14">
        <f>IF(K301="","",IF(O301="",IF(K301=0,"",IF(K301&lt;=[5]Разработчик!$D$7,[5]Разработчик!$C$8,IF(K301&lt;=[5]Разработчик!$G$7,[5]Разработчик!$F$8,IF(K301&lt;=[5]Разработчик!$J$7,[5]Разработчик!$I$8,IF(K301&lt;=[5]Разработчик!$M$7,[5]Разработчик!$L$8,IF(K301&lt;=[5]Разработчик!$P$7,[5]Разработчик!$O$8,IF(K301&lt;=[5]Разработчик!$S$7,[5]Разработчик!$R$8,IF(K301&lt;=425.9,3.5,IF(K301&gt;=[5]Разработчик!$V$7,[5]Разработчик!$U$8))))))))),"-"))</f>
        <v>1</v>
      </c>
      <c r="O301" s="15"/>
      <c r="P301" s="43">
        <v>2019</v>
      </c>
      <c r="Q301" s="43">
        <v>2023</v>
      </c>
      <c r="R301" s="16" t="s">
        <v>258</v>
      </c>
      <c r="S301" s="83" t="s">
        <v>340</v>
      </c>
      <c r="T301" s="17">
        <f t="shared" si="37"/>
        <v>2040</v>
      </c>
      <c r="U301" s="10"/>
      <c r="V301" s="10"/>
      <c r="W301" s="10"/>
      <c r="X301" s="10"/>
      <c r="Y301" s="10"/>
      <c r="Z301" s="10"/>
      <c r="AA301" s="336"/>
      <c r="AB301" s="202" t="s">
        <v>2521</v>
      </c>
      <c r="AC301" s="196">
        <f t="shared" si="32"/>
        <v>0</v>
      </c>
      <c r="AD301" s="196">
        <f t="shared" si="33"/>
        <v>0</v>
      </c>
      <c r="AE301" s="196">
        <f t="shared" si="34"/>
        <v>0</v>
      </c>
    </row>
    <row r="302" spans="1:31" s="7" customFormat="1" x14ac:dyDescent="0.25">
      <c r="A302" s="326" t="s">
        <v>788</v>
      </c>
      <c r="B302" s="452">
        <v>68</v>
      </c>
      <c r="C302" s="366" t="s">
        <v>625</v>
      </c>
      <c r="D302" s="326" t="s">
        <v>252</v>
      </c>
      <c r="E302" s="361" t="s">
        <v>782</v>
      </c>
      <c r="F302" s="16" t="s">
        <v>313</v>
      </c>
      <c r="G302" s="40">
        <v>0.45</v>
      </c>
      <c r="H302" s="370">
        <v>0.14000000000000001</v>
      </c>
      <c r="I302" s="370">
        <v>204</v>
      </c>
      <c r="J302" s="103">
        <v>1.2</v>
      </c>
      <c r="K302" s="41">
        <v>159</v>
      </c>
      <c r="L302" s="41">
        <v>6</v>
      </c>
      <c r="M302" s="41">
        <v>2015</v>
      </c>
      <c r="N302" s="14">
        <f>IF(K302="","",IF(O302="",IF(K302=0,"",IF(K302&lt;=[5]Разработчик!$D$7,[5]Разработчик!$C$8,IF(K302&lt;=[5]Разработчик!$G$7,[5]Разработчик!$F$8,IF(K302&lt;=[5]Разработчик!$J$7,[5]Разработчик!$I$8,IF(K302&lt;=[5]Разработчик!$M$7,[5]Разработчик!$L$8,IF(K302&lt;=[5]Разработчик!$P$7,[5]Разработчик!$O$8,IF(K302&lt;=[5]Разработчик!$S$7,[5]Разработчик!$R$8,IF(K302&lt;=425.9,3.5,IF(K302&gt;=[5]Разработчик!$V$7,[5]Разработчик!$U$8))))))))),"-"))</f>
        <v>2.5</v>
      </c>
      <c r="O302" s="15"/>
      <c r="P302" s="43">
        <v>2019</v>
      </c>
      <c r="Q302" s="43">
        <v>2023</v>
      </c>
      <c r="R302" s="16" t="s">
        <v>258</v>
      </c>
      <c r="S302" s="83" t="s">
        <v>340</v>
      </c>
      <c r="T302" s="17">
        <f t="shared" si="37"/>
        <v>2040</v>
      </c>
      <c r="U302" s="27">
        <v>1</v>
      </c>
      <c r="V302" s="27"/>
      <c r="W302" s="27">
        <v>4</v>
      </c>
      <c r="X302" s="27">
        <v>1</v>
      </c>
      <c r="Y302" s="27"/>
      <c r="Z302" s="27">
        <v>2</v>
      </c>
      <c r="AA302" s="336"/>
      <c r="AB302" s="202" t="s">
        <v>2521</v>
      </c>
      <c r="AC302" s="196">
        <f t="shared" si="32"/>
        <v>4</v>
      </c>
      <c r="AD302" s="196">
        <f t="shared" si="33"/>
        <v>18</v>
      </c>
      <c r="AE302" s="196">
        <f t="shared" si="34"/>
        <v>22</v>
      </c>
    </row>
    <row r="303" spans="1:31" s="7" customFormat="1" x14ac:dyDescent="0.25">
      <c r="A303" s="326"/>
      <c r="B303" s="237">
        <f t="shared" ref="B303:B309" si="40">B302</f>
        <v>68</v>
      </c>
      <c r="C303" s="366"/>
      <c r="D303" s="326"/>
      <c r="E303" s="361"/>
      <c r="F303" s="16" t="s">
        <v>313</v>
      </c>
      <c r="G303" s="40">
        <v>0.45</v>
      </c>
      <c r="H303" s="370"/>
      <c r="I303" s="370"/>
      <c r="J303" s="103">
        <v>0.2</v>
      </c>
      <c r="K303" s="41">
        <v>57</v>
      </c>
      <c r="L303" s="41">
        <v>5</v>
      </c>
      <c r="M303" s="41">
        <v>2015</v>
      </c>
      <c r="N303" s="14">
        <f>IF(K303="","",IF(O303="",IF(K303=0,"",IF(K303&lt;=[5]Разработчик!$D$7,[5]Разработчик!$C$8,IF(K303&lt;=[5]Разработчик!$G$7,[5]Разработчик!$F$8,IF(K303&lt;=[5]Разработчик!$J$7,[5]Разработчик!$I$8,IF(K303&lt;=[5]Разработчик!$M$7,[5]Разработчик!$L$8,IF(K303&lt;=[5]Разработчик!$P$7,[5]Разработчик!$O$8,IF(K303&lt;=[5]Разработчик!$S$7,[5]Разработчик!$R$8,IF(K303&lt;=425.9,3.5,IF(K303&gt;=[5]Разработчик!$V$7,[5]Разработчик!$U$8))))))))),"-"))</f>
        <v>1.5</v>
      </c>
      <c r="O303" s="15"/>
      <c r="P303" s="43">
        <v>2019</v>
      </c>
      <c r="Q303" s="43">
        <v>2023</v>
      </c>
      <c r="R303" s="16" t="s">
        <v>258</v>
      </c>
      <c r="S303" s="83" t="s">
        <v>340</v>
      </c>
      <c r="T303" s="17">
        <f t="shared" si="37"/>
        <v>2040</v>
      </c>
      <c r="U303" s="27"/>
      <c r="V303" s="27"/>
      <c r="W303" s="27"/>
      <c r="X303" s="27"/>
      <c r="Y303" s="27"/>
      <c r="Z303" s="27"/>
      <c r="AA303" s="336"/>
      <c r="AB303" s="202" t="s">
        <v>2521</v>
      </c>
      <c r="AC303" s="196">
        <f t="shared" si="32"/>
        <v>0</v>
      </c>
      <c r="AD303" s="196">
        <f t="shared" si="33"/>
        <v>0</v>
      </c>
      <c r="AE303" s="196">
        <f t="shared" si="34"/>
        <v>0</v>
      </c>
    </row>
    <row r="304" spans="1:31" s="7" customFormat="1" x14ac:dyDescent="0.25">
      <c r="A304" s="326"/>
      <c r="B304" s="237">
        <f t="shared" si="40"/>
        <v>68</v>
      </c>
      <c r="C304" s="366" t="s">
        <v>625</v>
      </c>
      <c r="D304" s="326" t="s">
        <v>789</v>
      </c>
      <c r="E304" s="361"/>
      <c r="F304" s="16" t="s">
        <v>313</v>
      </c>
      <c r="G304" s="40">
        <v>0.45</v>
      </c>
      <c r="H304" s="370"/>
      <c r="I304" s="370"/>
      <c r="J304" s="103">
        <v>1.2</v>
      </c>
      <c r="K304" s="41">
        <v>159</v>
      </c>
      <c r="L304" s="41">
        <v>6</v>
      </c>
      <c r="M304" s="41">
        <v>2015</v>
      </c>
      <c r="N304" s="14">
        <f>IF(K304="","",IF(O304="",IF(K304=0,"",IF(K304&lt;=[5]Разработчик!$D$7,[5]Разработчик!$C$8,IF(K304&lt;=[5]Разработчик!$G$7,[5]Разработчик!$F$8,IF(K304&lt;=[5]Разработчик!$J$7,[5]Разработчик!$I$8,IF(K304&lt;=[5]Разработчик!$M$7,[5]Разработчик!$L$8,IF(K304&lt;=[5]Разработчик!$P$7,[5]Разработчик!$O$8,IF(K304&lt;=[5]Разработчик!$S$7,[5]Разработчик!$R$8,IF(K304&lt;=425.9,3.5,IF(K304&gt;=[5]Разработчик!$V$7,[5]Разработчик!$U$8))))))))),"-"))</f>
        <v>2.5</v>
      </c>
      <c r="O304" s="15"/>
      <c r="P304" s="43">
        <v>2019</v>
      </c>
      <c r="Q304" s="43">
        <v>2023</v>
      </c>
      <c r="R304" s="16" t="s">
        <v>258</v>
      </c>
      <c r="S304" s="83" t="s">
        <v>340</v>
      </c>
      <c r="T304" s="17">
        <f t="shared" si="37"/>
        <v>2040</v>
      </c>
      <c r="U304" s="27">
        <v>2</v>
      </c>
      <c r="V304" s="27"/>
      <c r="W304" s="27">
        <v>4</v>
      </c>
      <c r="X304" s="27">
        <v>1</v>
      </c>
      <c r="Y304" s="27"/>
      <c r="Z304" s="27">
        <v>2</v>
      </c>
      <c r="AA304" s="336"/>
      <c r="AB304" s="202" t="s">
        <v>2521</v>
      </c>
      <c r="AC304" s="196">
        <f t="shared" si="32"/>
        <v>5</v>
      </c>
      <c r="AD304" s="196">
        <f t="shared" si="33"/>
        <v>20</v>
      </c>
      <c r="AE304" s="196">
        <f t="shared" si="34"/>
        <v>25</v>
      </c>
    </row>
    <row r="305" spans="1:31" s="7" customFormat="1" x14ac:dyDescent="0.25">
      <c r="A305" s="326"/>
      <c r="B305" s="237">
        <f t="shared" si="40"/>
        <v>68</v>
      </c>
      <c r="C305" s="366"/>
      <c r="D305" s="326"/>
      <c r="E305" s="361"/>
      <c r="F305" s="16" t="s">
        <v>313</v>
      </c>
      <c r="G305" s="40">
        <v>0.45</v>
      </c>
      <c r="H305" s="370"/>
      <c r="I305" s="370"/>
      <c r="J305" s="103">
        <v>0.2</v>
      </c>
      <c r="K305" s="41">
        <v>57</v>
      </c>
      <c r="L305" s="41">
        <v>5</v>
      </c>
      <c r="M305" s="41">
        <v>2015</v>
      </c>
      <c r="N305" s="14">
        <f>IF(K305="","",IF(O305="",IF(K305=0,"",IF(K305&lt;=[5]Разработчик!$D$7,[5]Разработчик!$C$8,IF(K305&lt;=[5]Разработчик!$G$7,[5]Разработчик!$F$8,IF(K305&lt;=[5]Разработчик!$J$7,[5]Разработчик!$I$8,IF(K305&lt;=[5]Разработчик!$M$7,[5]Разработчик!$L$8,IF(K305&lt;=[5]Разработчик!$P$7,[5]Разработчик!$O$8,IF(K305&lt;=[5]Разработчик!$S$7,[5]Разработчик!$R$8,IF(K305&lt;=425.9,3.5,IF(K305&gt;=[5]Разработчик!$V$7,[5]Разработчик!$U$8))))))))),"-"))</f>
        <v>1.5</v>
      </c>
      <c r="O305" s="15"/>
      <c r="P305" s="43">
        <v>2019</v>
      </c>
      <c r="Q305" s="43">
        <v>2023</v>
      </c>
      <c r="R305" s="16" t="s">
        <v>258</v>
      </c>
      <c r="S305" s="83" t="s">
        <v>340</v>
      </c>
      <c r="T305" s="17">
        <f t="shared" si="37"/>
        <v>2040</v>
      </c>
      <c r="U305" s="27"/>
      <c r="V305" s="27"/>
      <c r="W305" s="27"/>
      <c r="X305" s="27"/>
      <c r="Y305" s="27"/>
      <c r="Z305" s="27"/>
      <c r="AA305" s="336"/>
      <c r="AB305" s="202" t="s">
        <v>2521</v>
      </c>
      <c r="AC305" s="196">
        <f t="shared" ref="AC305:AC368" si="41">SUM(U305+V305+X305+Y305+Z305)</f>
        <v>0</v>
      </c>
      <c r="AD305" s="196">
        <f t="shared" ref="AD305:AD368" si="42">SUM(U305*2)+(V305*3)+(W305*2)+(X305*2)+(Y305)+(Z305*3)</f>
        <v>0</v>
      </c>
      <c r="AE305" s="196">
        <f t="shared" ref="AE305:AE368" si="43">SUM(AC305+AD305)</f>
        <v>0</v>
      </c>
    </row>
    <row r="306" spans="1:31" s="7" customFormat="1" x14ac:dyDescent="0.25">
      <c r="A306" s="326"/>
      <c r="B306" s="237">
        <f t="shared" si="40"/>
        <v>68</v>
      </c>
      <c r="C306" s="366" t="s">
        <v>625</v>
      </c>
      <c r="D306" s="326" t="s">
        <v>790</v>
      </c>
      <c r="E306" s="361"/>
      <c r="F306" s="16" t="s">
        <v>313</v>
      </c>
      <c r="G306" s="40">
        <v>0.45</v>
      </c>
      <c r="H306" s="370"/>
      <c r="I306" s="370"/>
      <c r="J306" s="103">
        <v>1.5</v>
      </c>
      <c r="K306" s="41">
        <v>57</v>
      </c>
      <c r="L306" s="41">
        <v>5</v>
      </c>
      <c r="M306" s="41">
        <v>2015</v>
      </c>
      <c r="N306" s="14">
        <f>IF(K306="","",IF(O306="",IF(K306=0,"",IF(K306&lt;=[5]Разработчик!$D$7,[5]Разработчик!$C$8,IF(K306&lt;=[5]Разработчик!$G$7,[5]Разработчик!$F$8,IF(K306&lt;=[5]Разработчик!$J$7,[5]Разработчик!$I$8,IF(K306&lt;=[5]Разработчик!$M$7,[5]Разработчик!$L$8,IF(K306&lt;=[5]Разработчик!$P$7,[5]Разработчик!$O$8,IF(K306&lt;=[5]Разработчик!$S$7,[5]Разработчик!$R$8,IF(K306&lt;=425.9,3.5,IF(K306&gt;=[5]Разработчик!$V$7,[5]Разработчик!$U$8))))))))),"-"))</f>
        <v>1.5</v>
      </c>
      <c r="O306" s="15"/>
      <c r="P306" s="43">
        <v>2019</v>
      </c>
      <c r="Q306" s="43">
        <v>2023</v>
      </c>
      <c r="R306" s="16" t="s">
        <v>258</v>
      </c>
      <c r="S306" s="83" t="s">
        <v>340</v>
      </c>
      <c r="T306" s="17">
        <f t="shared" si="37"/>
        <v>2040</v>
      </c>
      <c r="U306" s="27">
        <v>2</v>
      </c>
      <c r="V306" s="27"/>
      <c r="W306" s="27">
        <v>3</v>
      </c>
      <c r="X306" s="27"/>
      <c r="Y306" s="27"/>
      <c r="Z306" s="27">
        <v>1</v>
      </c>
      <c r="AA306" s="336"/>
      <c r="AB306" s="202" t="s">
        <v>2521</v>
      </c>
      <c r="AC306" s="196">
        <f t="shared" si="41"/>
        <v>3</v>
      </c>
      <c r="AD306" s="196">
        <f t="shared" si="42"/>
        <v>13</v>
      </c>
      <c r="AE306" s="196">
        <f t="shared" si="43"/>
        <v>16</v>
      </c>
    </row>
    <row r="307" spans="1:31" s="7" customFormat="1" x14ac:dyDescent="0.25">
      <c r="A307" s="326"/>
      <c r="B307" s="237">
        <f t="shared" si="40"/>
        <v>68</v>
      </c>
      <c r="C307" s="366"/>
      <c r="D307" s="326"/>
      <c r="E307" s="361"/>
      <c r="F307" s="16" t="s">
        <v>313</v>
      </c>
      <c r="G307" s="40">
        <v>0.45</v>
      </c>
      <c r="H307" s="370"/>
      <c r="I307" s="370"/>
      <c r="J307" s="103">
        <v>2.2999999999999998</v>
      </c>
      <c r="K307" s="41">
        <v>32</v>
      </c>
      <c r="L307" s="41">
        <v>4</v>
      </c>
      <c r="M307" s="41">
        <v>2015</v>
      </c>
      <c r="N307" s="14">
        <f>IF(K307="","",IF(O307="",IF(K307=0,"",IF(K307&lt;=[5]Разработчик!$D$7,[5]Разработчик!$C$8,IF(K307&lt;=[5]Разработчик!$G$7,[5]Разработчик!$F$8,IF(K307&lt;=[5]Разработчик!$J$7,[5]Разработчик!$I$8,IF(K307&lt;=[5]Разработчик!$M$7,[5]Разработчик!$L$8,IF(K307&lt;=[5]Разработчик!$P$7,[5]Разработчик!$O$8,IF(K307&lt;=[5]Разработчик!$S$7,[5]Разработчик!$R$8,IF(K307&lt;=425.9,3.5,IF(K307&gt;=[5]Разработчик!$V$7,[5]Разработчик!$U$8))))))))),"-"))</f>
        <v>1.5</v>
      </c>
      <c r="O307" s="15"/>
      <c r="P307" s="43">
        <v>2019</v>
      </c>
      <c r="Q307" s="43">
        <v>2023</v>
      </c>
      <c r="R307" s="16" t="s">
        <v>258</v>
      </c>
      <c r="S307" s="83" t="s">
        <v>340</v>
      </c>
      <c r="T307" s="17">
        <f t="shared" si="37"/>
        <v>2040</v>
      </c>
      <c r="U307" s="27"/>
      <c r="V307" s="27"/>
      <c r="W307" s="27"/>
      <c r="X307" s="27"/>
      <c r="Y307" s="27"/>
      <c r="Z307" s="27"/>
      <c r="AA307" s="336"/>
      <c r="AB307" s="202" t="s">
        <v>2521</v>
      </c>
      <c r="AC307" s="196">
        <f t="shared" si="41"/>
        <v>0</v>
      </c>
      <c r="AD307" s="196">
        <f t="shared" si="42"/>
        <v>0</v>
      </c>
      <c r="AE307" s="196">
        <f t="shared" si="43"/>
        <v>0</v>
      </c>
    </row>
    <row r="308" spans="1:31" s="7" customFormat="1" x14ac:dyDescent="0.25">
      <c r="A308" s="326"/>
      <c r="B308" s="237">
        <f t="shared" si="40"/>
        <v>68</v>
      </c>
      <c r="C308" s="104" t="s">
        <v>625</v>
      </c>
      <c r="D308" s="87" t="s">
        <v>791</v>
      </c>
      <c r="E308" s="361"/>
      <c r="F308" s="16" t="s">
        <v>313</v>
      </c>
      <c r="G308" s="40">
        <v>0.45</v>
      </c>
      <c r="H308" s="370"/>
      <c r="I308" s="370"/>
      <c r="J308" s="103">
        <v>1.4</v>
      </c>
      <c r="K308" s="41">
        <v>57</v>
      </c>
      <c r="L308" s="41">
        <v>5</v>
      </c>
      <c r="M308" s="41">
        <v>2015</v>
      </c>
      <c r="N308" s="14">
        <f>IF(K308="","",IF(O308="",IF(K308=0,"",IF(K308&lt;=[5]Разработчик!$D$7,[5]Разработчик!$C$8,IF(K308&lt;=[5]Разработчик!$G$7,[5]Разработчик!$F$8,IF(K308&lt;=[5]Разработчик!$J$7,[5]Разработчик!$I$8,IF(K308&lt;=[5]Разработчик!$M$7,[5]Разработчик!$L$8,IF(K308&lt;=[5]Разработчик!$P$7,[5]Разработчик!$O$8,IF(K308&lt;=[5]Разработчик!$S$7,[5]Разработчик!$R$8,IF(K308&lt;=425.9,3.5,IF(K308&gt;=[5]Разработчик!$V$7,[5]Разработчик!$U$8))))))))),"-"))</f>
        <v>1.5</v>
      </c>
      <c r="O308" s="15"/>
      <c r="P308" s="43">
        <v>2019</v>
      </c>
      <c r="Q308" s="43">
        <v>2023</v>
      </c>
      <c r="R308" s="16" t="s">
        <v>258</v>
      </c>
      <c r="S308" s="83" t="s">
        <v>340</v>
      </c>
      <c r="T308" s="17">
        <f t="shared" si="37"/>
        <v>2040</v>
      </c>
      <c r="U308" s="27">
        <v>2</v>
      </c>
      <c r="V308" s="27"/>
      <c r="W308" s="27">
        <v>3</v>
      </c>
      <c r="X308" s="27"/>
      <c r="Y308" s="27"/>
      <c r="Z308" s="27">
        <v>1</v>
      </c>
      <c r="AA308" s="336"/>
      <c r="AB308" s="202" t="s">
        <v>2521</v>
      </c>
      <c r="AC308" s="196">
        <f t="shared" si="41"/>
        <v>3</v>
      </c>
      <c r="AD308" s="196">
        <f t="shared" si="42"/>
        <v>13</v>
      </c>
      <c r="AE308" s="196">
        <f t="shared" si="43"/>
        <v>16</v>
      </c>
    </row>
    <row r="309" spans="1:31" s="7" customFormat="1" ht="48" x14ac:dyDescent="0.25">
      <c r="A309" s="326"/>
      <c r="B309" s="237">
        <f t="shared" si="40"/>
        <v>68</v>
      </c>
      <c r="C309" s="104" t="s">
        <v>625</v>
      </c>
      <c r="D309" s="87" t="s">
        <v>791</v>
      </c>
      <c r="E309" s="81" t="s">
        <v>792</v>
      </c>
      <c r="F309" s="16" t="s">
        <v>313</v>
      </c>
      <c r="G309" s="40">
        <v>0.45</v>
      </c>
      <c r="H309" s="370"/>
      <c r="I309" s="370"/>
      <c r="J309" s="103">
        <v>2.2999999999999998</v>
      </c>
      <c r="K309" s="41">
        <v>32</v>
      </c>
      <c r="L309" s="41">
        <v>4</v>
      </c>
      <c r="M309" s="41">
        <v>2015</v>
      </c>
      <c r="N309" s="14">
        <f>IF(K309="","",IF(O309="",IF(K309=0,"",IF(K309&lt;=[5]Разработчик!$D$7,[5]Разработчик!$C$8,IF(K309&lt;=[5]Разработчик!$G$7,[5]Разработчик!$F$8,IF(K309&lt;=[5]Разработчик!$J$7,[5]Разработчик!$I$8,IF(K309&lt;=[5]Разработчик!$M$7,[5]Разработчик!$L$8,IF(K309&lt;=[5]Разработчик!$P$7,[5]Разработчик!$O$8,IF(K309&lt;=[5]Разработчик!$S$7,[5]Разработчик!$R$8,IF(K309&lt;=425.9,3.5,IF(K309&gt;=[5]Разработчик!$V$7,[5]Разработчик!$U$8))))))))),"-"))</f>
        <v>1.5</v>
      </c>
      <c r="O309" s="15"/>
      <c r="P309" s="43">
        <v>2019</v>
      </c>
      <c r="Q309" s="43">
        <v>2023</v>
      </c>
      <c r="R309" s="16" t="s">
        <v>258</v>
      </c>
      <c r="S309" s="83" t="s">
        <v>340</v>
      </c>
      <c r="T309" s="17">
        <f t="shared" si="37"/>
        <v>2040</v>
      </c>
      <c r="U309" s="27"/>
      <c r="V309" s="27"/>
      <c r="W309" s="27"/>
      <c r="X309" s="27"/>
      <c r="Y309" s="27"/>
      <c r="Z309" s="27"/>
      <c r="AA309" s="336"/>
      <c r="AB309" s="202" t="s">
        <v>2521</v>
      </c>
      <c r="AC309" s="196">
        <f t="shared" si="41"/>
        <v>0</v>
      </c>
      <c r="AD309" s="196">
        <f t="shared" si="42"/>
        <v>0</v>
      </c>
      <c r="AE309" s="196">
        <f t="shared" si="43"/>
        <v>0</v>
      </c>
    </row>
    <row r="310" spans="1:31" s="7" customFormat="1" x14ac:dyDescent="0.25">
      <c r="A310" s="322" t="s">
        <v>793</v>
      </c>
      <c r="B310" s="241">
        <v>69</v>
      </c>
      <c r="C310" s="366" t="s">
        <v>625</v>
      </c>
      <c r="D310" s="326" t="s">
        <v>794</v>
      </c>
      <c r="E310" s="361" t="s">
        <v>782</v>
      </c>
      <c r="F310" s="16" t="s">
        <v>313</v>
      </c>
      <c r="G310" s="40">
        <v>3.5</v>
      </c>
      <c r="H310" s="364">
        <v>1.67</v>
      </c>
      <c r="I310" s="365">
        <v>210</v>
      </c>
      <c r="J310" s="103">
        <v>24.2</v>
      </c>
      <c r="K310" s="41">
        <v>108</v>
      </c>
      <c r="L310" s="41">
        <v>5</v>
      </c>
      <c r="M310" s="41">
        <v>2015</v>
      </c>
      <c r="N310" s="14">
        <f>IF(K310="","",IF(O310="",IF(K310=0,"",IF(K310&lt;=[5]Разработчик!$D$7,[5]Разработчик!$C$8,IF(K310&lt;=[5]Разработчик!$G$7,[5]Разработчик!$F$8,IF(K310&lt;=[5]Разработчик!$J$7,[5]Разработчик!$I$8,IF(K310&lt;=[5]Разработчик!$M$7,[5]Разработчик!$L$8,IF(K310&lt;=[5]Разработчик!$P$7,[5]Разработчик!$O$8,IF(K310&lt;=[5]Разработчик!$S$7,[5]Разработчик!$R$8,IF(K310&lt;=425.9,3.5,IF(K310&gt;=[5]Разработчик!$V$7,[5]Разработчик!$U$8))))))))),"-"))</f>
        <v>2</v>
      </c>
      <c r="O310" s="15"/>
      <c r="P310" s="43">
        <v>2019</v>
      </c>
      <c r="Q310" s="43">
        <v>2023</v>
      </c>
      <c r="R310" s="16" t="s">
        <v>258</v>
      </c>
      <c r="S310" s="83" t="s">
        <v>340</v>
      </c>
      <c r="T310" s="17">
        <f t="shared" si="37"/>
        <v>2040</v>
      </c>
      <c r="U310" s="10">
        <v>20</v>
      </c>
      <c r="V310" s="10">
        <v>5</v>
      </c>
      <c r="W310" s="10">
        <v>28</v>
      </c>
      <c r="X310" s="10">
        <v>9</v>
      </c>
      <c r="Y310" s="10"/>
      <c r="Z310" s="10">
        <v>19</v>
      </c>
      <c r="AA310" s="336"/>
      <c r="AB310" s="202" t="s">
        <v>2521</v>
      </c>
      <c r="AC310" s="196">
        <f t="shared" si="41"/>
        <v>53</v>
      </c>
      <c r="AD310" s="196">
        <f t="shared" si="42"/>
        <v>186</v>
      </c>
      <c r="AE310" s="196">
        <f t="shared" si="43"/>
        <v>239</v>
      </c>
    </row>
    <row r="311" spans="1:31" s="7" customFormat="1" x14ac:dyDescent="0.25">
      <c r="A311" s="322"/>
      <c r="B311" s="237">
        <f t="shared" ref="B311:B320" si="44">B310</f>
        <v>69</v>
      </c>
      <c r="C311" s="366"/>
      <c r="D311" s="326"/>
      <c r="E311" s="361"/>
      <c r="F311" s="16" t="s">
        <v>313</v>
      </c>
      <c r="G311" s="40">
        <v>3.5</v>
      </c>
      <c r="H311" s="364"/>
      <c r="I311" s="365"/>
      <c r="J311" s="103">
        <v>12.1</v>
      </c>
      <c r="K311" s="41">
        <v>89</v>
      </c>
      <c r="L311" s="41">
        <v>5</v>
      </c>
      <c r="M311" s="41">
        <v>2015</v>
      </c>
      <c r="N311" s="14">
        <f>IF(K311="","",IF(O311="",IF(K311=0,"",IF(K311&lt;=[5]Разработчик!$D$7,[5]Разработчик!$C$8,IF(K311&lt;=[5]Разработчик!$G$7,[5]Разработчик!$F$8,IF(K311&lt;=[5]Разработчик!$J$7,[5]Разработчик!$I$8,IF(K311&lt;=[5]Разработчик!$M$7,[5]Разработчик!$L$8,IF(K311&lt;=[5]Разработчик!$P$7,[5]Разработчик!$O$8,IF(K311&lt;=[5]Разработчик!$S$7,[5]Разработчик!$R$8,IF(K311&lt;=425.9,3.5,IF(K311&gt;=[5]Разработчик!$V$7,[5]Разработчик!$U$8))))))))),"-"))</f>
        <v>2</v>
      </c>
      <c r="O311" s="15"/>
      <c r="P311" s="43">
        <v>2019</v>
      </c>
      <c r="Q311" s="43">
        <v>2023</v>
      </c>
      <c r="R311" s="16" t="s">
        <v>258</v>
      </c>
      <c r="S311" s="83" t="s">
        <v>340</v>
      </c>
      <c r="T311" s="17">
        <f t="shared" si="37"/>
        <v>2040</v>
      </c>
      <c r="U311" s="10"/>
      <c r="V311" s="10"/>
      <c r="W311" s="10"/>
      <c r="X311" s="10"/>
      <c r="Y311" s="10"/>
      <c r="Z311" s="10"/>
      <c r="AA311" s="336"/>
      <c r="AB311" s="202" t="s">
        <v>2521</v>
      </c>
      <c r="AC311" s="196">
        <f t="shared" si="41"/>
        <v>0</v>
      </c>
      <c r="AD311" s="196">
        <f t="shared" si="42"/>
        <v>0</v>
      </c>
      <c r="AE311" s="196">
        <f t="shared" si="43"/>
        <v>0</v>
      </c>
    </row>
    <row r="312" spans="1:31" s="7" customFormat="1" x14ac:dyDescent="0.25">
      <c r="A312" s="322"/>
      <c r="B312" s="237">
        <f t="shared" si="44"/>
        <v>69</v>
      </c>
      <c r="C312" s="366"/>
      <c r="D312" s="326"/>
      <c r="E312" s="361"/>
      <c r="F312" s="16" t="s">
        <v>313</v>
      </c>
      <c r="G312" s="40">
        <v>3.5</v>
      </c>
      <c r="H312" s="364"/>
      <c r="I312" s="365"/>
      <c r="J312" s="103">
        <v>1.1000000000000001</v>
      </c>
      <c r="K312" s="41">
        <v>57</v>
      </c>
      <c r="L312" s="41">
        <v>5</v>
      </c>
      <c r="M312" s="41">
        <v>2015</v>
      </c>
      <c r="N312" s="14">
        <f>IF(K312="","",IF(O312="",IF(K312=0,"",IF(K312&lt;=[5]Разработчик!$D$7,[5]Разработчик!$C$8,IF(K312&lt;=[5]Разработчик!$G$7,[5]Разработчик!$F$8,IF(K312&lt;=[5]Разработчик!$J$7,[5]Разработчик!$I$8,IF(K312&lt;=[5]Разработчик!$M$7,[5]Разработчик!$L$8,IF(K312&lt;=[5]Разработчик!$P$7,[5]Разработчик!$O$8,IF(K312&lt;=[5]Разработчик!$S$7,[5]Разработчик!$R$8,IF(K312&lt;=425.9,3.5,IF(K312&gt;=[5]Разработчик!$V$7,[5]Разработчик!$U$8))))))))),"-"))</f>
        <v>1.5</v>
      </c>
      <c r="O312" s="15"/>
      <c r="P312" s="43">
        <v>2019</v>
      </c>
      <c r="Q312" s="43">
        <v>2023</v>
      </c>
      <c r="R312" s="16" t="s">
        <v>258</v>
      </c>
      <c r="S312" s="83" t="s">
        <v>340</v>
      </c>
      <c r="T312" s="17">
        <f t="shared" si="37"/>
        <v>2040</v>
      </c>
      <c r="U312" s="10"/>
      <c r="V312" s="10"/>
      <c r="W312" s="10"/>
      <c r="X312" s="10"/>
      <c r="Y312" s="10"/>
      <c r="Z312" s="10"/>
      <c r="AA312" s="336"/>
      <c r="AB312" s="202" t="s">
        <v>2521</v>
      </c>
      <c r="AC312" s="196">
        <f t="shared" si="41"/>
        <v>0</v>
      </c>
      <c r="AD312" s="196">
        <f t="shared" si="42"/>
        <v>0</v>
      </c>
      <c r="AE312" s="196">
        <f t="shared" si="43"/>
        <v>0</v>
      </c>
    </row>
    <row r="313" spans="1:31" s="7" customFormat="1" x14ac:dyDescent="0.25">
      <c r="A313" s="322"/>
      <c r="B313" s="237">
        <f t="shared" si="44"/>
        <v>69</v>
      </c>
      <c r="C313" s="366"/>
      <c r="D313" s="326"/>
      <c r="E313" s="361"/>
      <c r="F313" s="16" t="s">
        <v>313</v>
      </c>
      <c r="G313" s="40">
        <v>3.5</v>
      </c>
      <c r="H313" s="364"/>
      <c r="I313" s="365"/>
      <c r="J313" s="103">
        <v>2.5</v>
      </c>
      <c r="K313" s="41">
        <v>32</v>
      </c>
      <c r="L313" s="41">
        <v>4</v>
      </c>
      <c r="M313" s="41">
        <v>2015</v>
      </c>
      <c r="N313" s="14">
        <f>IF(K313="","",IF(O313="",IF(K313=0,"",IF(K313&lt;=[5]Разработчик!$D$7,[5]Разработчик!$C$8,IF(K313&lt;=[5]Разработчик!$G$7,[5]Разработчик!$F$8,IF(K313&lt;=[5]Разработчик!$J$7,[5]Разработчик!$I$8,IF(K313&lt;=[5]Разработчик!$M$7,[5]Разработчик!$L$8,IF(K313&lt;=[5]Разработчик!$P$7,[5]Разработчик!$O$8,IF(K313&lt;=[5]Разработчик!$S$7,[5]Разработчик!$R$8,IF(K313&lt;=425.9,3.5,IF(K313&gt;=[5]Разработчик!$V$7,[5]Разработчик!$U$8))))))))),"-"))</f>
        <v>1.5</v>
      </c>
      <c r="O313" s="15"/>
      <c r="P313" s="43">
        <v>2019</v>
      </c>
      <c r="Q313" s="43">
        <v>2023</v>
      </c>
      <c r="R313" s="16" t="s">
        <v>258</v>
      </c>
      <c r="S313" s="83" t="s">
        <v>340</v>
      </c>
      <c r="T313" s="17">
        <f t="shared" si="37"/>
        <v>2040</v>
      </c>
      <c r="U313" s="10"/>
      <c r="V313" s="10"/>
      <c r="W313" s="10"/>
      <c r="X313" s="10"/>
      <c r="Y313" s="10"/>
      <c r="Z313" s="10"/>
      <c r="AA313" s="336"/>
      <c r="AB313" s="202" t="s">
        <v>2521</v>
      </c>
      <c r="AC313" s="196">
        <f t="shared" si="41"/>
        <v>0</v>
      </c>
      <c r="AD313" s="196">
        <f t="shared" si="42"/>
        <v>0</v>
      </c>
      <c r="AE313" s="196">
        <f t="shared" si="43"/>
        <v>0</v>
      </c>
    </row>
    <row r="314" spans="1:31" s="7" customFormat="1" x14ac:dyDescent="0.25">
      <c r="A314" s="322"/>
      <c r="B314" s="237">
        <f t="shared" si="44"/>
        <v>69</v>
      </c>
      <c r="C314" s="366"/>
      <c r="D314" s="326"/>
      <c r="E314" s="361"/>
      <c r="F314" s="16" t="s">
        <v>313</v>
      </c>
      <c r="G314" s="40">
        <v>3.5</v>
      </c>
      <c r="H314" s="364"/>
      <c r="I314" s="365"/>
      <c r="J314" s="103">
        <v>0.2</v>
      </c>
      <c r="K314" s="41">
        <v>18</v>
      </c>
      <c r="L314" s="41">
        <v>4</v>
      </c>
      <c r="M314" s="41">
        <v>2015</v>
      </c>
      <c r="N314" s="14">
        <f>IF(K314="","",IF(O314="",IF(K314=0,"",IF(K314&lt;=[5]Разработчик!$D$7,[5]Разработчик!$C$8,IF(K314&lt;=[5]Разработчик!$G$7,[5]Разработчик!$F$8,IF(K314&lt;=[5]Разработчик!$J$7,[5]Разработчик!$I$8,IF(K314&lt;=[5]Разработчик!$M$7,[5]Разработчик!$L$8,IF(K314&lt;=[5]Разработчик!$P$7,[5]Разработчик!$O$8,IF(K314&lt;=[5]Разработчик!$S$7,[5]Разработчик!$R$8,IF(K314&lt;=425.9,3.5,IF(K314&gt;=[5]Разработчик!$V$7,[5]Разработчик!$U$8))))))))),"-"))</f>
        <v>1</v>
      </c>
      <c r="O314" s="15"/>
      <c r="P314" s="43">
        <v>2019</v>
      </c>
      <c r="Q314" s="43">
        <v>2023</v>
      </c>
      <c r="R314" s="16" t="s">
        <v>258</v>
      </c>
      <c r="S314" s="83" t="s">
        <v>340</v>
      </c>
      <c r="T314" s="17">
        <f t="shared" ref="T314:T327" si="45">IF(M314="","",M314+R314)</f>
        <v>2040</v>
      </c>
      <c r="U314" s="10"/>
      <c r="V314" s="10"/>
      <c r="W314" s="10"/>
      <c r="X314" s="10"/>
      <c r="Y314" s="10"/>
      <c r="Z314" s="10"/>
      <c r="AA314" s="336"/>
      <c r="AB314" s="202" t="s">
        <v>2521</v>
      </c>
      <c r="AC314" s="196">
        <f t="shared" si="41"/>
        <v>0</v>
      </c>
      <c r="AD314" s="196">
        <f t="shared" si="42"/>
        <v>0</v>
      </c>
      <c r="AE314" s="196">
        <f t="shared" si="43"/>
        <v>0</v>
      </c>
    </row>
    <row r="315" spans="1:31" s="7" customFormat="1" x14ac:dyDescent="0.25">
      <c r="A315" s="322"/>
      <c r="B315" s="237">
        <f t="shared" si="44"/>
        <v>69</v>
      </c>
      <c r="C315" s="104" t="s">
        <v>625</v>
      </c>
      <c r="D315" s="87" t="s">
        <v>795</v>
      </c>
      <c r="E315" s="361"/>
      <c r="F315" s="16" t="s">
        <v>313</v>
      </c>
      <c r="G315" s="40">
        <v>3.5</v>
      </c>
      <c r="H315" s="364"/>
      <c r="I315" s="365"/>
      <c r="J315" s="103">
        <v>12</v>
      </c>
      <c r="K315" s="41">
        <v>14</v>
      </c>
      <c r="L315" s="41">
        <v>2</v>
      </c>
      <c r="M315" s="41">
        <v>2015</v>
      </c>
      <c r="N315" s="14">
        <f>IF(K315="","",IF(O315="",IF(K315=0,"",IF(K315&lt;=[5]Разработчик!$D$7,[5]Разработчик!$C$8,IF(K315&lt;=[5]Разработчик!$G$7,[5]Разработчик!$F$8,IF(K315&lt;=[5]Разработчик!$J$7,[5]Разработчик!$I$8,IF(K315&lt;=[5]Разработчик!$M$7,[5]Разработчик!$L$8,IF(K315&lt;=[5]Разработчик!$P$7,[5]Разработчик!$O$8,IF(K315&lt;=[5]Разработчик!$S$7,[5]Разработчик!$R$8,IF(K315&lt;=425.9,3.5,IF(K315&gt;=[5]Разработчик!$V$7,[5]Разработчик!$U$8))))))))),"-"))</f>
        <v>1</v>
      </c>
      <c r="O315" s="15"/>
      <c r="P315" s="43">
        <v>2019</v>
      </c>
      <c r="Q315" s="43">
        <v>2023</v>
      </c>
      <c r="R315" s="16" t="s">
        <v>258</v>
      </c>
      <c r="S315" s="83" t="s">
        <v>796</v>
      </c>
      <c r="T315" s="17">
        <f t="shared" si="45"/>
        <v>2040</v>
      </c>
      <c r="U315" s="10"/>
      <c r="V315" s="10"/>
      <c r="W315" s="10"/>
      <c r="X315" s="10"/>
      <c r="Y315" s="10"/>
      <c r="Z315" s="10"/>
      <c r="AA315" s="336"/>
      <c r="AB315" s="202" t="s">
        <v>2521</v>
      </c>
      <c r="AC315" s="196">
        <f t="shared" si="41"/>
        <v>0</v>
      </c>
      <c r="AD315" s="196">
        <f t="shared" si="42"/>
        <v>0</v>
      </c>
      <c r="AE315" s="196">
        <f t="shared" si="43"/>
        <v>0</v>
      </c>
    </row>
    <row r="316" spans="1:31" s="7" customFormat="1" ht="36" x14ac:dyDescent="0.25">
      <c r="A316" s="322"/>
      <c r="B316" s="237">
        <f t="shared" si="44"/>
        <v>69</v>
      </c>
      <c r="C316" s="99" t="s">
        <v>797</v>
      </c>
      <c r="D316" s="326" t="s">
        <v>798</v>
      </c>
      <c r="E316" s="361"/>
      <c r="F316" s="16" t="s">
        <v>313</v>
      </c>
      <c r="G316" s="40">
        <v>3.5</v>
      </c>
      <c r="H316" s="364"/>
      <c r="I316" s="365"/>
      <c r="J316" s="103">
        <v>4.4000000000000004</v>
      </c>
      <c r="K316" s="41">
        <v>57</v>
      </c>
      <c r="L316" s="41">
        <v>5</v>
      </c>
      <c r="M316" s="41">
        <v>2015</v>
      </c>
      <c r="N316" s="14">
        <f>IF(K316="","",IF(O316="",IF(K316=0,"",IF(K316&lt;=[5]Разработчик!$D$7,[5]Разработчик!$C$8,IF(K316&lt;=[5]Разработчик!$G$7,[5]Разработчик!$F$8,IF(K316&lt;=[5]Разработчик!$J$7,[5]Разработчик!$I$8,IF(K316&lt;=[5]Разработчик!$M$7,[5]Разработчик!$L$8,IF(K316&lt;=[5]Разработчик!$P$7,[5]Разработчик!$O$8,IF(K316&lt;=[5]Разработчик!$S$7,[5]Разработчик!$R$8,IF(K316&lt;=425.9,3.5,IF(K316&gt;=[5]Разработчик!$V$7,[5]Разработчик!$U$8))))))))),"-"))</f>
        <v>1.5</v>
      </c>
      <c r="O316" s="15"/>
      <c r="P316" s="43">
        <v>2019</v>
      </c>
      <c r="Q316" s="43">
        <v>2023</v>
      </c>
      <c r="R316" s="16" t="s">
        <v>258</v>
      </c>
      <c r="S316" s="83" t="s">
        <v>340</v>
      </c>
      <c r="T316" s="17">
        <f t="shared" si="45"/>
        <v>2040</v>
      </c>
      <c r="U316" s="10">
        <v>15</v>
      </c>
      <c r="V316" s="10"/>
      <c r="W316" s="10"/>
      <c r="X316" s="10">
        <v>1</v>
      </c>
      <c r="Y316" s="10"/>
      <c r="Z316" s="10"/>
      <c r="AA316" s="336"/>
      <c r="AB316" s="202" t="s">
        <v>2521</v>
      </c>
      <c r="AC316" s="196">
        <f t="shared" si="41"/>
        <v>16</v>
      </c>
      <c r="AD316" s="196">
        <f t="shared" si="42"/>
        <v>32</v>
      </c>
      <c r="AE316" s="196">
        <f t="shared" si="43"/>
        <v>48</v>
      </c>
    </row>
    <row r="317" spans="1:31" s="7" customFormat="1" x14ac:dyDescent="0.25">
      <c r="A317" s="322"/>
      <c r="B317" s="237">
        <f t="shared" si="44"/>
        <v>69</v>
      </c>
      <c r="C317" s="99" t="s">
        <v>601</v>
      </c>
      <c r="D317" s="326"/>
      <c r="E317" s="361"/>
      <c r="F317" s="16" t="s">
        <v>313</v>
      </c>
      <c r="G317" s="40">
        <v>3.5</v>
      </c>
      <c r="H317" s="364"/>
      <c r="I317" s="365"/>
      <c r="J317" s="103">
        <v>59.7</v>
      </c>
      <c r="K317" s="41">
        <v>57</v>
      </c>
      <c r="L317" s="41">
        <v>5</v>
      </c>
      <c r="M317" s="41">
        <v>2015</v>
      </c>
      <c r="N317" s="14">
        <f>IF(K317="","",IF(O317="",IF(K317=0,"",IF(K317&lt;=[5]Разработчик!$D$7,[5]Разработчик!$C$8,IF(K317&lt;=[5]Разработчик!$G$7,[5]Разработчик!$F$8,IF(K317&lt;=[5]Разработчик!$J$7,[5]Разработчик!$I$8,IF(K317&lt;=[5]Разработчик!$M$7,[5]Разработчик!$L$8,IF(K317&lt;=[5]Разработчик!$P$7,[5]Разработчик!$O$8,IF(K317&lt;=[5]Разработчик!$S$7,[5]Разработчик!$R$8,IF(K317&lt;=425.9,3.5,IF(K317&gt;=[5]Разработчик!$V$7,[5]Разработчик!$U$8))))))))),"-"))</f>
        <v>1.5</v>
      </c>
      <c r="O317" s="15"/>
      <c r="P317" s="43">
        <v>2019</v>
      </c>
      <c r="Q317" s="43">
        <v>2023</v>
      </c>
      <c r="R317" s="16" t="s">
        <v>258</v>
      </c>
      <c r="S317" s="83" t="s">
        <v>340</v>
      </c>
      <c r="T317" s="17">
        <f t="shared" si="45"/>
        <v>2040</v>
      </c>
      <c r="U317" s="10"/>
      <c r="V317" s="10"/>
      <c r="W317" s="10"/>
      <c r="X317" s="10"/>
      <c r="Y317" s="10"/>
      <c r="Z317" s="10"/>
      <c r="AA317" s="336"/>
      <c r="AB317" s="202" t="s">
        <v>2521</v>
      </c>
      <c r="AC317" s="196">
        <f t="shared" si="41"/>
        <v>0</v>
      </c>
      <c r="AD317" s="196">
        <f t="shared" si="42"/>
        <v>0</v>
      </c>
      <c r="AE317" s="196">
        <f t="shared" si="43"/>
        <v>0</v>
      </c>
    </row>
    <row r="318" spans="1:31" s="7" customFormat="1" x14ac:dyDescent="0.25">
      <c r="A318" s="322"/>
      <c r="B318" s="237">
        <f t="shared" si="44"/>
        <v>69</v>
      </c>
      <c r="C318" s="99" t="s">
        <v>625</v>
      </c>
      <c r="D318" s="326"/>
      <c r="E318" s="361"/>
      <c r="F318" s="16" t="s">
        <v>313</v>
      </c>
      <c r="G318" s="40">
        <v>3.5</v>
      </c>
      <c r="H318" s="364"/>
      <c r="I318" s="365"/>
      <c r="J318" s="103">
        <v>19.8</v>
      </c>
      <c r="K318" s="41">
        <v>57</v>
      </c>
      <c r="L318" s="41">
        <v>5</v>
      </c>
      <c r="M318" s="41">
        <v>2015</v>
      </c>
      <c r="N318" s="14">
        <f>IF(K318="","",IF(O318="",IF(K318=0,"",IF(K318&lt;=[5]Разработчик!$D$7,[5]Разработчик!$C$8,IF(K318&lt;=[5]Разработчик!$G$7,[5]Разработчик!$F$8,IF(K318&lt;=[5]Разработчик!$J$7,[5]Разработчик!$I$8,IF(K318&lt;=[5]Разработчик!$M$7,[5]Разработчик!$L$8,IF(K318&lt;=[5]Разработчик!$P$7,[5]Разработчик!$O$8,IF(K318&lt;=[5]Разработчик!$S$7,[5]Разработчик!$R$8,IF(K318&lt;=425.9,3.5,IF(K318&gt;=[5]Разработчик!$V$7,[5]Разработчик!$U$8))))))))),"-"))</f>
        <v>1.5</v>
      </c>
      <c r="O318" s="15"/>
      <c r="P318" s="43">
        <v>2019</v>
      </c>
      <c r="Q318" s="43">
        <v>2023</v>
      </c>
      <c r="R318" s="16" t="s">
        <v>258</v>
      </c>
      <c r="S318" s="83" t="s">
        <v>340</v>
      </c>
      <c r="T318" s="17">
        <f t="shared" si="45"/>
        <v>2040</v>
      </c>
      <c r="U318" s="10"/>
      <c r="V318" s="10"/>
      <c r="W318" s="10"/>
      <c r="X318" s="10"/>
      <c r="Y318" s="10"/>
      <c r="Z318" s="10"/>
      <c r="AA318" s="336"/>
      <c r="AB318" s="202" t="s">
        <v>2521</v>
      </c>
      <c r="AC318" s="196">
        <f t="shared" si="41"/>
        <v>0</v>
      </c>
      <c r="AD318" s="196">
        <f t="shared" si="42"/>
        <v>0</v>
      </c>
      <c r="AE318" s="196">
        <f t="shared" si="43"/>
        <v>0</v>
      </c>
    </row>
    <row r="319" spans="1:31" s="7" customFormat="1" x14ac:dyDescent="0.25">
      <c r="A319" s="322"/>
      <c r="B319" s="237">
        <f t="shared" si="44"/>
        <v>69</v>
      </c>
      <c r="C319" s="366" t="s">
        <v>625</v>
      </c>
      <c r="D319" s="326" t="s">
        <v>799</v>
      </c>
      <c r="E319" s="361"/>
      <c r="F319" s="16" t="s">
        <v>313</v>
      </c>
      <c r="G319" s="40">
        <v>3.5</v>
      </c>
      <c r="H319" s="364"/>
      <c r="I319" s="365"/>
      <c r="J319" s="103">
        <v>0.6</v>
      </c>
      <c r="K319" s="41">
        <v>89</v>
      </c>
      <c r="L319" s="41">
        <v>5</v>
      </c>
      <c r="M319" s="41">
        <v>2015</v>
      </c>
      <c r="N319" s="14">
        <f>IF(K319="","",IF(O319="",IF(K319=0,"",IF(K319&lt;=[5]Разработчик!$D$7,[5]Разработчик!$C$8,IF(K319&lt;=[5]Разработчик!$G$7,[5]Разработчик!$F$8,IF(K319&lt;=[5]Разработчик!$J$7,[5]Разработчик!$I$8,IF(K319&lt;=[5]Разработчик!$M$7,[5]Разработчик!$L$8,IF(K319&lt;=[5]Разработчик!$P$7,[5]Разработчик!$O$8,IF(K319&lt;=[5]Разработчик!$S$7,[5]Разработчик!$R$8,IF(K319&lt;=425.9,3.5,IF(K319&gt;=[5]Разработчик!$V$7,[5]Разработчик!$U$8))))))))),"-"))</f>
        <v>2</v>
      </c>
      <c r="O319" s="15"/>
      <c r="P319" s="43">
        <v>2019</v>
      </c>
      <c r="Q319" s="43">
        <v>2023</v>
      </c>
      <c r="R319" s="16" t="s">
        <v>258</v>
      </c>
      <c r="S319" s="83" t="s">
        <v>340</v>
      </c>
      <c r="T319" s="17">
        <f t="shared" si="45"/>
        <v>2040</v>
      </c>
      <c r="U319" s="10"/>
      <c r="V319" s="10"/>
      <c r="W319" s="10"/>
      <c r="X319" s="10"/>
      <c r="Y319" s="10"/>
      <c r="Z319" s="10"/>
      <c r="AA319" s="336"/>
      <c r="AB319" s="202" t="s">
        <v>2521</v>
      </c>
      <c r="AC319" s="196">
        <f t="shared" si="41"/>
        <v>0</v>
      </c>
      <c r="AD319" s="196">
        <f t="shared" si="42"/>
        <v>0</v>
      </c>
      <c r="AE319" s="196">
        <f t="shared" si="43"/>
        <v>0</v>
      </c>
    </row>
    <row r="320" spans="1:31" s="7" customFormat="1" x14ac:dyDescent="0.25">
      <c r="A320" s="322"/>
      <c r="B320" s="237">
        <f t="shared" si="44"/>
        <v>69</v>
      </c>
      <c r="C320" s="366"/>
      <c r="D320" s="326"/>
      <c r="E320" s="361"/>
      <c r="F320" s="16" t="s">
        <v>313</v>
      </c>
      <c r="G320" s="40">
        <v>3.5</v>
      </c>
      <c r="H320" s="364"/>
      <c r="I320" s="365"/>
      <c r="J320" s="103">
        <v>1.3</v>
      </c>
      <c r="K320" s="41">
        <v>57</v>
      </c>
      <c r="L320" s="41">
        <v>5</v>
      </c>
      <c r="M320" s="41">
        <v>2015</v>
      </c>
      <c r="N320" s="14">
        <f>IF(K320="","",IF(O320="",IF(K320=0,"",IF(K320&lt;=[5]Разработчик!$D$7,[5]Разработчик!$C$8,IF(K320&lt;=[5]Разработчик!$G$7,[5]Разработчик!$F$8,IF(K320&lt;=[5]Разработчик!$J$7,[5]Разработчик!$I$8,IF(K320&lt;=[5]Разработчик!$M$7,[5]Разработчик!$L$8,IF(K320&lt;=[5]Разработчик!$P$7,[5]Разработчик!$O$8,IF(K320&lt;=[5]Разработчик!$S$7,[5]Разработчик!$R$8,IF(K320&lt;=425.9,3.5,IF(K320&gt;=[5]Разработчик!$V$7,[5]Разработчик!$U$8))))))))),"-"))</f>
        <v>1.5</v>
      </c>
      <c r="O320" s="15"/>
      <c r="P320" s="43">
        <v>2019</v>
      </c>
      <c r="Q320" s="43">
        <v>2023</v>
      </c>
      <c r="R320" s="16" t="s">
        <v>258</v>
      </c>
      <c r="S320" s="83" t="s">
        <v>340</v>
      </c>
      <c r="T320" s="17">
        <f t="shared" si="45"/>
        <v>2040</v>
      </c>
      <c r="U320" s="10"/>
      <c r="V320" s="10"/>
      <c r="W320" s="10"/>
      <c r="X320" s="10"/>
      <c r="Y320" s="10"/>
      <c r="Z320" s="10"/>
      <c r="AA320" s="336"/>
      <c r="AB320" s="202" t="s">
        <v>2521</v>
      </c>
      <c r="AC320" s="196">
        <f t="shared" si="41"/>
        <v>0</v>
      </c>
      <c r="AD320" s="196">
        <f t="shared" si="42"/>
        <v>0</v>
      </c>
      <c r="AE320" s="196">
        <f t="shared" si="43"/>
        <v>0</v>
      </c>
    </row>
    <row r="321" spans="1:31" s="7" customFormat="1" ht="24" x14ac:dyDescent="0.25">
      <c r="A321" s="326" t="s">
        <v>800</v>
      </c>
      <c r="B321" s="452">
        <v>70</v>
      </c>
      <c r="C321" s="99" t="s">
        <v>656</v>
      </c>
      <c r="D321" s="326" t="s">
        <v>801</v>
      </c>
      <c r="E321" s="361" t="s">
        <v>782</v>
      </c>
      <c r="F321" s="16" t="s">
        <v>313</v>
      </c>
      <c r="G321" s="40">
        <v>3.5</v>
      </c>
      <c r="H321" s="364">
        <v>1.57</v>
      </c>
      <c r="I321" s="364">
        <v>210</v>
      </c>
      <c r="J321" s="103">
        <v>89.6</v>
      </c>
      <c r="K321" s="41">
        <v>108</v>
      </c>
      <c r="L321" s="41">
        <v>5</v>
      </c>
      <c r="M321" s="41">
        <v>2015</v>
      </c>
      <c r="N321" s="14">
        <f>IF(K321="","",IF(O321="",IF(K321=0,"",IF(K321&lt;=[5]Разработчик!$D$7,[5]Разработчик!$C$8,IF(K321&lt;=[5]Разработчик!$G$7,[5]Разработчик!$F$8,IF(K321&lt;=[5]Разработчик!$J$7,[5]Разработчик!$I$8,IF(K321&lt;=[5]Разработчик!$M$7,[5]Разработчик!$L$8,IF(K321&lt;=[5]Разработчик!$P$7,[5]Разработчик!$O$8,IF(K321&lt;=[5]Разработчик!$S$7,[5]Разработчик!$R$8,IF(K321&lt;=425.9,3.5,IF(K321&gt;=[5]Разработчик!$V$7,[5]Разработчик!$U$8))))))))),"-"))</f>
        <v>2</v>
      </c>
      <c r="O321" s="15"/>
      <c r="P321" s="43">
        <v>2019</v>
      </c>
      <c r="Q321" s="43">
        <v>2023</v>
      </c>
      <c r="R321" s="16" t="s">
        <v>258</v>
      </c>
      <c r="S321" s="83" t="s">
        <v>340</v>
      </c>
      <c r="T321" s="17">
        <f t="shared" si="45"/>
        <v>2040</v>
      </c>
      <c r="U321" s="10">
        <v>13</v>
      </c>
      <c r="V321" s="10"/>
      <c r="W321" s="10"/>
      <c r="X321" s="10"/>
      <c r="Y321" s="10"/>
      <c r="Z321" s="10"/>
      <c r="AA321" s="336"/>
      <c r="AB321" s="202" t="s">
        <v>2521</v>
      </c>
      <c r="AC321" s="196">
        <f t="shared" si="41"/>
        <v>13</v>
      </c>
      <c r="AD321" s="196">
        <f t="shared" si="42"/>
        <v>26</v>
      </c>
      <c r="AE321" s="196">
        <f t="shared" si="43"/>
        <v>39</v>
      </c>
    </row>
    <row r="322" spans="1:31" s="7" customFormat="1" x14ac:dyDescent="0.25">
      <c r="A322" s="326"/>
      <c r="B322" s="237">
        <f>B321</f>
        <v>70</v>
      </c>
      <c r="C322" s="362" t="s">
        <v>707</v>
      </c>
      <c r="D322" s="326"/>
      <c r="E322" s="361"/>
      <c r="F322" s="16" t="s">
        <v>313</v>
      </c>
      <c r="G322" s="40">
        <v>3.5</v>
      </c>
      <c r="H322" s="364"/>
      <c r="I322" s="364"/>
      <c r="J322" s="103">
        <v>10.199999999999999</v>
      </c>
      <c r="K322" s="41">
        <v>108</v>
      </c>
      <c r="L322" s="41">
        <v>5</v>
      </c>
      <c r="M322" s="41">
        <v>2015</v>
      </c>
      <c r="N322" s="14">
        <f>IF(K322="","",IF(O322="",IF(K322=0,"",IF(K322&lt;=[5]Разработчик!$D$7,[5]Разработчик!$C$8,IF(K322&lt;=[5]Разработчик!$G$7,[5]Разработчик!$F$8,IF(K322&lt;=[5]Разработчик!$J$7,[5]Разработчик!$I$8,IF(K322&lt;=[5]Разработчик!$M$7,[5]Разработчик!$L$8,IF(K322&lt;=[5]Разработчик!$P$7,[5]Разработчик!$O$8,IF(K322&lt;=[5]Разработчик!$S$7,[5]Разработчик!$R$8,IF(K322&lt;=425.9,3.5,IF(K322&gt;=[5]Разработчик!$V$7,[5]Разработчик!$U$8))))))))),"-"))</f>
        <v>2</v>
      </c>
      <c r="O322" s="15"/>
      <c r="P322" s="43">
        <v>2019</v>
      </c>
      <c r="Q322" s="43">
        <v>2023</v>
      </c>
      <c r="R322" s="16" t="s">
        <v>258</v>
      </c>
      <c r="S322" s="83" t="s">
        <v>340</v>
      </c>
      <c r="T322" s="17">
        <f t="shared" si="45"/>
        <v>2040</v>
      </c>
      <c r="U322" s="315">
        <v>1</v>
      </c>
      <c r="V322" s="315">
        <v>1</v>
      </c>
      <c r="W322" s="315">
        <v>1</v>
      </c>
      <c r="X322" s="315"/>
      <c r="Y322" s="315"/>
      <c r="Z322" s="315">
        <v>1</v>
      </c>
      <c r="AA322" s="336"/>
      <c r="AB322" s="202" t="s">
        <v>2521</v>
      </c>
      <c r="AC322" s="196">
        <f t="shared" si="41"/>
        <v>3</v>
      </c>
      <c r="AD322" s="196">
        <f t="shared" si="42"/>
        <v>10</v>
      </c>
      <c r="AE322" s="196">
        <f t="shared" si="43"/>
        <v>13</v>
      </c>
    </row>
    <row r="323" spans="1:31" s="7" customFormat="1" x14ac:dyDescent="0.25">
      <c r="A323" s="326"/>
      <c r="B323" s="237">
        <f>B322</f>
        <v>70</v>
      </c>
      <c r="C323" s="362"/>
      <c r="D323" s="326"/>
      <c r="E323" s="361"/>
      <c r="F323" s="16" t="s">
        <v>313</v>
      </c>
      <c r="G323" s="40">
        <v>3.5</v>
      </c>
      <c r="H323" s="364"/>
      <c r="I323" s="364"/>
      <c r="J323" s="103">
        <v>1.4</v>
      </c>
      <c r="K323" s="41">
        <v>89</v>
      </c>
      <c r="L323" s="41">
        <v>5</v>
      </c>
      <c r="M323" s="41">
        <v>2015</v>
      </c>
      <c r="N323" s="14">
        <f>IF(K323="","",IF(O323="",IF(K323=0,"",IF(K323&lt;=[5]Разработчик!$D$7,[5]Разработчик!$C$8,IF(K323&lt;=[5]Разработчик!$G$7,[5]Разработчик!$F$8,IF(K323&lt;=[5]Разработчик!$J$7,[5]Разработчик!$I$8,IF(K323&lt;=[5]Разработчик!$M$7,[5]Разработчик!$L$8,IF(K323&lt;=[5]Разработчик!$P$7,[5]Разработчик!$O$8,IF(K323&lt;=[5]Разработчик!$S$7,[5]Разработчик!$R$8,IF(K323&lt;=425.9,3.5,IF(K323&gt;=[5]Разработчик!$V$7,[5]Разработчик!$U$8))))))))),"-"))</f>
        <v>2</v>
      </c>
      <c r="O323" s="15"/>
      <c r="P323" s="43">
        <v>2019</v>
      </c>
      <c r="Q323" s="43">
        <v>2023</v>
      </c>
      <c r="R323" s="16" t="s">
        <v>258</v>
      </c>
      <c r="S323" s="83" t="s">
        <v>340</v>
      </c>
      <c r="T323" s="17">
        <f t="shared" si="45"/>
        <v>2040</v>
      </c>
      <c r="U323" s="315"/>
      <c r="V323" s="315"/>
      <c r="W323" s="315"/>
      <c r="X323" s="315"/>
      <c r="Y323" s="315"/>
      <c r="Z323" s="315"/>
      <c r="AA323" s="336"/>
      <c r="AB323" s="202" t="s">
        <v>2521</v>
      </c>
      <c r="AC323" s="196">
        <f t="shared" si="41"/>
        <v>0</v>
      </c>
      <c r="AD323" s="196">
        <f t="shared" si="42"/>
        <v>0</v>
      </c>
      <c r="AE323" s="196">
        <f t="shared" si="43"/>
        <v>0</v>
      </c>
    </row>
    <row r="324" spans="1:31" s="7" customFormat="1" x14ac:dyDescent="0.25">
      <c r="A324" s="326"/>
      <c r="B324" s="237">
        <f>B323</f>
        <v>70</v>
      </c>
      <c r="C324" s="362"/>
      <c r="D324" s="326"/>
      <c r="E324" s="361"/>
      <c r="F324" s="16" t="s">
        <v>313</v>
      </c>
      <c r="G324" s="40">
        <v>3.5</v>
      </c>
      <c r="H324" s="364"/>
      <c r="I324" s="364"/>
      <c r="J324" s="103">
        <v>0.2</v>
      </c>
      <c r="K324" s="41">
        <v>32</v>
      </c>
      <c r="L324" s="41">
        <v>4</v>
      </c>
      <c r="M324" s="41">
        <v>2015</v>
      </c>
      <c r="N324" s="14">
        <f>IF(K324="","",IF(O324="",IF(K324=0,"",IF(K324&lt;=[5]Разработчик!$D$7,[5]Разработчик!$C$8,IF(K324&lt;=[5]Разработчик!$G$7,[5]Разработчик!$F$8,IF(K324&lt;=[5]Разработчик!$J$7,[5]Разработчик!$I$8,IF(K324&lt;=[5]Разработчик!$M$7,[5]Разработчик!$L$8,IF(K324&lt;=[5]Разработчик!$P$7,[5]Разработчик!$O$8,IF(K324&lt;=[5]Разработчик!$S$7,[5]Разработчик!$R$8,IF(K324&lt;=425.9,3.5,IF(K324&gt;=[5]Разработчик!$V$7,[5]Разработчик!$U$8))))))))),"-"))</f>
        <v>1.5</v>
      </c>
      <c r="O324" s="15"/>
      <c r="P324" s="43">
        <v>2019</v>
      </c>
      <c r="Q324" s="43">
        <v>2023</v>
      </c>
      <c r="R324" s="16" t="s">
        <v>258</v>
      </c>
      <c r="S324" s="83" t="s">
        <v>340</v>
      </c>
      <c r="T324" s="17">
        <f t="shared" si="45"/>
        <v>2040</v>
      </c>
      <c r="U324" s="10"/>
      <c r="V324" s="10"/>
      <c r="W324" s="10"/>
      <c r="X324" s="10"/>
      <c r="Y324" s="10"/>
      <c r="Z324" s="10"/>
      <c r="AA324" s="336"/>
      <c r="AB324" s="202" t="s">
        <v>2521</v>
      </c>
      <c r="AC324" s="196">
        <f t="shared" si="41"/>
        <v>0</v>
      </c>
      <c r="AD324" s="196">
        <f t="shared" si="42"/>
        <v>0</v>
      </c>
      <c r="AE324" s="196">
        <f t="shared" si="43"/>
        <v>0</v>
      </c>
    </row>
    <row r="325" spans="1:31" s="7" customFormat="1" x14ac:dyDescent="0.25">
      <c r="A325" s="326"/>
      <c r="B325" s="237">
        <f>B324</f>
        <v>70</v>
      </c>
      <c r="C325" s="104" t="s">
        <v>625</v>
      </c>
      <c r="D325" s="87" t="s">
        <v>802</v>
      </c>
      <c r="E325" s="361"/>
      <c r="F325" s="16" t="s">
        <v>313</v>
      </c>
      <c r="G325" s="40">
        <v>3.5</v>
      </c>
      <c r="H325" s="364"/>
      <c r="I325" s="364"/>
      <c r="J325" s="103">
        <v>12.5</v>
      </c>
      <c r="K325" s="41">
        <v>14</v>
      </c>
      <c r="L325" s="41">
        <v>2</v>
      </c>
      <c r="M325" s="41">
        <v>2015</v>
      </c>
      <c r="N325" s="14">
        <f>IF(K325="","",IF(O325="",IF(K325=0,"",IF(K325&lt;=[5]Разработчик!$D$7,[5]Разработчик!$C$8,IF(K325&lt;=[5]Разработчик!$G$7,[5]Разработчик!$F$8,IF(K325&lt;=[5]Разработчик!$J$7,[5]Разработчик!$I$8,IF(K325&lt;=[5]Разработчик!$M$7,[5]Разработчик!$L$8,IF(K325&lt;=[5]Разработчик!$P$7,[5]Разработчик!$O$8,IF(K325&lt;=[5]Разработчик!$S$7,[5]Разработчик!$R$8,IF(K325&lt;=425.9,3.5,IF(K325&gt;=[5]Разработчик!$V$7,[5]Разработчик!$U$8))))))))),"-"))</f>
        <v>1</v>
      </c>
      <c r="O325" s="15"/>
      <c r="P325" s="43">
        <v>2019</v>
      </c>
      <c r="Q325" s="43">
        <v>2023</v>
      </c>
      <c r="R325" s="16" t="s">
        <v>258</v>
      </c>
      <c r="S325" s="83" t="s">
        <v>796</v>
      </c>
      <c r="T325" s="17">
        <f t="shared" si="45"/>
        <v>2040</v>
      </c>
      <c r="U325" s="10"/>
      <c r="V325" s="10"/>
      <c r="W325" s="10"/>
      <c r="X325" s="10"/>
      <c r="Y325" s="10"/>
      <c r="Z325" s="10"/>
      <c r="AA325" s="336"/>
      <c r="AB325" s="202" t="s">
        <v>2521</v>
      </c>
      <c r="AC325" s="196">
        <f t="shared" si="41"/>
        <v>0</v>
      </c>
      <c r="AD325" s="196">
        <f t="shared" si="42"/>
        <v>0</v>
      </c>
      <c r="AE325" s="196">
        <f t="shared" si="43"/>
        <v>0</v>
      </c>
    </row>
    <row r="326" spans="1:31" s="7" customFormat="1" x14ac:dyDescent="0.25">
      <c r="A326" s="326" t="s">
        <v>803</v>
      </c>
      <c r="B326" s="452">
        <v>73</v>
      </c>
      <c r="C326" s="362" t="s">
        <v>602</v>
      </c>
      <c r="D326" s="326" t="s">
        <v>804</v>
      </c>
      <c r="E326" s="361" t="s">
        <v>782</v>
      </c>
      <c r="F326" s="16" t="s">
        <v>41</v>
      </c>
      <c r="G326" s="40">
        <v>0.45</v>
      </c>
      <c r="H326" s="364">
        <v>0.14000000000000001</v>
      </c>
      <c r="I326" s="365">
        <v>203</v>
      </c>
      <c r="J326" s="103">
        <v>23.2</v>
      </c>
      <c r="K326" s="41">
        <v>325</v>
      </c>
      <c r="L326" s="41">
        <v>8</v>
      </c>
      <c r="M326" s="41">
        <v>2015</v>
      </c>
      <c r="N326" s="14">
        <f>IF(K326="","",IF(O326="",IF(K326=0,"",IF(K326&lt;=[5]Разработчик!$D$7,[5]Разработчик!$C$8,IF(K326&lt;=[5]Разработчик!$G$7,[5]Разработчик!$F$8,IF(K326&lt;=[5]Разработчик!$J$7,[5]Разработчик!$I$8,IF(K326&lt;=[5]Разработчик!$M$7,[5]Разработчик!$L$8,IF(K326&lt;=[5]Разработчик!$P$7,[5]Разработчик!$O$8,IF(K326&lt;=[5]Разработчик!$S$7,[5]Разработчик!$R$8,IF(K326&lt;=425.9,3.5,IF(K326&gt;=[5]Разработчик!$V$7,[5]Разработчик!$U$8))))))))),"-"))</f>
        <v>3</v>
      </c>
      <c r="O326" s="15"/>
      <c r="P326" s="43">
        <v>2021</v>
      </c>
      <c r="Q326" s="43">
        <v>2023</v>
      </c>
      <c r="R326" s="16" t="s">
        <v>258</v>
      </c>
      <c r="S326" s="83" t="s">
        <v>340</v>
      </c>
      <c r="T326" s="17">
        <f t="shared" si="45"/>
        <v>2040</v>
      </c>
      <c r="U326" s="315">
        <v>16</v>
      </c>
      <c r="V326" s="315">
        <v>1</v>
      </c>
      <c r="W326" s="315"/>
      <c r="X326" s="315"/>
      <c r="Y326" s="315">
        <v>3</v>
      </c>
      <c r="Z326" s="315">
        <v>1</v>
      </c>
      <c r="AA326" s="336"/>
      <c r="AB326" s="202" t="s">
        <v>2521</v>
      </c>
      <c r="AC326" s="196">
        <f t="shared" si="41"/>
        <v>21</v>
      </c>
      <c r="AD326" s="196">
        <f t="shared" si="42"/>
        <v>41</v>
      </c>
      <c r="AE326" s="196">
        <f t="shared" si="43"/>
        <v>62</v>
      </c>
    </row>
    <row r="327" spans="1:31" s="7" customFormat="1" x14ac:dyDescent="0.25">
      <c r="A327" s="326"/>
      <c r="B327" s="237">
        <f>B326</f>
        <v>73</v>
      </c>
      <c r="C327" s="362"/>
      <c r="D327" s="326"/>
      <c r="E327" s="361"/>
      <c r="F327" s="16" t="s">
        <v>41</v>
      </c>
      <c r="G327" s="40">
        <v>0.45</v>
      </c>
      <c r="H327" s="364"/>
      <c r="I327" s="365"/>
      <c r="J327" s="103">
        <v>3.8</v>
      </c>
      <c r="K327" s="41">
        <v>273</v>
      </c>
      <c r="L327" s="41">
        <v>8</v>
      </c>
      <c r="M327" s="41">
        <v>2015</v>
      </c>
      <c r="N327" s="14">
        <f>IF(K327="","",IF(O327="",IF(K327=0,"",IF(K327&lt;=[5]Разработчик!$D$7,[5]Разработчик!$C$8,IF(K327&lt;=[5]Разработчик!$G$7,[5]Разработчик!$F$8,IF(K327&lt;=[5]Разработчик!$J$7,[5]Разработчик!$I$8,IF(K327&lt;=[5]Разработчик!$M$7,[5]Разработчик!$L$8,IF(K327&lt;=[5]Разработчик!$P$7,[5]Разработчик!$O$8,IF(K327&lt;=[5]Разработчик!$S$7,[5]Разработчик!$R$8,IF(K327&lt;=425.9,3.5,IF(K327&gt;=[5]Разработчик!$V$7,[5]Разработчик!$U$8))))))))),"-"))</f>
        <v>3</v>
      </c>
      <c r="O327" s="15"/>
      <c r="P327" s="43">
        <v>2021</v>
      </c>
      <c r="Q327" s="43">
        <v>2023</v>
      </c>
      <c r="R327" s="16" t="s">
        <v>258</v>
      </c>
      <c r="S327" s="83" t="s">
        <v>340</v>
      </c>
      <c r="T327" s="17">
        <f t="shared" si="45"/>
        <v>2040</v>
      </c>
      <c r="U327" s="315"/>
      <c r="V327" s="315"/>
      <c r="W327" s="315"/>
      <c r="X327" s="315"/>
      <c r="Y327" s="315"/>
      <c r="Z327" s="315"/>
      <c r="AA327" s="336"/>
      <c r="AB327" s="202" t="s">
        <v>2521</v>
      </c>
      <c r="AC327" s="196">
        <f t="shared" si="41"/>
        <v>0</v>
      </c>
      <c r="AD327" s="196">
        <f t="shared" si="42"/>
        <v>0</v>
      </c>
      <c r="AE327" s="196">
        <f t="shared" si="43"/>
        <v>0</v>
      </c>
    </row>
    <row r="328" spans="1:31" s="7" customFormat="1" x14ac:dyDescent="0.25">
      <c r="A328" s="322" t="s">
        <v>806</v>
      </c>
      <c r="B328" s="241">
        <v>80</v>
      </c>
      <c r="C328" s="362" t="s">
        <v>602</v>
      </c>
      <c r="D328" s="326" t="s">
        <v>807</v>
      </c>
      <c r="E328" s="361" t="s">
        <v>805</v>
      </c>
      <c r="F328" s="16" t="s">
        <v>41</v>
      </c>
      <c r="G328" s="40">
        <v>0.45</v>
      </c>
      <c r="H328" s="364">
        <v>0.14000000000000001</v>
      </c>
      <c r="I328" s="365">
        <v>240</v>
      </c>
      <c r="J328" s="103">
        <v>11.9</v>
      </c>
      <c r="K328" s="41">
        <v>377</v>
      </c>
      <c r="L328" s="41">
        <v>9</v>
      </c>
      <c r="M328" s="41">
        <v>2015</v>
      </c>
      <c r="N328" s="14">
        <f>IF(K328="","",IF(O328="",IF(K328=0,"",IF(K328&lt;=[5]Разработчик!$D$7,[5]Разработчик!$C$8,IF(K328&lt;=[5]Разработчик!$G$7,[5]Разработчик!$F$8,IF(K328&lt;=[5]Разработчик!$J$7,[5]Разработчик!$I$8,IF(K328&lt;=[5]Разработчик!$M$7,[5]Разработчик!$L$8,IF(K328&lt;=[5]Разработчик!$P$7,[5]Разработчик!$O$8,IF(K328&lt;=[5]Разработчик!$S$7,[5]Разработчик!$R$8,IF(K328&lt;=425.9,3.5,IF(K328&gt;=[5]Разработчик!$V$7,[5]Разработчик!$U$8))))))))),"-"))</f>
        <v>3.5</v>
      </c>
      <c r="O328" s="15"/>
      <c r="P328" s="43">
        <v>2019</v>
      </c>
      <c r="Q328" s="43">
        <v>2023</v>
      </c>
      <c r="R328" s="16" t="s">
        <v>258</v>
      </c>
      <c r="S328" s="83" t="s">
        <v>340</v>
      </c>
      <c r="T328" s="17">
        <f t="shared" ref="T328:T361" si="46">IF(M328="","",M328+R328)</f>
        <v>2040</v>
      </c>
      <c r="U328" s="315">
        <v>10</v>
      </c>
      <c r="V328" s="315"/>
      <c r="W328" s="315"/>
      <c r="X328" s="315"/>
      <c r="Y328" s="315">
        <v>3</v>
      </c>
      <c r="Z328" s="315"/>
      <c r="AA328" s="336"/>
      <c r="AB328" s="202" t="s">
        <v>2521</v>
      </c>
      <c r="AC328" s="196">
        <f t="shared" si="41"/>
        <v>13</v>
      </c>
      <c r="AD328" s="196">
        <f t="shared" si="42"/>
        <v>23</v>
      </c>
      <c r="AE328" s="196">
        <f t="shared" si="43"/>
        <v>36</v>
      </c>
    </row>
    <row r="329" spans="1:31" s="7" customFormat="1" x14ac:dyDescent="0.25">
      <c r="A329" s="322"/>
      <c r="B329" s="237">
        <f>B328</f>
        <v>80</v>
      </c>
      <c r="C329" s="362"/>
      <c r="D329" s="326"/>
      <c r="E329" s="361"/>
      <c r="F329" s="16" t="s">
        <v>41</v>
      </c>
      <c r="G329" s="40">
        <v>0.45</v>
      </c>
      <c r="H329" s="364"/>
      <c r="I329" s="365"/>
      <c r="J329" s="103">
        <v>10.9</v>
      </c>
      <c r="K329" s="41">
        <v>325</v>
      </c>
      <c r="L329" s="41">
        <v>8</v>
      </c>
      <c r="M329" s="41">
        <v>2015</v>
      </c>
      <c r="N329" s="14">
        <f>IF(K329="","",IF(O329="",IF(K329=0,"",IF(K329&lt;=[5]Разработчик!$D$7,[5]Разработчик!$C$8,IF(K329&lt;=[5]Разработчик!$G$7,[5]Разработчик!$F$8,IF(K329&lt;=[5]Разработчик!$J$7,[5]Разработчик!$I$8,IF(K329&lt;=[5]Разработчик!$M$7,[5]Разработчик!$L$8,IF(K329&lt;=[5]Разработчик!$P$7,[5]Разработчик!$O$8,IF(K329&lt;=[5]Разработчик!$S$7,[5]Разработчик!$R$8,IF(K329&lt;=425.9,3.5,IF(K329&gt;=[5]Разработчик!$V$7,[5]Разработчик!$U$8))))))))),"-"))</f>
        <v>3</v>
      </c>
      <c r="O329" s="15"/>
      <c r="P329" s="43">
        <v>2019</v>
      </c>
      <c r="Q329" s="43">
        <v>2023</v>
      </c>
      <c r="R329" s="16" t="s">
        <v>258</v>
      </c>
      <c r="S329" s="83" t="s">
        <v>340</v>
      </c>
      <c r="T329" s="17">
        <f t="shared" si="46"/>
        <v>2040</v>
      </c>
      <c r="U329" s="315"/>
      <c r="V329" s="315"/>
      <c r="W329" s="315"/>
      <c r="X329" s="315"/>
      <c r="Y329" s="315"/>
      <c r="Z329" s="315"/>
      <c r="AA329" s="336"/>
      <c r="AB329" s="202" t="s">
        <v>2521</v>
      </c>
      <c r="AC329" s="196">
        <f t="shared" si="41"/>
        <v>0</v>
      </c>
      <c r="AD329" s="196">
        <f t="shared" si="42"/>
        <v>0</v>
      </c>
      <c r="AE329" s="196">
        <f t="shared" si="43"/>
        <v>0</v>
      </c>
    </row>
    <row r="330" spans="1:31" s="7" customFormat="1" x14ac:dyDescent="0.25">
      <c r="A330" s="322" t="s">
        <v>808</v>
      </c>
      <c r="B330" s="241">
        <v>82</v>
      </c>
      <c r="C330" s="366" t="s">
        <v>625</v>
      </c>
      <c r="D330" s="326" t="s">
        <v>809</v>
      </c>
      <c r="E330" s="361" t="s">
        <v>805</v>
      </c>
      <c r="F330" s="16" t="s">
        <v>313</v>
      </c>
      <c r="G330" s="40">
        <v>2.9</v>
      </c>
      <c r="H330" s="364">
        <v>1.46</v>
      </c>
      <c r="I330" s="370">
        <v>241</v>
      </c>
      <c r="J330" s="103">
        <v>0.4</v>
      </c>
      <c r="K330" s="41">
        <v>159</v>
      </c>
      <c r="L330" s="41">
        <v>6</v>
      </c>
      <c r="M330" s="41">
        <v>2015</v>
      </c>
      <c r="N330" s="14">
        <f>IF(K330="","",IF(O330="",IF(K330=0,"",IF(K330&lt;=[5]Разработчик!$D$7,[5]Разработчик!$C$8,IF(K330&lt;=[5]Разработчик!$G$7,[5]Разработчик!$F$8,IF(K330&lt;=[5]Разработчик!$J$7,[5]Разработчик!$I$8,IF(K330&lt;=[5]Разработчик!$M$7,[5]Разработчик!$L$8,IF(K330&lt;=[5]Разработчик!$P$7,[5]Разработчик!$O$8,IF(K330&lt;=[5]Разработчик!$S$7,[5]Разработчик!$R$8,IF(K330&lt;=425.9,3.5,IF(K330&gt;=[5]Разработчик!$V$7,[5]Разработчик!$U$8))))))))),"-"))</f>
        <v>2.5</v>
      </c>
      <c r="O330" s="15"/>
      <c r="P330" s="43">
        <v>2019</v>
      </c>
      <c r="Q330" s="43">
        <v>2023</v>
      </c>
      <c r="R330" s="16" t="s">
        <v>258</v>
      </c>
      <c r="S330" s="83" t="s">
        <v>340</v>
      </c>
      <c r="T330" s="17">
        <f t="shared" si="46"/>
        <v>2040</v>
      </c>
      <c r="U330" s="315">
        <v>1</v>
      </c>
      <c r="V330" s="315"/>
      <c r="W330" s="315">
        <v>1</v>
      </c>
      <c r="X330" s="315"/>
      <c r="Y330" s="315"/>
      <c r="Z330" s="315">
        <v>1</v>
      </c>
      <c r="AA330" s="336"/>
      <c r="AB330" s="202" t="s">
        <v>2521</v>
      </c>
      <c r="AC330" s="196">
        <f t="shared" si="41"/>
        <v>2</v>
      </c>
      <c r="AD330" s="196">
        <f t="shared" si="42"/>
        <v>7</v>
      </c>
      <c r="AE330" s="196">
        <f t="shared" si="43"/>
        <v>9</v>
      </c>
    </row>
    <row r="331" spans="1:31" s="7" customFormat="1" x14ac:dyDescent="0.25">
      <c r="A331" s="322"/>
      <c r="B331" s="237">
        <f>B330</f>
        <v>82</v>
      </c>
      <c r="C331" s="366"/>
      <c r="D331" s="326"/>
      <c r="E331" s="361"/>
      <c r="F331" s="16" t="s">
        <v>313</v>
      </c>
      <c r="G331" s="40">
        <v>2.9</v>
      </c>
      <c r="H331" s="364"/>
      <c r="I331" s="370"/>
      <c r="J331" s="103">
        <v>3.9</v>
      </c>
      <c r="K331" s="41">
        <v>108</v>
      </c>
      <c r="L331" s="41">
        <v>5</v>
      </c>
      <c r="M331" s="41">
        <v>2015</v>
      </c>
      <c r="N331" s="14">
        <f>IF(K331="","",IF(O331="",IF(K331=0,"",IF(K331&lt;=[5]Разработчик!$D$7,[5]Разработчик!$C$8,IF(K331&lt;=[5]Разработчик!$G$7,[5]Разработчик!$F$8,IF(K331&lt;=[5]Разработчик!$J$7,[5]Разработчик!$I$8,IF(K331&lt;=[5]Разработчик!$M$7,[5]Разработчик!$L$8,IF(K331&lt;=[5]Разработчик!$P$7,[5]Разработчик!$O$8,IF(K331&lt;=[5]Разработчик!$S$7,[5]Разработчик!$R$8,IF(K331&lt;=425.9,3.5,IF(K331&gt;=[5]Разработчик!$V$7,[5]Разработчик!$U$8))))))))),"-"))</f>
        <v>2</v>
      </c>
      <c r="O331" s="15"/>
      <c r="P331" s="43">
        <v>2019</v>
      </c>
      <c r="Q331" s="43">
        <v>2023</v>
      </c>
      <c r="R331" s="16" t="s">
        <v>258</v>
      </c>
      <c r="S331" s="83" t="s">
        <v>340</v>
      </c>
      <c r="T331" s="17">
        <f t="shared" si="46"/>
        <v>2040</v>
      </c>
      <c r="U331" s="315"/>
      <c r="V331" s="315"/>
      <c r="W331" s="315"/>
      <c r="X331" s="315"/>
      <c r="Y331" s="315"/>
      <c r="Z331" s="315"/>
      <c r="AA331" s="336"/>
      <c r="AB331" s="202" t="s">
        <v>2521</v>
      </c>
      <c r="AC331" s="196">
        <f t="shared" si="41"/>
        <v>0</v>
      </c>
      <c r="AD331" s="196">
        <f t="shared" si="42"/>
        <v>0</v>
      </c>
      <c r="AE331" s="196">
        <f t="shared" si="43"/>
        <v>0</v>
      </c>
    </row>
    <row r="332" spans="1:31" s="7" customFormat="1" ht="36" x14ac:dyDescent="0.25">
      <c r="A332" s="322" t="s">
        <v>811</v>
      </c>
      <c r="B332" s="241">
        <v>84</v>
      </c>
      <c r="C332" s="99" t="s">
        <v>738</v>
      </c>
      <c r="D332" s="326" t="s">
        <v>255</v>
      </c>
      <c r="E332" s="321" t="s">
        <v>810</v>
      </c>
      <c r="F332" s="16" t="s">
        <v>41</v>
      </c>
      <c r="G332" s="40">
        <v>0.55000000000000004</v>
      </c>
      <c r="H332" s="364">
        <v>0.33</v>
      </c>
      <c r="I332" s="364">
        <v>250</v>
      </c>
      <c r="J332" s="40">
        <v>34.700000000000003</v>
      </c>
      <c r="K332" s="41">
        <v>355.6</v>
      </c>
      <c r="L332" s="103">
        <v>9.5299999999999994</v>
      </c>
      <c r="M332" s="41">
        <v>2015</v>
      </c>
      <c r="N332" s="14">
        <f>IF(K332="","",IF(O332="",IF(K332=0,"",IF(K332&lt;=[5]Разработчик!$D$7,[5]Разработчик!$C$8,IF(K332&lt;=[5]Разработчик!$G$7,[5]Разработчик!$F$8,IF(K332&lt;=[5]Разработчик!$J$7,[5]Разработчик!$I$8,IF(K332&lt;=[5]Разработчик!$M$7,[5]Разработчик!$L$8,IF(K332&lt;=[5]Разработчик!$P$7,[5]Разработчик!$O$8,IF(K332&lt;=[5]Разработчик!$S$7,[5]Разработчик!$R$8,IF(K332&lt;=425.9,3.5,IF(K332&gt;=[5]Разработчик!$V$7,[5]Разработчик!$U$8))))))))),"-"))</f>
        <v>3.5</v>
      </c>
      <c r="O332" s="15"/>
      <c r="P332" s="43">
        <v>2019</v>
      </c>
      <c r="Q332" s="43">
        <v>2023</v>
      </c>
      <c r="R332" s="16" t="s">
        <v>258</v>
      </c>
      <c r="S332" s="16" t="s">
        <v>741</v>
      </c>
      <c r="T332" s="17">
        <f t="shared" si="46"/>
        <v>2040</v>
      </c>
      <c r="U332" s="10">
        <v>21</v>
      </c>
      <c r="V332" s="10">
        <v>3</v>
      </c>
      <c r="W332" s="10">
        <v>3</v>
      </c>
      <c r="X332" s="10">
        <v>2</v>
      </c>
      <c r="Y332" s="10"/>
      <c r="Z332" s="10">
        <v>3</v>
      </c>
      <c r="AA332" s="336"/>
      <c r="AB332" s="202" t="s">
        <v>2521</v>
      </c>
      <c r="AC332" s="196">
        <f t="shared" si="41"/>
        <v>29</v>
      </c>
      <c r="AD332" s="196">
        <f t="shared" si="42"/>
        <v>70</v>
      </c>
      <c r="AE332" s="196">
        <f t="shared" si="43"/>
        <v>99</v>
      </c>
    </row>
    <row r="333" spans="1:31" s="7" customFormat="1" ht="36" x14ac:dyDescent="0.25">
      <c r="A333" s="322"/>
      <c r="B333" s="237">
        <f t="shared" ref="B333:B338" si="47">B332</f>
        <v>84</v>
      </c>
      <c r="C333" s="362" t="s">
        <v>625</v>
      </c>
      <c r="D333" s="326"/>
      <c r="E333" s="321"/>
      <c r="F333" s="16" t="s">
        <v>41</v>
      </c>
      <c r="G333" s="40">
        <v>0.55000000000000004</v>
      </c>
      <c r="H333" s="364"/>
      <c r="I333" s="364"/>
      <c r="J333" s="40">
        <v>17.5</v>
      </c>
      <c r="K333" s="41">
        <v>355.6</v>
      </c>
      <c r="L333" s="103">
        <v>9.5299999999999994</v>
      </c>
      <c r="M333" s="41">
        <v>2015</v>
      </c>
      <c r="N333" s="14">
        <f>IF(K333="","",IF(O333="",IF(K333=0,"",IF(K333&lt;=[5]Разработчик!$D$7,[5]Разработчик!$C$8,IF(K333&lt;=[5]Разработчик!$G$7,[5]Разработчик!$F$8,IF(K333&lt;=[5]Разработчик!$J$7,[5]Разработчик!$I$8,IF(K333&lt;=[5]Разработчик!$M$7,[5]Разработчик!$L$8,IF(K333&lt;=[5]Разработчик!$P$7,[5]Разработчик!$O$8,IF(K333&lt;=[5]Разработчик!$S$7,[5]Разработчик!$R$8,IF(K333&lt;=425.9,3.5,IF(K333&gt;=[5]Разработчик!$V$7,[5]Разработчик!$U$8))))))))),"-"))</f>
        <v>3.5</v>
      </c>
      <c r="O333" s="15"/>
      <c r="P333" s="43">
        <v>2019</v>
      </c>
      <c r="Q333" s="43">
        <v>2023</v>
      </c>
      <c r="R333" s="16" t="s">
        <v>258</v>
      </c>
      <c r="S333" s="16" t="s">
        <v>741</v>
      </c>
      <c r="T333" s="17">
        <f t="shared" si="46"/>
        <v>2040</v>
      </c>
      <c r="U333" s="10"/>
      <c r="V333" s="10"/>
      <c r="W333" s="10"/>
      <c r="X333" s="10"/>
      <c r="Y333" s="10"/>
      <c r="Z333" s="10"/>
      <c r="AA333" s="336"/>
      <c r="AB333" s="202" t="s">
        <v>2521</v>
      </c>
      <c r="AC333" s="196">
        <f t="shared" si="41"/>
        <v>0</v>
      </c>
      <c r="AD333" s="196">
        <f t="shared" si="42"/>
        <v>0</v>
      </c>
      <c r="AE333" s="196">
        <f t="shared" si="43"/>
        <v>0</v>
      </c>
    </row>
    <row r="334" spans="1:31" s="7" customFormat="1" ht="36" x14ac:dyDescent="0.25">
      <c r="A334" s="322"/>
      <c r="B334" s="237">
        <f t="shared" si="47"/>
        <v>84</v>
      </c>
      <c r="C334" s="362"/>
      <c r="D334" s="326"/>
      <c r="E334" s="321"/>
      <c r="F334" s="16" t="s">
        <v>41</v>
      </c>
      <c r="G334" s="40">
        <v>0.55000000000000004</v>
      </c>
      <c r="H334" s="364"/>
      <c r="I334" s="364"/>
      <c r="J334" s="40">
        <v>0.7</v>
      </c>
      <c r="K334" s="41">
        <v>60.3</v>
      </c>
      <c r="L334" s="103">
        <v>8.74</v>
      </c>
      <c r="M334" s="41">
        <v>2015</v>
      </c>
      <c r="N334" s="14">
        <f>IF(K334="","",IF(O334="",IF(K334=0,"",IF(K334&lt;=[5]Разработчик!$D$7,[5]Разработчик!$C$8,IF(K334&lt;=[5]Разработчик!$G$7,[5]Разработчик!$F$8,IF(K334&lt;=[5]Разработчик!$J$7,[5]Разработчик!$I$8,IF(K334&lt;=[5]Разработчик!$M$7,[5]Разработчик!$L$8,IF(K334&lt;=[5]Разработчик!$P$7,[5]Разработчик!$O$8,IF(K334&lt;=[5]Разработчик!$S$7,[5]Разработчик!$R$8,IF(K334&lt;=425.9,3.5,IF(K334&gt;=[5]Разработчик!$V$7,[5]Разработчик!$U$8))))))))),"-"))</f>
        <v>2</v>
      </c>
      <c r="O334" s="15"/>
      <c r="P334" s="43">
        <v>2019</v>
      </c>
      <c r="Q334" s="43">
        <v>2023</v>
      </c>
      <c r="R334" s="16" t="s">
        <v>258</v>
      </c>
      <c r="S334" s="16" t="s">
        <v>741</v>
      </c>
      <c r="T334" s="17">
        <f t="shared" si="46"/>
        <v>2040</v>
      </c>
      <c r="U334" s="10"/>
      <c r="V334" s="10"/>
      <c r="W334" s="10"/>
      <c r="X334" s="10"/>
      <c r="Y334" s="10"/>
      <c r="Z334" s="10"/>
      <c r="AA334" s="336"/>
      <c r="AB334" s="202" t="s">
        <v>2521</v>
      </c>
      <c r="AC334" s="196">
        <f t="shared" si="41"/>
        <v>0</v>
      </c>
      <c r="AD334" s="196">
        <f t="shared" si="42"/>
        <v>0</v>
      </c>
      <c r="AE334" s="196">
        <f t="shared" si="43"/>
        <v>0</v>
      </c>
    </row>
    <row r="335" spans="1:31" s="7" customFormat="1" ht="36" x14ac:dyDescent="0.25">
      <c r="A335" s="322"/>
      <c r="B335" s="237">
        <f t="shared" si="47"/>
        <v>84</v>
      </c>
      <c r="C335" s="362" t="s">
        <v>622</v>
      </c>
      <c r="D335" s="326"/>
      <c r="E335" s="321"/>
      <c r="F335" s="16" t="s">
        <v>41</v>
      </c>
      <c r="G335" s="40">
        <v>0.55000000000000004</v>
      </c>
      <c r="H335" s="364"/>
      <c r="I335" s="364"/>
      <c r="J335" s="40">
        <v>23.7</v>
      </c>
      <c r="K335" s="41">
        <v>355.6</v>
      </c>
      <c r="L335" s="103">
        <v>9.5299999999999994</v>
      </c>
      <c r="M335" s="41">
        <v>2015</v>
      </c>
      <c r="N335" s="14">
        <f>IF(K335="","",IF(O335="",IF(K335=0,"",IF(K335&lt;=[5]Разработчик!$D$7,[5]Разработчик!$C$8,IF(K335&lt;=[5]Разработчик!$G$7,[5]Разработчик!$F$8,IF(K335&lt;=[5]Разработчик!$J$7,[5]Разработчик!$I$8,IF(K335&lt;=[5]Разработчик!$M$7,[5]Разработчик!$L$8,IF(K335&lt;=[5]Разработчик!$P$7,[5]Разработчик!$O$8,IF(K335&lt;=[5]Разработчик!$S$7,[5]Разработчик!$R$8,IF(K335&lt;=425.9,3.5,IF(K335&gt;=[5]Разработчик!$V$7,[5]Разработчик!$U$8))))))))),"-"))</f>
        <v>3.5</v>
      </c>
      <c r="O335" s="15"/>
      <c r="P335" s="43">
        <v>2019</v>
      </c>
      <c r="Q335" s="43">
        <v>2023</v>
      </c>
      <c r="R335" s="16" t="s">
        <v>258</v>
      </c>
      <c r="S335" s="16" t="s">
        <v>741</v>
      </c>
      <c r="T335" s="17">
        <f t="shared" si="46"/>
        <v>2040</v>
      </c>
      <c r="U335" s="10"/>
      <c r="V335" s="10"/>
      <c r="W335" s="10"/>
      <c r="X335" s="10"/>
      <c r="Y335" s="10"/>
      <c r="Z335" s="10"/>
      <c r="AA335" s="336"/>
      <c r="AB335" s="202" t="s">
        <v>2521</v>
      </c>
      <c r="AC335" s="196">
        <f t="shared" si="41"/>
        <v>0</v>
      </c>
      <c r="AD335" s="196">
        <f t="shared" si="42"/>
        <v>0</v>
      </c>
      <c r="AE335" s="196">
        <f t="shared" si="43"/>
        <v>0</v>
      </c>
    </row>
    <row r="336" spans="1:31" s="7" customFormat="1" ht="36" x14ac:dyDescent="0.25">
      <c r="A336" s="322"/>
      <c r="B336" s="237">
        <f t="shared" si="47"/>
        <v>84</v>
      </c>
      <c r="C336" s="362"/>
      <c r="D336" s="326"/>
      <c r="E336" s="321"/>
      <c r="F336" s="16" t="s">
        <v>41</v>
      </c>
      <c r="G336" s="40">
        <v>0.55000000000000004</v>
      </c>
      <c r="H336" s="364"/>
      <c r="I336" s="364"/>
      <c r="J336" s="40">
        <v>0.3</v>
      </c>
      <c r="K336" s="41">
        <v>323.89999999999998</v>
      </c>
      <c r="L336" s="103">
        <v>9.5299999999999994</v>
      </c>
      <c r="M336" s="41">
        <v>2015</v>
      </c>
      <c r="N336" s="14">
        <f>IF(K336="","",IF(O336="",IF(K336=0,"",IF(K336&lt;=[5]Разработчик!$D$7,[5]Разработчик!$C$8,IF(K336&lt;=[5]Разработчик!$G$7,[5]Разработчик!$F$8,IF(K336&lt;=[5]Разработчик!$J$7,[5]Разработчик!$I$8,IF(K336&lt;=[5]Разработчик!$M$7,[5]Разработчик!$L$8,IF(K336&lt;=[5]Разработчик!$P$7,[5]Разработчик!$O$8,IF(K336&lt;=[5]Разработчик!$S$7,[5]Разработчик!$R$8,IF(K336&lt;=425.9,3.5,IF(K336&gt;=[5]Разработчик!$V$7,[5]Разработчик!$U$8))))))))),"-"))</f>
        <v>3</v>
      </c>
      <c r="O336" s="15"/>
      <c r="P336" s="43">
        <v>2019</v>
      </c>
      <c r="Q336" s="43">
        <v>2023</v>
      </c>
      <c r="R336" s="16" t="s">
        <v>258</v>
      </c>
      <c r="S336" s="16" t="s">
        <v>741</v>
      </c>
      <c r="T336" s="17">
        <f t="shared" si="46"/>
        <v>2040</v>
      </c>
      <c r="U336" s="10"/>
      <c r="V336" s="10"/>
      <c r="W336" s="10"/>
      <c r="X336" s="10"/>
      <c r="Y336" s="10"/>
      <c r="Z336" s="10"/>
      <c r="AA336" s="336"/>
      <c r="AB336" s="202" t="s">
        <v>2521</v>
      </c>
      <c r="AC336" s="196">
        <f t="shared" si="41"/>
        <v>0</v>
      </c>
      <c r="AD336" s="196">
        <f t="shared" si="42"/>
        <v>0</v>
      </c>
      <c r="AE336" s="196">
        <f t="shared" si="43"/>
        <v>0</v>
      </c>
    </row>
    <row r="337" spans="1:31" s="7" customFormat="1" ht="36" x14ac:dyDescent="0.25">
      <c r="A337" s="322"/>
      <c r="B337" s="237">
        <f t="shared" si="47"/>
        <v>84</v>
      </c>
      <c r="C337" s="362"/>
      <c r="D337" s="326"/>
      <c r="E337" s="321"/>
      <c r="F337" s="16" t="s">
        <v>41</v>
      </c>
      <c r="G337" s="40">
        <v>0.55000000000000004</v>
      </c>
      <c r="H337" s="364"/>
      <c r="I337" s="364"/>
      <c r="J337" s="40">
        <v>0.3</v>
      </c>
      <c r="K337" s="41">
        <v>273</v>
      </c>
      <c r="L337" s="103">
        <v>9.27</v>
      </c>
      <c r="M337" s="41">
        <v>2015</v>
      </c>
      <c r="N337" s="14">
        <f>IF(K337="","",IF(O337="",IF(K337=0,"",IF(K337&lt;=[5]Разработчик!$D$7,[5]Разработчик!$C$8,IF(K337&lt;=[5]Разработчик!$G$7,[5]Разработчик!$F$8,IF(K337&lt;=[5]Разработчик!$J$7,[5]Разработчик!$I$8,IF(K337&lt;=[5]Разработчик!$M$7,[5]Разработчик!$L$8,IF(K337&lt;=[5]Разработчик!$P$7,[5]Разработчик!$O$8,IF(K337&lt;=[5]Разработчик!$S$7,[5]Разработчик!$R$8,IF(K337&lt;=425.9,3.5,IF(K337&gt;=[5]Разработчик!$V$7,[5]Разработчик!$U$8))))))))),"-"))</f>
        <v>3</v>
      </c>
      <c r="O337" s="15"/>
      <c r="P337" s="43">
        <v>2019</v>
      </c>
      <c r="Q337" s="43">
        <v>2023</v>
      </c>
      <c r="R337" s="16" t="s">
        <v>258</v>
      </c>
      <c r="S337" s="16" t="s">
        <v>741</v>
      </c>
      <c r="T337" s="17">
        <f t="shared" si="46"/>
        <v>2040</v>
      </c>
      <c r="U337" s="10"/>
      <c r="V337" s="10"/>
      <c r="W337" s="10"/>
      <c r="X337" s="10"/>
      <c r="Y337" s="10"/>
      <c r="Z337" s="10"/>
      <c r="AA337" s="336"/>
      <c r="AB337" s="202" t="s">
        <v>2521</v>
      </c>
      <c r="AC337" s="196">
        <f t="shared" si="41"/>
        <v>0</v>
      </c>
      <c r="AD337" s="196">
        <f t="shared" si="42"/>
        <v>0</v>
      </c>
      <c r="AE337" s="196">
        <f t="shared" si="43"/>
        <v>0</v>
      </c>
    </row>
    <row r="338" spans="1:31" s="7" customFormat="1" ht="36" x14ac:dyDescent="0.25">
      <c r="A338" s="322"/>
      <c r="B338" s="237">
        <f t="shared" si="47"/>
        <v>84</v>
      </c>
      <c r="C338" s="362"/>
      <c r="D338" s="326"/>
      <c r="E338" s="321"/>
      <c r="F338" s="16" t="s">
        <v>41</v>
      </c>
      <c r="G338" s="40">
        <v>0.55000000000000004</v>
      </c>
      <c r="H338" s="364"/>
      <c r="I338" s="364"/>
      <c r="J338" s="40">
        <v>1.8</v>
      </c>
      <c r="K338" s="41">
        <v>168.3</v>
      </c>
      <c r="L338" s="103">
        <v>7.11</v>
      </c>
      <c r="M338" s="41">
        <v>2015</v>
      </c>
      <c r="N338" s="14">
        <f>IF(K338="","",IF(O338="",IF(K338=0,"",IF(K338&lt;=[5]Разработчик!$D$7,[5]Разработчик!$C$8,IF(K338&lt;=[5]Разработчик!$G$7,[5]Разработчик!$F$8,IF(K338&lt;=[5]Разработчик!$J$7,[5]Разработчик!$I$8,IF(K338&lt;=[5]Разработчик!$M$7,[5]Разработчик!$L$8,IF(K338&lt;=[5]Разработчик!$P$7,[5]Разработчик!$O$8,IF(K338&lt;=[5]Разработчик!$S$7,[5]Разработчик!$R$8,IF(K338&lt;=425.9,3.5,IF(K338&gt;=[5]Разработчик!$V$7,[5]Разработчик!$U$8))))))))),"-"))</f>
        <v>2.5</v>
      </c>
      <c r="O338" s="15"/>
      <c r="P338" s="43">
        <v>2019</v>
      </c>
      <c r="Q338" s="43">
        <v>2023</v>
      </c>
      <c r="R338" s="16" t="s">
        <v>258</v>
      </c>
      <c r="S338" s="16" t="s">
        <v>741</v>
      </c>
      <c r="T338" s="17">
        <f t="shared" si="46"/>
        <v>2040</v>
      </c>
      <c r="U338" s="10"/>
      <c r="V338" s="10"/>
      <c r="W338" s="10"/>
      <c r="X338" s="10"/>
      <c r="Y338" s="10"/>
      <c r="Z338" s="10"/>
      <c r="AA338" s="336"/>
      <c r="AB338" s="202" t="s">
        <v>2521</v>
      </c>
      <c r="AC338" s="196">
        <f t="shared" si="41"/>
        <v>0</v>
      </c>
      <c r="AD338" s="196">
        <f t="shared" si="42"/>
        <v>0</v>
      </c>
      <c r="AE338" s="196">
        <f t="shared" si="43"/>
        <v>0</v>
      </c>
    </row>
    <row r="339" spans="1:31" s="7" customFormat="1" ht="36" x14ac:dyDescent="0.25">
      <c r="A339" s="322" t="s">
        <v>812</v>
      </c>
      <c r="B339" s="241">
        <v>86</v>
      </c>
      <c r="C339" s="362" t="s">
        <v>602</v>
      </c>
      <c r="D339" s="369" t="s">
        <v>267</v>
      </c>
      <c r="E339" s="361" t="s">
        <v>813</v>
      </c>
      <c r="F339" s="16" t="s">
        <v>313</v>
      </c>
      <c r="G339" s="40">
        <v>0.45</v>
      </c>
      <c r="H339" s="370">
        <v>0.16</v>
      </c>
      <c r="I339" s="370">
        <v>362</v>
      </c>
      <c r="J339" s="103">
        <v>8.9</v>
      </c>
      <c r="K339" s="41">
        <v>508</v>
      </c>
      <c r="L339" s="41">
        <v>12.7</v>
      </c>
      <c r="M339" s="41">
        <v>2015</v>
      </c>
      <c r="N339" s="14">
        <f>IF(K339="","",IF(O339="",IF(K339=0,"",IF(K339&lt;=[5]Разработчик!$D$7,[5]Разработчик!$C$8,IF(K339&lt;=[5]Разработчик!$G$7,[5]Разработчик!$F$8,IF(K339&lt;=[5]Разработчик!$J$7,[5]Разработчик!$I$8,IF(K339&lt;=[5]Разработчик!$M$7,[5]Разработчик!$L$8,IF(K339&lt;=[5]Разработчик!$P$7,[5]Разработчик!$O$8,IF(K339&lt;=[5]Разработчик!$S$7,[5]Разработчик!$R$8,IF(K339&lt;=425.9,3.5,IF(K339&gt;=[5]Разработчик!$V$7,[5]Разработчик!$U$8))))))))),"-"))</f>
        <v>4</v>
      </c>
      <c r="O339" s="15"/>
      <c r="P339" s="43">
        <v>2021</v>
      </c>
      <c r="Q339" s="43">
        <v>2023</v>
      </c>
      <c r="R339" s="16" t="s">
        <v>258</v>
      </c>
      <c r="S339" s="16" t="s">
        <v>741</v>
      </c>
      <c r="T339" s="17">
        <f t="shared" si="46"/>
        <v>2040</v>
      </c>
      <c r="U339" s="10"/>
      <c r="V339" s="10"/>
      <c r="W339" s="10"/>
      <c r="X339" s="10"/>
      <c r="Y339" s="10"/>
      <c r="Z339" s="10"/>
      <c r="AA339" s="336"/>
      <c r="AB339" s="202" t="s">
        <v>2521</v>
      </c>
      <c r="AC339" s="196">
        <f t="shared" si="41"/>
        <v>0</v>
      </c>
      <c r="AD339" s="196">
        <f t="shared" si="42"/>
        <v>0</v>
      </c>
      <c r="AE339" s="196">
        <f t="shared" si="43"/>
        <v>0</v>
      </c>
    </row>
    <row r="340" spans="1:31" s="7" customFormat="1" ht="36" x14ac:dyDescent="0.25">
      <c r="A340" s="322"/>
      <c r="B340" s="237">
        <f t="shared" ref="B340:B361" si="48">B339</f>
        <v>86</v>
      </c>
      <c r="C340" s="362"/>
      <c r="D340" s="369"/>
      <c r="E340" s="361"/>
      <c r="F340" s="16" t="s">
        <v>313</v>
      </c>
      <c r="G340" s="40">
        <v>0.45</v>
      </c>
      <c r="H340" s="370"/>
      <c r="I340" s="370"/>
      <c r="J340" s="103">
        <v>0.4</v>
      </c>
      <c r="K340" s="41">
        <v>114.3</v>
      </c>
      <c r="L340" s="41">
        <v>6.02</v>
      </c>
      <c r="M340" s="41">
        <v>2015</v>
      </c>
      <c r="N340" s="14">
        <f>IF(K340="","",IF(O340="",IF(K340=0,"",IF(K340&lt;=[5]Разработчик!$D$7,[5]Разработчик!$C$8,IF(K340&lt;=[5]Разработчик!$G$7,[5]Разработчик!$F$8,IF(K340&lt;=[5]Разработчик!$J$7,[5]Разработчик!$I$8,IF(K340&lt;=[5]Разработчик!$M$7,[5]Разработчик!$L$8,IF(K340&lt;=[5]Разработчик!$P$7,[5]Разработчик!$O$8,IF(K340&lt;=[5]Разработчик!$S$7,[5]Разработчик!$R$8,IF(K340&lt;=425.9,3.5,IF(K340&gt;=[5]Разработчик!$V$7,[5]Разработчик!$U$8))))))))),"-"))</f>
        <v>2.5</v>
      </c>
      <c r="O340" s="15"/>
      <c r="P340" s="43">
        <v>2021</v>
      </c>
      <c r="Q340" s="43">
        <v>2023</v>
      </c>
      <c r="R340" s="16" t="s">
        <v>258</v>
      </c>
      <c r="S340" s="16" t="s">
        <v>741</v>
      </c>
      <c r="T340" s="17">
        <f t="shared" si="46"/>
        <v>2040</v>
      </c>
      <c r="U340" s="10"/>
      <c r="V340" s="10"/>
      <c r="W340" s="10"/>
      <c r="X340" s="10"/>
      <c r="Y340" s="10"/>
      <c r="Z340" s="10"/>
      <c r="AA340" s="336"/>
      <c r="AB340" s="202" t="s">
        <v>2521</v>
      </c>
      <c r="AC340" s="196">
        <f t="shared" si="41"/>
        <v>0</v>
      </c>
      <c r="AD340" s="196">
        <f t="shared" si="42"/>
        <v>0</v>
      </c>
      <c r="AE340" s="196">
        <f t="shared" si="43"/>
        <v>0</v>
      </c>
    </row>
    <row r="341" spans="1:31" s="7" customFormat="1" ht="36" x14ac:dyDescent="0.25">
      <c r="A341" s="322"/>
      <c r="B341" s="237">
        <f t="shared" si="48"/>
        <v>86</v>
      </c>
      <c r="C341" s="99" t="s">
        <v>601</v>
      </c>
      <c r="D341" s="369"/>
      <c r="E341" s="361"/>
      <c r="F341" s="16" t="s">
        <v>313</v>
      </c>
      <c r="G341" s="40">
        <v>0.45</v>
      </c>
      <c r="H341" s="370"/>
      <c r="I341" s="370"/>
      <c r="J341" s="103">
        <v>19.8</v>
      </c>
      <c r="K341" s="41">
        <v>508</v>
      </c>
      <c r="L341" s="41">
        <v>12.7</v>
      </c>
      <c r="M341" s="41">
        <v>2015</v>
      </c>
      <c r="N341" s="14">
        <f>IF(K341="","",IF(O341="",IF(K341=0,"",IF(K341&lt;=[5]Разработчик!$D$7,[5]Разработчик!$C$8,IF(K341&lt;=[5]Разработчик!$G$7,[5]Разработчик!$F$8,IF(K341&lt;=[5]Разработчик!$J$7,[5]Разработчик!$I$8,IF(K341&lt;=[5]Разработчик!$M$7,[5]Разработчик!$L$8,IF(K341&lt;=[5]Разработчик!$P$7,[5]Разработчик!$O$8,IF(K341&lt;=[5]Разработчик!$S$7,[5]Разработчик!$R$8,IF(K341&lt;=425.9,3.5,IF(K341&gt;=[5]Разработчик!$V$7,[5]Разработчик!$U$8))))))))),"-"))</f>
        <v>4</v>
      </c>
      <c r="O341" s="15"/>
      <c r="P341" s="43">
        <v>2021</v>
      </c>
      <c r="Q341" s="43">
        <v>2023</v>
      </c>
      <c r="R341" s="16" t="s">
        <v>258</v>
      </c>
      <c r="S341" s="16" t="s">
        <v>741</v>
      </c>
      <c r="T341" s="17">
        <f t="shared" si="46"/>
        <v>2040</v>
      </c>
      <c r="U341" s="10"/>
      <c r="V341" s="10"/>
      <c r="W341" s="10"/>
      <c r="X341" s="10"/>
      <c r="Y341" s="10"/>
      <c r="Z341" s="10"/>
      <c r="AA341" s="336"/>
      <c r="AB341" s="202" t="s">
        <v>2521</v>
      </c>
      <c r="AC341" s="196">
        <f t="shared" si="41"/>
        <v>0</v>
      </c>
      <c r="AD341" s="196">
        <f t="shared" si="42"/>
        <v>0</v>
      </c>
      <c r="AE341" s="196">
        <f t="shared" si="43"/>
        <v>0</v>
      </c>
    </row>
    <row r="342" spans="1:31" s="7" customFormat="1" ht="36" x14ac:dyDescent="0.25">
      <c r="A342" s="322"/>
      <c r="B342" s="237">
        <f t="shared" si="48"/>
        <v>86</v>
      </c>
      <c r="C342" s="362" t="s">
        <v>625</v>
      </c>
      <c r="D342" s="369"/>
      <c r="E342" s="361"/>
      <c r="F342" s="16" t="s">
        <v>313</v>
      </c>
      <c r="G342" s="40">
        <v>0.45</v>
      </c>
      <c r="H342" s="370"/>
      <c r="I342" s="370"/>
      <c r="J342" s="103">
        <v>12.9</v>
      </c>
      <c r="K342" s="41">
        <v>508</v>
      </c>
      <c r="L342" s="41">
        <v>12.7</v>
      </c>
      <c r="M342" s="41">
        <v>2015</v>
      </c>
      <c r="N342" s="14">
        <f>IF(K342="","",IF(O342="",IF(K342=0,"",IF(K342&lt;=[5]Разработчик!$D$7,[5]Разработчик!$C$8,IF(K342&lt;=[5]Разработчик!$G$7,[5]Разработчик!$F$8,IF(K342&lt;=[5]Разработчик!$J$7,[5]Разработчик!$I$8,IF(K342&lt;=[5]Разработчик!$M$7,[5]Разработчик!$L$8,IF(K342&lt;=[5]Разработчик!$P$7,[5]Разработчик!$O$8,IF(K342&lt;=[5]Разработчик!$S$7,[5]Разработчик!$R$8,IF(K342&lt;=425.9,3.5,IF(K342&gt;=[5]Разработчик!$V$7,[5]Разработчик!$U$8))))))))),"-"))</f>
        <v>4</v>
      </c>
      <c r="O342" s="15"/>
      <c r="P342" s="43">
        <v>2021</v>
      </c>
      <c r="Q342" s="43">
        <v>2023</v>
      </c>
      <c r="R342" s="16" t="s">
        <v>258</v>
      </c>
      <c r="S342" s="16" t="s">
        <v>741</v>
      </c>
      <c r="T342" s="17">
        <f t="shared" si="46"/>
        <v>2040</v>
      </c>
      <c r="U342" s="10"/>
      <c r="V342" s="10"/>
      <c r="W342" s="10"/>
      <c r="X342" s="10"/>
      <c r="Y342" s="10"/>
      <c r="Z342" s="10"/>
      <c r="AA342" s="336"/>
      <c r="AB342" s="202" t="s">
        <v>2521</v>
      </c>
      <c r="AC342" s="196">
        <f t="shared" si="41"/>
        <v>0</v>
      </c>
      <c r="AD342" s="196">
        <f t="shared" si="42"/>
        <v>0</v>
      </c>
      <c r="AE342" s="196">
        <f t="shared" si="43"/>
        <v>0</v>
      </c>
    </row>
    <row r="343" spans="1:31" s="7" customFormat="1" ht="36" x14ac:dyDescent="0.25">
      <c r="A343" s="322"/>
      <c r="B343" s="237">
        <f t="shared" si="48"/>
        <v>86</v>
      </c>
      <c r="C343" s="362"/>
      <c r="D343" s="369"/>
      <c r="E343" s="361"/>
      <c r="F343" s="16" t="s">
        <v>313</v>
      </c>
      <c r="G343" s="40">
        <v>0.45</v>
      </c>
      <c r="H343" s="370"/>
      <c r="I343" s="370"/>
      <c r="J343" s="103">
        <v>4.7</v>
      </c>
      <c r="K343" s="41">
        <v>406.4</v>
      </c>
      <c r="L343" s="41">
        <v>9.5299999999999994</v>
      </c>
      <c r="M343" s="41">
        <v>2015</v>
      </c>
      <c r="N343" s="14">
        <f>IF(K343="","",IF(O343="",IF(K343=0,"",IF(K343&lt;=[5]Разработчик!$D$7,[5]Разработчик!$C$8,IF(K343&lt;=[5]Разработчик!$G$7,[5]Разработчик!$F$8,IF(K343&lt;=[5]Разработчик!$J$7,[5]Разработчик!$I$8,IF(K343&lt;=[5]Разработчик!$M$7,[5]Разработчик!$L$8,IF(K343&lt;=[5]Разработчик!$P$7,[5]Разработчик!$O$8,IF(K343&lt;=[5]Разработчик!$S$7,[5]Разработчик!$R$8,IF(K343&lt;=425.9,3.5,IF(K343&gt;=[5]Разработчик!$V$7,[5]Разработчик!$U$8))))))))),"-"))</f>
        <v>3.5</v>
      </c>
      <c r="O343" s="15"/>
      <c r="P343" s="43">
        <v>2021</v>
      </c>
      <c r="Q343" s="43">
        <v>2023</v>
      </c>
      <c r="R343" s="16" t="s">
        <v>258</v>
      </c>
      <c r="S343" s="16" t="s">
        <v>741</v>
      </c>
      <c r="T343" s="17">
        <f t="shared" si="46"/>
        <v>2040</v>
      </c>
      <c r="U343" s="10"/>
      <c r="V343" s="10"/>
      <c r="W343" s="10"/>
      <c r="X343" s="10"/>
      <c r="Y343" s="10"/>
      <c r="Z343" s="10"/>
      <c r="AA343" s="336"/>
      <c r="AB343" s="202" t="s">
        <v>2521</v>
      </c>
      <c r="AC343" s="196">
        <f t="shared" si="41"/>
        <v>0</v>
      </c>
      <c r="AD343" s="196">
        <f t="shared" si="42"/>
        <v>0</v>
      </c>
      <c r="AE343" s="196">
        <f t="shared" si="43"/>
        <v>0</v>
      </c>
    </row>
    <row r="344" spans="1:31" s="7" customFormat="1" ht="36" x14ac:dyDescent="0.25">
      <c r="A344" s="322"/>
      <c r="B344" s="237">
        <f t="shared" si="48"/>
        <v>86</v>
      </c>
      <c r="C344" s="362"/>
      <c r="D344" s="369"/>
      <c r="E344" s="361"/>
      <c r="F344" s="16" t="s">
        <v>313</v>
      </c>
      <c r="G344" s="40">
        <v>0.45</v>
      </c>
      <c r="H344" s="370"/>
      <c r="I344" s="370"/>
      <c r="J344" s="103">
        <v>28.7</v>
      </c>
      <c r="K344" s="41">
        <v>219.1</v>
      </c>
      <c r="L344" s="41">
        <v>8.18</v>
      </c>
      <c r="M344" s="41">
        <v>2015</v>
      </c>
      <c r="N344" s="14">
        <f>IF(K344="","",IF(O344="",IF(K344=0,"",IF(K344&lt;=[5]Разработчик!$D$7,[5]Разработчик!$C$8,IF(K344&lt;=[5]Разработчик!$G$7,[5]Разработчик!$F$8,IF(K344&lt;=[5]Разработчик!$J$7,[5]Разработчик!$I$8,IF(K344&lt;=[5]Разработчик!$M$7,[5]Разработчик!$L$8,IF(K344&lt;=[5]Разработчик!$P$7,[5]Разработчик!$O$8,IF(K344&lt;=[5]Разработчик!$S$7,[5]Разработчик!$R$8,IF(K344&lt;=425.9,3.5,IF(K344&gt;=[5]Разработчик!$V$7,[5]Разработчик!$U$8))))))))),"-"))</f>
        <v>3</v>
      </c>
      <c r="O344" s="15"/>
      <c r="P344" s="43">
        <v>2021</v>
      </c>
      <c r="Q344" s="43">
        <v>2023</v>
      </c>
      <c r="R344" s="16" t="s">
        <v>258</v>
      </c>
      <c r="S344" s="16" t="s">
        <v>741</v>
      </c>
      <c r="T344" s="17">
        <f t="shared" si="46"/>
        <v>2040</v>
      </c>
      <c r="U344" s="10"/>
      <c r="V344" s="10"/>
      <c r="W344" s="10"/>
      <c r="X344" s="10"/>
      <c r="Y344" s="10"/>
      <c r="Z344" s="10"/>
      <c r="AA344" s="336"/>
      <c r="AB344" s="202" t="s">
        <v>2521</v>
      </c>
      <c r="AC344" s="196">
        <f t="shared" si="41"/>
        <v>0</v>
      </c>
      <c r="AD344" s="196">
        <f t="shared" si="42"/>
        <v>0</v>
      </c>
      <c r="AE344" s="196">
        <f t="shared" si="43"/>
        <v>0</v>
      </c>
    </row>
    <row r="345" spans="1:31" s="7" customFormat="1" ht="36" x14ac:dyDescent="0.25">
      <c r="A345" s="322"/>
      <c r="B345" s="237">
        <f t="shared" si="48"/>
        <v>86</v>
      </c>
      <c r="C345" s="362" t="s">
        <v>602</v>
      </c>
      <c r="D345" s="323" t="s">
        <v>814</v>
      </c>
      <c r="E345" s="361"/>
      <c r="F345" s="16" t="s">
        <v>313</v>
      </c>
      <c r="G345" s="40">
        <v>0.45</v>
      </c>
      <c r="H345" s="370"/>
      <c r="I345" s="370"/>
      <c r="J345" s="103">
        <v>4.8</v>
      </c>
      <c r="K345" s="41">
        <v>114.3</v>
      </c>
      <c r="L345" s="41">
        <v>6.02</v>
      </c>
      <c r="M345" s="41">
        <v>2015</v>
      </c>
      <c r="N345" s="14">
        <f>IF(K345="","",IF(O345="",IF(K345=0,"",IF(K345&lt;=[5]Разработчик!$D$7,[5]Разработчик!$C$8,IF(K345&lt;=[5]Разработчик!$G$7,[5]Разработчик!$F$8,IF(K345&lt;=[5]Разработчик!$J$7,[5]Разработчик!$I$8,IF(K345&lt;=[5]Разработчик!$M$7,[5]Разработчик!$L$8,IF(K345&lt;=[5]Разработчик!$P$7,[5]Разработчик!$O$8,IF(K345&lt;=[5]Разработчик!$S$7,[5]Разработчик!$R$8,IF(K345&lt;=425.9,3.5,IF(K345&gt;=[5]Разработчик!$V$7,[5]Разработчик!$U$8))))))))),"-"))</f>
        <v>2.5</v>
      </c>
      <c r="O345" s="15"/>
      <c r="P345" s="43">
        <v>2021</v>
      </c>
      <c r="Q345" s="43">
        <v>2023</v>
      </c>
      <c r="R345" s="16" t="s">
        <v>258</v>
      </c>
      <c r="S345" s="16" t="s">
        <v>741</v>
      </c>
      <c r="T345" s="17">
        <f t="shared" si="46"/>
        <v>2040</v>
      </c>
      <c r="U345" s="10">
        <v>13</v>
      </c>
      <c r="V345" s="10"/>
      <c r="W345" s="10">
        <v>2</v>
      </c>
      <c r="X345" s="10"/>
      <c r="Y345" s="10"/>
      <c r="Z345" s="10">
        <v>4</v>
      </c>
      <c r="AA345" s="336"/>
      <c r="AB345" s="202" t="s">
        <v>2521</v>
      </c>
      <c r="AC345" s="196">
        <f t="shared" si="41"/>
        <v>17</v>
      </c>
      <c r="AD345" s="196">
        <f t="shared" si="42"/>
        <v>42</v>
      </c>
      <c r="AE345" s="196">
        <f t="shared" si="43"/>
        <v>59</v>
      </c>
    </row>
    <row r="346" spans="1:31" s="7" customFormat="1" ht="36" x14ac:dyDescent="0.25">
      <c r="A346" s="322"/>
      <c r="B346" s="237">
        <f t="shared" si="48"/>
        <v>86</v>
      </c>
      <c r="C346" s="362"/>
      <c r="D346" s="323"/>
      <c r="E346" s="361"/>
      <c r="F346" s="16" t="s">
        <v>313</v>
      </c>
      <c r="G346" s="40">
        <v>0.45</v>
      </c>
      <c r="H346" s="370"/>
      <c r="I346" s="370"/>
      <c r="J346" s="103">
        <v>19.7</v>
      </c>
      <c r="K346" s="41">
        <v>33.4</v>
      </c>
      <c r="L346" s="41">
        <v>6.35</v>
      </c>
      <c r="M346" s="41">
        <v>2015</v>
      </c>
      <c r="N346" s="14">
        <f>IF(K346="","",IF(O346="",IF(K346=0,"",IF(K346&lt;=[5]Разработчик!$D$7,[5]Разработчик!$C$8,IF(K346&lt;=[5]Разработчик!$G$7,[5]Разработчик!$F$8,IF(K346&lt;=[5]Разработчик!$J$7,[5]Разработчик!$I$8,IF(K346&lt;=[5]Разработчик!$M$7,[5]Разработчик!$L$8,IF(K346&lt;=[5]Разработчик!$P$7,[5]Разработчик!$O$8,IF(K346&lt;=[5]Разработчик!$S$7,[5]Разработчик!$R$8,IF(K346&lt;=425.9,3.5,IF(K346&gt;=[5]Разработчик!$V$7,[5]Разработчик!$U$8))))))))),"-"))</f>
        <v>1.5</v>
      </c>
      <c r="O346" s="15"/>
      <c r="P346" s="43">
        <v>2021</v>
      </c>
      <c r="Q346" s="43">
        <v>2023</v>
      </c>
      <c r="R346" s="16" t="s">
        <v>258</v>
      </c>
      <c r="S346" s="16" t="s">
        <v>741</v>
      </c>
      <c r="T346" s="17">
        <f t="shared" si="46"/>
        <v>2040</v>
      </c>
      <c r="U346" s="10"/>
      <c r="V346" s="10"/>
      <c r="W346" s="10"/>
      <c r="X346" s="10"/>
      <c r="Y346" s="10"/>
      <c r="Z346" s="10"/>
      <c r="AA346" s="336"/>
      <c r="AB346" s="202" t="s">
        <v>2521</v>
      </c>
      <c r="AC346" s="196">
        <f t="shared" si="41"/>
        <v>0</v>
      </c>
      <c r="AD346" s="196">
        <f t="shared" si="42"/>
        <v>0</v>
      </c>
      <c r="AE346" s="196">
        <f t="shared" si="43"/>
        <v>0</v>
      </c>
    </row>
    <row r="347" spans="1:31" s="7" customFormat="1" ht="24" x14ac:dyDescent="0.25">
      <c r="A347" s="322"/>
      <c r="B347" s="237">
        <f t="shared" si="48"/>
        <v>86</v>
      </c>
      <c r="C347" s="99" t="s">
        <v>602</v>
      </c>
      <c r="D347" s="74" t="s">
        <v>815</v>
      </c>
      <c r="E347" s="361"/>
      <c r="F347" s="16" t="s">
        <v>313</v>
      </c>
      <c r="G347" s="40">
        <v>0.45</v>
      </c>
      <c r="H347" s="370"/>
      <c r="I347" s="370"/>
      <c r="J347" s="103" t="s">
        <v>28</v>
      </c>
      <c r="K347" s="41">
        <v>89</v>
      </c>
      <c r="L347" s="103">
        <v>5.5</v>
      </c>
      <c r="M347" s="41">
        <v>2015</v>
      </c>
      <c r="N347" s="14">
        <f>IF(K347="","",IF(O347="",IF(K347=0,"",IF(K347&lt;=[5]Разработчик!$D$7,[5]Разработчик!$C$8,IF(K347&lt;=[5]Разработчик!$G$7,[5]Разработчик!$F$8,IF(K347&lt;=[5]Разработчик!$J$7,[5]Разработчик!$I$8,IF(K347&lt;=[5]Разработчик!$M$7,[5]Разработчик!$L$8,IF(K347&lt;=[5]Разработчик!$P$7,[5]Разработчик!$O$8,IF(K347&lt;=[5]Разработчик!$S$7,[5]Разработчик!$R$8,IF(K347&lt;=425.9,3.5,IF(K347&gt;=[5]Разработчик!$V$7,[5]Разработчик!$U$8))))))))),"-"))</f>
        <v>2</v>
      </c>
      <c r="O347" s="15"/>
      <c r="P347" s="43">
        <v>2021</v>
      </c>
      <c r="Q347" s="43">
        <v>2023</v>
      </c>
      <c r="R347" s="16" t="s">
        <v>258</v>
      </c>
      <c r="S347" s="16" t="s">
        <v>816</v>
      </c>
      <c r="T347" s="17">
        <f t="shared" si="46"/>
        <v>2040</v>
      </c>
      <c r="U347" s="10">
        <v>1</v>
      </c>
      <c r="V347" s="10"/>
      <c r="W347" s="10">
        <v>1</v>
      </c>
      <c r="X347" s="10"/>
      <c r="Y347" s="10"/>
      <c r="Z347" s="10"/>
      <c r="AA347" s="336"/>
      <c r="AB347" s="202" t="s">
        <v>2521</v>
      </c>
      <c r="AC347" s="196">
        <f t="shared" si="41"/>
        <v>1</v>
      </c>
      <c r="AD347" s="196">
        <f t="shared" si="42"/>
        <v>4</v>
      </c>
      <c r="AE347" s="196">
        <f t="shared" si="43"/>
        <v>5</v>
      </c>
    </row>
    <row r="348" spans="1:31" s="7" customFormat="1" ht="36" x14ac:dyDescent="0.25">
      <c r="A348" s="322"/>
      <c r="B348" s="237">
        <f t="shared" si="48"/>
        <v>86</v>
      </c>
      <c r="C348" s="366" t="s">
        <v>625</v>
      </c>
      <c r="D348" s="326" t="s">
        <v>269</v>
      </c>
      <c r="E348" s="361"/>
      <c r="F348" s="16" t="s">
        <v>313</v>
      </c>
      <c r="G348" s="40">
        <v>0.45</v>
      </c>
      <c r="H348" s="370"/>
      <c r="I348" s="370"/>
      <c r="J348" s="103">
        <v>2.2000000000000002</v>
      </c>
      <c r="K348" s="41">
        <v>406.4</v>
      </c>
      <c r="L348" s="41">
        <v>9.5299999999999994</v>
      </c>
      <c r="M348" s="41">
        <v>2015</v>
      </c>
      <c r="N348" s="14">
        <f>IF(K348="","",IF(O348="",IF(K348=0,"",IF(K348&lt;=[5]Разработчик!$D$7,[5]Разработчик!$C$8,IF(K348&lt;=[5]Разработчик!$G$7,[5]Разработчик!$F$8,IF(K348&lt;=[5]Разработчик!$J$7,[5]Разработчик!$I$8,IF(K348&lt;=[5]Разработчик!$M$7,[5]Разработчик!$L$8,IF(K348&lt;=[5]Разработчик!$P$7,[5]Разработчик!$O$8,IF(K348&lt;=[5]Разработчик!$S$7,[5]Разработчик!$R$8,IF(K348&lt;=425.9,3.5,IF(K348&gt;=[5]Разработчик!$V$7,[5]Разработчик!$U$8))))))))),"-"))</f>
        <v>3.5</v>
      </c>
      <c r="O348" s="15"/>
      <c r="P348" s="43">
        <v>2021</v>
      </c>
      <c r="Q348" s="43">
        <v>2023</v>
      </c>
      <c r="R348" s="16" t="s">
        <v>258</v>
      </c>
      <c r="S348" s="16" t="s">
        <v>741</v>
      </c>
      <c r="T348" s="17">
        <f t="shared" si="46"/>
        <v>2040</v>
      </c>
      <c r="U348" s="10">
        <v>4</v>
      </c>
      <c r="V348" s="10"/>
      <c r="W348" s="10">
        <v>5</v>
      </c>
      <c r="X348" s="10">
        <v>1</v>
      </c>
      <c r="Y348" s="10"/>
      <c r="Z348" s="10"/>
      <c r="AA348" s="336"/>
      <c r="AB348" s="202" t="s">
        <v>2521</v>
      </c>
      <c r="AC348" s="196">
        <f t="shared" si="41"/>
        <v>5</v>
      </c>
      <c r="AD348" s="196">
        <f t="shared" si="42"/>
        <v>20</v>
      </c>
      <c r="AE348" s="196">
        <f t="shared" si="43"/>
        <v>25</v>
      </c>
    </row>
    <row r="349" spans="1:31" s="7" customFormat="1" ht="36" x14ac:dyDescent="0.25">
      <c r="A349" s="322"/>
      <c r="B349" s="237">
        <f t="shared" si="48"/>
        <v>86</v>
      </c>
      <c r="C349" s="366"/>
      <c r="D349" s="326"/>
      <c r="E349" s="361"/>
      <c r="F349" s="16" t="s">
        <v>313</v>
      </c>
      <c r="G349" s="40">
        <v>0.45</v>
      </c>
      <c r="H349" s="370"/>
      <c r="I349" s="370"/>
      <c r="J349" s="103">
        <v>0.8</v>
      </c>
      <c r="K349" s="41">
        <v>60.3</v>
      </c>
      <c r="L349" s="41">
        <v>5.45</v>
      </c>
      <c r="M349" s="41">
        <v>2015</v>
      </c>
      <c r="N349" s="14">
        <f>IF(K349="","",IF(O349="",IF(K349=0,"",IF(K349&lt;=[5]Разработчик!$D$7,[5]Разработчик!$C$8,IF(K349&lt;=[5]Разработчик!$G$7,[5]Разработчик!$F$8,IF(K349&lt;=[5]Разработчик!$J$7,[5]Разработчик!$I$8,IF(K349&lt;=[5]Разработчик!$M$7,[5]Разработчик!$L$8,IF(K349&lt;=[5]Разработчик!$P$7,[5]Разработчик!$O$8,IF(K349&lt;=[5]Разработчик!$S$7,[5]Разработчик!$R$8,IF(K349&lt;=425.9,3.5,IF(K349&gt;=[5]Разработчик!$V$7,[5]Разработчик!$U$8))))))))),"-"))</f>
        <v>2</v>
      </c>
      <c r="O349" s="15"/>
      <c r="P349" s="43">
        <v>2021</v>
      </c>
      <c r="Q349" s="43">
        <v>2023</v>
      </c>
      <c r="R349" s="16" t="s">
        <v>258</v>
      </c>
      <c r="S349" s="16" t="s">
        <v>741</v>
      </c>
      <c r="T349" s="17">
        <f t="shared" si="46"/>
        <v>2040</v>
      </c>
      <c r="U349" s="10"/>
      <c r="V349" s="10"/>
      <c r="W349" s="10"/>
      <c r="X349" s="10"/>
      <c r="Y349" s="10"/>
      <c r="Z349" s="10"/>
      <c r="AA349" s="336"/>
      <c r="AB349" s="202" t="s">
        <v>2521</v>
      </c>
      <c r="AC349" s="196">
        <f t="shared" si="41"/>
        <v>0</v>
      </c>
      <c r="AD349" s="196">
        <f t="shared" si="42"/>
        <v>0</v>
      </c>
      <c r="AE349" s="196">
        <f t="shared" si="43"/>
        <v>0</v>
      </c>
    </row>
    <row r="350" spans="1:31" s="7" customFormat="1" ht="36" x14ac:dyDescent="0.25">
      <c r="A350" s="322"/>
      <c r="B350" s="237">
        <f t="shared" si="48"/>
        <v>86</v>
      </c>
      <c r="C350" s="366"/>
      <c r="D350" s="326"/>
      <c r="E350" s="361"/>
      <c r="F350" s="16" t="s">
        <v>313</v>
      </c>
      <c r="G350" s="40">
        <v>0.45</v>
      </c>
      <c r="H350" s="370"/>
      <c r="I350" s="370"/>
      <c r="J350" s="103">
        <v>0.5</v>
      </c>
      <c r="K350" s="41">
        <v>33.4</v>
      </c>
      <c r="L350" s="41">
        <v>6.35</v>
      </c>
      <c r="M350" s="41">
        <v>2015</v>
      </c>
      <c r="N350" s="14">
        <f>IF(K350="","",IF(O350="",IF(K350=0,"",IF(K350&lt;=[5]Разработчик!$D$7,[5]Разработчик!$C$8,IF(K350&lt;=[5]Разработчик!$G$7,[5]Разработчик!$F$8,IF(K350&lt;=[5]Разработчик!$J$7,[5]Разработчик!$I$8,IF(K350&lt;=[5]Разработчик!$M$7,[5]Разработчик!$L$8,IF(K350&lt;=[5]Разработчик!$P$7,[5]Разработчик!$O$8,IF(K350&lt;=[5]Разработчик!$S$7,[5]Разработчик!$R$8,IF(K350&lt;=425.9,3.5,IF(K350&gt;=[5]Разработчик!$V$7,[5]Разработчик!$U$8))))))))),"-"))</f>
        <v>1.5</v>
      </c>
      <c r="O350" s="15"/>
      <c r="P350" s="43">
        <v>2021</v>
      </c>
      <c r="Q350" s="43">
        <v>2023</v>
      </c>
      <c r="R350" s="16" t="s">
        <v>258</v>
      </c>
      <c r="S350" s="16" t="s">
        <v>741</v>
      </c>
      <c r="T350" s="17">
        <f t="shared" si="46"/>
        <v>2040</v>
      </c>
      <c r="U350" s="10"/>
      <c r="V350" s="10"/>
      <c r="W350" s="10"/>
      <c r="X350" s="10"/>
      <c r="Y350" s="10"/>
      <c r="Z350" s="10"/>
      <c r="AA350" s="336"/>
      <c r="AB350" s="202" t="s">
        <v>2521</v>
      </c>
      <c r="AC350" s="196">
        <f t="shared" si="41"/>
        <v>0</v>
      </c>
      <c r="AD350" s="196">
        <f t="shared" si="42"/>
        <v>0</v>
      </c>
      <c r="AE350" s="196">
        <f t="shared" si="43"/>
        <v>0</v>
      </c>
    </row>
    <row r="351" spans="1:31" s="7" customFormat="1" ht="36" x14ac:dyDescent="0.25">
      <c r="A351" s="322"/>
      <c r="B351" s="237">
        <f t="shared" si="48"/>
        <v>86</v>
      </c>
      <c r="C351" s="366"/>
      <c r="D351" s="326"/>
      <c r="E351" s="361"/>
      <c r="F351" s="16" t="s">
        <v>313</v>
      </c>
      <c r="G351" s="40">
        <v>0.45</v>
      </c>
      <c r="H351" s="370"/>
      <c r="I351" s="370"/>
      <c r="J351" s="103">
        <v>0.6</v>
      </c>
      <c r="K351" s="41">
        <v>21.3</v>
      </c>
      <c r="L351" s="41">
        <v>4.78</v>
      </c>
      <c r="M351" s="41">
        <v>2015</v>
      </c>
      <c r="N351" s="14">
        <f>IF(K351="","",IF(O351="",IF(K351=0,"",IF(K351&lt;=[5]Разработчик!$D$7,[5]Разработчик!$C$8,IF(K351&lt;=[5]Разработчик!$G$7,[5]Разработчик!$F$8,IF(K351&lt;=[5]Разработчик!$J$7,[5]Разработчик!$I$8,IF(K351&lt;=[5]Разработчик!$M$7,[5]Разработчик!$L$8,IF(K351&lt;=[5]Разработчик!$P$7,[5]Разработчик!$O$8,IF(K351&lt;=[5]Разработчик!$S$7,[5]Разработчик!$R$8,IF(K351&lt;=425.9,3.5,IF(K351&gt;=[5]Разработчик!$V$7,[5]Разработчик!$U$8))))))))),"-"))</f>
        <v>1</v>
      </c>
      <c r="O351" s="15"/>
      <c r="P351" s="43">
        <v>2021</v>
      </c>
      <c r="Q351" s="43">
        <v>2023</v>
      </c>
      <c r="R351" s="16" t="s">
        <v>258</v>
      </c>
      <c r="S351" s="16" t="s">
        <v>741</v>
      </c>
      <c r="T351" s="17">
        <f t="shared" si="46"/>
        <v>2040</v>
      </c>
      <c r="U351" s="10"/>
      <c r="V351" s="10"/>
      <c r="W351" s="10"/>
      <c r="X351" s="10"/>
      <c r="Y351" s="10"/>
      <c r="Z351" s="10"/>
      <c r="AA351" s="336"/>
      <c r="AB351" s="202" t="s">
        <v>2521</v>
      </c>
      <c r="AC351" s="196">
        <f t="shared" si="41"/>
        <v>0</v>
      </c>
      <c r="AD351" s="196">
        <f t="shared" si="42"/>
        <v>0</v>
      </c>
      <c r="AE351" s="196">
        <f t="shared" si="43"/>
        <v>0</v>
      </c>
    </row>
    <row r="352" spans="1:31" s="7" customFormat="1" ht="36" x14ac:dyDescent="0.25">
      <c r="A352" s="322"/>
      <c r="B352" s="237">
        <f t="shared" si="48"/>
        <v>86</v>
      </c>
      <c r="C352" s="366" t="s">
        <v>625</v>
      </c>
      <c r="D352" s="326" t="s">
        <v>817</v>
      </c>
      <c r="E352" s="361"/>
      <c r="F352" s="16" t="s">
        <v>313</v>
      </c>
      <c r="G352" s="40">
        <v>0.45</v>
      </c>
      <c r="H352" s="370"/>
      <c r="I352" s="370"/>
      <c r="J352" s="103">
        <v>1</v>
      </c>
      <c r="K352" s="41">
        <v>60.3</v>
      </c>
      <c r="L352" s="41">
        <v>5.54</v>
      </c>
      <c r="M352" s="41">
        <v>2015</v>
      </c>
      <c r="N352" s="14">
        <f>IF(K352="","",IF(O352="",IF(K352=0,"",IF(K352&lt;=[5]Разработчик!$D$7,[5]Разработчик!$C$8,IF(K352&lt;=[5]Разработчик!$G$7,[5]Разработчик!$F$8,IF(K352&lt;=[5]Разработчик!$J$7,[5]Разработчик!$I$8,IF(K352&lt;=[5]Разработчик!$M$7,[5]Разработчик!$L$8,IF(K352&lt;=[5]Разработчик!$P$7,[5]Разработчик!$O$8,IF(K352&lt;=[5]Разработчик!$S$7,[5]Разработчик!$R$8,IF(K352&lt;=425.9,3.5,IF(K352&gt;=[5]Разработчик!$V$7,[5]Разработчик!$U$8))))))))),"-"))</f>
        <v>2</v>
      </c>
      <c r="O352" s="15"/>
      <c r="P352" s="43">
        <v>2021</v>
      </c>
      <c r="Q352" s="43">
        <v>2023</v>
      </c>
      <c r="R352" s="16" t="s">
        <v>258</v>
      </c>
      <c r="S352" s="16" t="s">
        <v>741</v>
      </c>
      <c r="T352" s="17">
        <f t="shared" si="46"/>
        <v>2040</v>
      </c>
      <c r="U352" s="10">
        <v>5</v>
      </c>
      <c r="V352" s="10"/>
      <c r="W352" s="10">
        <v>2</v>
      </c>
      <c r="X352" s="10">
        <v>1</v>
      </c>
      <c r="Y352" s="10"/>
      <c r="Z352" s="10">
        <v>2</v>
      </c>
      <c r="AA352" s="336"/>
      <c r="AB352" s="202" t="s">
        <v>2521</v>
      </c>
      <c r="AC352" s="196">
        <f t="shared" si="41"/>
        <v>8</v>
      </c>
      <c r="AD352" s="196">
        <f t="shared" si="42"/>
        <v>22</v>
      </c>
      <c r="AE352" s="196">
        <f t="shared" si="43"/>
        <v>30</v>
      </c>
    </row>
    <row r="353" spans="1:31" s="7" customFormat="1" ht="36" x14ac:dyDescent="0.25">
      <c r="A353" s="322"/>
      <c r="B353" s="237">
        <f t="shared" si="48"/>
        <v>86</v>
      </c>
      <c r="C353" s="366"/>
      <c r="D353" s="326"/>
      <c r="E353" s="361"/>
      <c r="F353" s="16" t="s">
        <v>313</v>
      </c>
      <c r="G353" s="40">
        <v>0.45</v>
      </c>
      <c r="H353" s="370"/>
      <c r="I353" s="370"/>
      <c r="J353" s="103">
        <v>0.2</v>
      </c>
      <c r="K353" s="41">
        <v>33.4</v>
      </c>
      <c r="L353" s="41">
        <v>6.35</v>
      </c>
      <c r="M353" s="41">
        <v>2015</v>
      </c>
      <c r="N353" s="14">
        <f>IF(K353="","",IF(O353="",IF(K353=0,"",IF(K353&lt;=[5]Разработчик!$D$7,[5]Разработчик!$C$8,IF(K353&lt;=[5]Разработчик!$G$7,[5]Разработчик!$F$8,IF(K353&lt;=[5]Разработчик!$J$7,[5]Разработчик!$I$8,IF(K353&lt;=[5]Разработчик!$M$7,[5]Разработчик!$L$8,IF(K353&lt;=[5]Разработчик!$P$7,[5]Разработчик!$O$8,IF(K353&lt;=[5]Разработчик!$S$7,[5]Разработчик!$R$8,IF(K353&lt;=425.9,3.5,IF(K353&gt;=[5]Разработчик!$V$7,[5]Разработчик!$U$8))))))))),"-"))</f>
        <v>1.5</v>
      </c>
      <c r="O353" s="15"/>
      <c r="P353" s="43">
        <v>2021</v>
      </c>
      <c r="Q353" s="43">
        <v>2023</v>
      </c>
      <c r="R353" s="16" t="s">
        <v>258</v>
      </c>
      <c r="S353" s="16" t="s">
        <v>741</v>
      </c>
      <c r="T353" s="17">
        <f t="shared" si="46"/>
        <v>2040</v>
      </c>
      <c r="U353" s="10"/>
      <c r="V353" s="10"/>
      <c r="W353" s="10"/>
      <c r="X353" s="10"/>
      <c r="Y353" s="10"/>
      <c r="Z353" s="10"/>
      <c r="AA353" s="336"/>
      <c r="AB353" s="202" t="s">
        <v>2521</v>
      </c>
      <c r="AC353" s="196">
        <f t="shared" si="41"/>
        <v>0</v>
      </c>
      <c r="AD353" s="196">
        <f t="shared" si="42"/>
        <v>0</v>
      </c>
      <c r="AE353" s="196">
        <f t="shared" si="43"/>
        <v>0</v>
      </c>
    </row>
    <row r="354" spans="1:31" s="7" customFormat="1" ht="36" x14ac:dyDescent="0.25">
      <c r="A354" s="322"/>
      <c r="B354" s="237">
        <f t="shared" si="48"/>
        <v>86</v>
      </c>
      <c r="C354" s="366"/>
      <c r="D354" s="326"/>
      <c r="E354" s="361"/>
      <c r="F354" s="16" t="s">
        <v>313</v>
      </c>
      <c r="G354" s="40">
        <v>0.45</v>
      </c>
      <c r="H354" s="370"/>
      <c r="I354" s="370"/>
      <c r="J354" s="103">
        <v>1.6</v>
      </c>
      <c r="K354" s="41">
        <v>26.7</v>
      </c>
      <c r="L354" s="41">
        <v>5.56</v>
      </c>
      <c r="M354" s="41">
        <v>2015</v>
      </c>
      <c r="N354" s="14">
        <f>IF(K354="","",IF(O354="",IF(K354=0,"",IF(K354&lt;=[5]Разработчик!$D$7,[5]Разработчик!$C$8,IF(K354&lt;=[5]Разработчик!$G$7,[5]Разработчик!$F$8,IF(K354&lt;=[5]Разработчик!$J$7,[5]Разработчик!$I$8,IF(K354&lt;=[5]Разработчик!$M$7,[5]Разработчик!$L$8,IF(K354&lt;=[5]Разработчик!$P$7,[5]Разработчик!$O$8,IF(K354&lt;=[5]Разработчик!$S$7,[5]Разработчик!$R$8,IF(K354&lt;=425.9,3.5,IF(K354&gt;=[5]Разработчик!$V$7,[5]Разработчик!$U$8))))))))),"-"))</f>
        <v>1.5</v>
      </c>
      <c r="O354" s="15"/>
      <c r="P354" s="43">
        <v>2021</v>
      </c>
      <c r="Q354" s="43">
        <v>2023</v>
      </c>
      <c r="R354" s="16" t="s">
        <v>258</v>
      </c>
      <c r="S354" s="16" t="s">
        <v>741</v>
      </c>
      <c r="T354" s="17">
        <f t="shared" si="46"/>
        <v>2040</v>
      </c>
      <c r="U354" s="10"/>
      <c r="V354" s="10"/>
      <c r="W354" s="10"/>
      <c r="X354" s="10"/>
      <c r="Y354" s="10"/>
      <c r="Z354" s="10"/>
      <c r="AA354" s="336"/>
      <c r="AB354" s="202" t="s">
        <v>2521</v>
      </c>
      <c r="AC354" s="196">
        <f t="shared" si="41"/>
        <v>0</v>
      </c>
      <c r="AD354" s="196">
        <f t="shared" si="42"/>
        <v>0</v>
      </c>
      <c r="AE354" s="196">
        <f t="shared" si="43"/>
        <v>0</v>
      </c>
    </row>
    <row r="355" spans="1:31" s="7" customFormat="1" ht="36" x14ac:dyDescent="0.25">
      <c r="A355" s="322"/>
      <c r="B355" s="237">
        <f t="shared" si="48"/>
        <v>86</v>
      </c>
      <c r="C355" s="366" t="s">
        <v>625</v>
      </c>
      <c r="D355" s="326" t="s">
        <v>271</v>
      </c>
      <c r="E355" s="361"/>
      <c r="F355" s="16" t="s">
        <v>313</v>
      </c>
      <c r="G355" s="40">
        <v>0.45</v>
      </c>
      <c r="H355" s="370"/>
      <c r="I355" s="370"/>
      <c r="J355" s="103">
        <v>2.2000000000000002</v>
      </c>
      <c r="K355" s="41">
        <v>406.4</v>
      </c>
      <c r="L355" s="41">
        <v>9.5299999999999994</v>
      </c>
      <c r="M355" s="41">
        <v>2015</v>
      </c>
      <c r="N355" s="14">
        <f>IF(K355="","",IF(O355="",IF(K355=0,"",IF(K355&lt;=[5]Разработчик!$D$7,[5]Разработчик!$C$8,IF(K355&lt;=[5]Разработчик!$G$7,[5]Разработчик!$F$8,IF(K355&lt;=[5]Разработчик!$J$7,[5]Разработчик!$I$8,IF(K355&lt;=[5]Разработчик!$M$7,[5]Разработчик!$L$8,IF(K355&lt;=[5]Разработчик!$P$7,[5]Разработчик!$O$8,IF(K355&lt;=[5]Разработчик!$S$7,[5]Разработчик!$R$8,IF(K355&lt;=425.9,3.5,IF(K355&gt;=[5]Разработчик!$V$7,[5]Разработчик!$U$8))))))))),"-"))</f>
        <v>3.5</v>
      </c>
      <c r="O355" s="15"/>
      <c r="P355" s="43">
        <v>2021</v>
      </c>
      <c r="Q355" s="43">
        <v>2023</v>
      </c>
      <c r="R355" s="16" t="s">
        <v>258</v>
      </c>
      <c r="S355" s="16" t="s">
        <v>741</v>
      </c>
      <c r="T355" s="17">
        <f t="shared" si="46"/>
        <v>2040</v>
      </c>
      <c r="U355" s="10">
        <v>4</v>
      </c>
      <c r="V355" s="10"/>
      <c r="W355" s="10">
        <v>5</v>
      </c>
      <c r="X355" s="10">
        <v>1</v>
      </c>
      <c r="Y355" s="10"/>
      <c r="Z355" s="10">
        <v>4</v>
      </c>
      <c r="AA355" s="336"/>
      <c r="AB355" s="202" t="s">
        <v>2521</v>
      </c>
      <c r="AC355" s="196">
        <f t="shared" si="41"/>
        <v>9</v>
      </c>
      <c r="AD355" s="196">
        <f t="shared" si="42"/>
        <v>32</v>
      </c>
      <c r="AE355" s="196">
        <f t="shared" si="43"/>
        <v>41</v>
      </c>
    </row>
    <row r="356" spans="1:31" s="7" customFormat="1" ht="36" x14ac:dyDescent="0.25">
      <c r="A356" s="322"/>
      <c r="B356" s="237">
        <f t="shared" si="48"/>
        <v>86</v>
      </c>
      <c r="C356" s="366"/>
      <c r="D356" s="326"/>
      <c r="E356" s="361"/>
      <c r="F356" s="16" t="s">
        <v>313</v>
      </c>
      <c r="G356" s="40">
        <v>0.45</v>
      </c>
      <c r="H356" s="370"/>
      <c r="I356" s="370"/>
      <c r="J356" s="103">
        <v>0.7</v>
      </c>
      <c r="K356" s="41">
        <v>60.3</v>
      </c>
      <c r="L356" s="41">
        <v>5.45</v>
      </c>
      <c r="M356" s="41">
        <v>2015</v>
      </c>
      <c r="N356" s="14">
        <f>IF(K356="","",IF(O356="",IF(K356=0,"",IF(K356&lt;=[5]Разработчик!$D$7,[5]Разработчик!$C$8,IF(K356&lt;=[5]Разработчик!$G$7,[5]Разработчик!$F$8,IF(K356&lt;=[5]Разработчик!$J$7,[5]Разработчик!$I$8,IF(K356&lt;=[5]Разработчик!$M$7,[5]Разработчик!$L$8,IF(K356&lt;=[5]Разработчик!$P$7,[5]Разработчик!$O$8,IF(K356&lt;=[5]Разработчик!$S$7,[5]Разработчик!$R$8,IF(K356&lt;=425.9,3.5,IF(K356&gt;=[5]Разработчик!$V$7,[5]Разработчик!$U$8))))))))),"-"))</f>
        <v>2</v>
      </c>
      <c r="O356" s="15"/>
      <c r="P356" s="43">
        <v>2021</v>
      </c>
      <c r="Q356" s="43">
        <v>2023</v>
      </c>
      <c r="R356" s="16" t="s">
        <v>258</v>
      </c>
      <c r="S356" s="16" t="s">
        <v>741</v>
      </c>
      <c r="T356" s="17">
        <f t="shared" si="46"/>
        <v>2040</v>
      </c>
      <c r="U356" s="10"/>
      <c r="V356" s="10"/>
      <c r="W356" s="10"/>
      <c r="X356" s="10"/>
      <c r="Y356" s="10"/>
      <c r="Z356" s="10"/>
      <c r="AA356" s="336"/>
      <c r="AB356" s="202" t="s">
        <v>2521</v>
      </c>
      <c r="AC356" s="196">
        <f t="shared" si="41"/>
        <v>0</v>
      </c>
      <c r="AD356" s="196">
        <f t="shared" si="42"/>
        <v>0</v>
      </c>
      <c r="AE356" s="196">
        <f t="shared" si="43"/>
        <v>0</v>
      </c>
    </row>
    <row r="357" spans="1:31" s="7" customFormat="1" ht="36" x14ac:dyDescent="0.25">
      <c r="A357" s="322"/>
      <c r="B357" s="237">
        <f t="shared" si="48"/>
        <v>86</v>
      </c>
      <c r="C357" s="366"/>
      <c r="D357" s="326"/>
      <c r="E357" s="361"/>
      <c r="F357" s="16" t="s">
        <v>313</v>
      </c>
      <c r="G357" s="40">
        <v>0.45</v>
      </c>
      <c r="H357" s="370"/>
      <c r="I357" s="370"/>
      <c r="J357" s="103">
        <v>0.5</v>
      </c>
      <c r="K357" s="41">
        <v>33.4</v>
      </c>
      <c r="L357" s="41">
        <v>6.35</v>
      </c>
      <c r="M357" s="41">
        <v>2015</v>
      </c>
      <c r="N357" s="14">
        <f>IF(K357="","",IF(O357="",IF(K357=0,"",IF(K357&lt;=[5]Разработчик!$D$7,[5]Разработчик!$C$8,IF(K357&lt;=[5]Разработчик!$G$7,[5]Разработчик!$F$8,IF(K357&lt;=[5]Разработчик!$J$7,[5]Разработчик!$I$8,IF(K357&lt;=[5]Разработчик!$M$7,[5]Разработчик!$L$8,IF(K357&lt;=[5]Разработчик!$P$7,[5]Разработчик!$O$8,IF(K357&lt;=[5]Разработчик!$S$7,[5]Разработчик!$R$8,IF(K357&lt;=425.9,3.5,IF(K357&gt;=[5]Разработчик!$V$7,[5]Разработчик!$U$8))))))))),"-"))</f>
        <v>1.5</v>
      </c>
      <c r="O357" s="15"/>
      <c r="P357" s="43">
        <v>2021</v>
      </c>
      <c r="Q357" s="43">
        <v>2023</v>
      </c>
      <c r="R357" s="16" t="s">
        <v>258</v>
      </c>
      <c r="S357" s="16" t="s">
        <v>741</v>
      </c>
      <c r="T357" s="17">
        <f t="shared" si="46"/>
        <v>2040</v>
      </c>
      <c r="U357" s="10"/>
      <c r="V357" s="10"/>
      <c r="W357" s="10"/>
      <c r="X357" s="10"/>
      <c r="Y357" s="10"/>
      <c r="Z357" s="10"/>
      <c r="AA357" s="336"/>
      <c r="AB357" s="202" t="s">
        <v>2521</v>
      </c>
      <c r="AC357" s="196">
        <f t="shared" si="41"/>
        <v>0</v>
      </c>
      <c r="AD357" s="196">
        <f t="shared" si="42"/>
        <v>0</v>
      </c>
      <c r="AE357" s="196">
        <f t="shared" si="43"/>
        <v>0</v>
      </c>
    </row>
    <row r="358" spans="1:31" s="7" customFormat="1" ht="36" x14ac:dyDescent="0.25">
      <c r="A358" s="322"/>
      <c r="B358" s="237">
        <f t="shared" si="48"/>
        <v>86</v>
      </c>
      <c r="C358" s="366"/>
      <c r="D358" s="326"/>
      <c r="E358" s="361"/>
      <c r="F358" s="16" t="s">
        <v>313</v>
      </c>
      <c r="G358" s="40">
        <v>0.45</v>
      </c>
      <c r="H358" s="370"/>
      <c r="I358" s="370"/>
      <c r="J358" s="103">
        <v>0.6</v>
      </c>
      <c r="K358" s="41">
        <v>21.3</v>
      </c>
      <c r="L358" s="41">
        <v>4.78</v>
      </c>
      <c r="M358" s="41">
        <v>2015</v>
      </c>
      <c r="N358" s="14">
        <f>IF(K358="","",IF(O358="",IF(K358=0,"",IF(K358&lt;=[5]Разработчик!$D$7,[5]Разработчик!$C$8,IF(K358&lt;=[5]Разработчик!$G$7,[5]Разработчик!$F$8,IF(K358&lt;=[5]Разработчик!$J$7,[5]Разработчик!$I$8,IF(K358&lt;=[5]Разработчик!$M$7,[5]Разработчик!$L$8,IF(K358&lt;=[5]Разработчик!$P$7,[5]Разработчик!$O$8,IF(K358&lt;=[5]Разработчик!$S$7,[5]Разработчик!$R$8,IF(K358&lt;=425.9,3.5,IF(K358&gt;=[5]Разработчик!$V$7,[5]Разработчик!$U$8))))))))),"-"))</f>
        <v>1</v>
      </c>
      <c r="O358" s="15"/>
      <c r="P358" s="43">
        <v>2021</v>
      </c>
      <c r="Q358" s="43">
        <v>2023</v>
      </c>
      <c r="R358" s="16" t="s">
        <v>258</v>
      </c>
      <c r="S358" s="16" t="s">
        <v>741</v>
      </c>
      <c r="T358" s="17">
        <f t="shared" si="46"/>
        <v>2040</v>
      </c>
      <c r="U358" s="10"/>
      <c r="V358" s="10"/>
      <c r="W358" s="10"/>
      <c r="X358" s="10"/>
      <c r="Y358" s="10"/>
      <c r="Z358" s="10"/>
      <c r="AA358" s="336"/>
      <c r="AB358" s="202" t="s">
        <v>2521</v>
      </c>
      <c r="AC358" s="196">
        <f t="shared" si="41"/>
        <v>0</v>
      </c>
      <c r="AD358" s="196">
        <f t="shared" si="42"/>
        <v>0</v>
      </c>
      <c r="AE358" s="196">
        <f t="shared" si="43"/>
        <v>0</v>
      </c>
    </row>
    <row r="359" spans="1:31" s="7" customFormat="1" ht="36" x14ac:dyDescent="0.25">
      <c r="A359" s="322"/>
      <c r="B359" s="237">
        <f t="shared" si="48"/>
        <v>86</v>
      </c>
      <c r="C359" s="366" t="s">
        <v>625</v>
      </c>
      <c r="D359" s="326" t="s">
        <v>818</v>
      </c>
      <c r="E359" s="361"/>
      <c r="F359" s="16" t="s">
        <v>313</v>
      </c>
      <c r="G359" s="40">
        <v>0.45</v>
      </c>
      <c r="H359" s="370"/>
      <c r="I359" s="370"/>
      <c r="J359" s="103">
        <v>1</v>
      </c>
      <c r="K359" s="41">
        <v>60.3</v>
      </c>
      <c r="L359" s="41">
        <v>5.54</v>
      </c>
      <c r="M359" s="41">
        <v>2015</v>
      </c>
      <c r="N359" s="14">
        <f>IF(K359="","",IF(O359="",IF(K359=0,"",IF(K359&lt;=[5]Разработчик!$D$7,[5]Разработчик!$C$8,IF(K359&lt;=[5]Разработчик!$G$7,[5]Разработчик!$F$8,IF(K359&lt;=[5]Разработчик!$J$7,[5]Разработчик!$I$8,IF(K359&lt;=[5]Разработчик!$M$7,[5]Разработчик!$L$8,IF(K359&lt;=[5]Разработчик!$P$7,[5]Разработчик!$O$8,IF(K359&lt;=[5]Разработчик!$S$7,[5]Разработчик!$R$8,IF(K359&lt;=425.9,3.5,IF(K359&gt;=[5]Разработчик!$V$7,[5]Разработчик!$U$8))))))))),"-"))</f>
        <v>2</v>
      </c>
      <c r="O359" s="15"/>
      <c r="P359" s="43">
        <v>2021</v>
      </c>
      <c r="Q359" s="43">
        <v>2023</v>
      </c>
      <c r="R359" s="16" t="s">
        <v>258</v>
      </c>
      <c r="S359" s="16" t="s">
        <v>741</v>
      </c>
      <c r="T359" s="17">
        <f t="shared" si="46"/>
        <v>2040</v>
      </c>
      <c r="U359" s="10">
        <v>4</v>
      </c>
      <c r="V359" s="10"/>
      <c r="W359" s="10">
        <v>2</v>
      </c>
      <c r="X359" s="10">
        <v>1</v>
      </c>
      <c r="Y359" s="10"/>
      <c r="Z359" s="10">
        <v>3</v>
      </c>
      <c r="AA359" s="336"/>
      <c r="AB359" s="202" t="s">
        <v>2521</v>
      </c>
      <c r="AC359" s="196">
        <f t="shared" si="41"/>
        <v>8</v>
      </c>
      <c r="AD359" s="196">
        <f t="shared" si="42"/>
        <v>23</v>
      </c>
      <c r="AE359" s="196">
        <f t="shared" si="43"/>
        <v>31</v>
      </c>
    </row>
    <row r="360" spans="1:31" s="7" customFormat="1" ht="36" x14ac:dyDescent="0.25">
      <c r="A360" s="322"/>
      <c r="B360" s="237">
        <f t="shared" si="48"/>
        <v>86</v>
      </c>
      <c r="C360" s="366"/>
      <c r="D360" s="326"/>
      <c r="E360" s="361"/>
      <c r="F360" s="16" t="s">
        <v>313</v>
      </c>
      <c r="G360" s="40">
        <v>0.45</v>
      </c>
      <c r="H360" s="370"/>
      <c r="I360" s="370"/>
      <c r="J360" s="103">
        <v>0.2</v>
      </c>
      <c r="K360" s="41">
        <v>33.4</v>
      </c>
      <c r="L360" s="41">
        <v>6.35</v>
      </c>
      <c r="M360" s="41">
        <v>2015</v>
      </c>
      <c r="N360" s="14">
        <f>IF(K360="","",IF(O360="",IF(K360=0,"",IF(K360&lt;=[5]Разработчик!$D$7,[5]Разработчик!$C$8,IF(K360&lt;=[5]Разработчик!$G$7,[5]Разработчик!$F$8,IF(K360&lt;=[5]Разработчик!$J$7,[5]Разработчик!$I$8,IF(K360&lt;=[5]Разработчик!$M$7,[5]Разработчик!$L$8,IF(K360&lt;=[5]Разработчик!$P$7,[5]Разработчик!$O$8,IF(K360&lt;=[5]Разработчик!$S$7,[5]Разработчик!$R$8,IF(K360&lt;=425.9,3.5,IF(K360&gt;=[5]Разработчик!$V$7,[5]Разработчик!$U$8))))))))),"-"))</f>
        <v>1.5</v>
      </c>
      <c r="O360" s="15"/>
      <c r="P360" s="43">
        <v>2021</v>
      </c>
      <c r="Q360" s="43">
        <v>2023</v>
      </c>
      <c r="R360" s="16" t="s">
        <v>258</v>
      </c>
      <c r="S360" s="16" t="s">
        <v>741</v>
      </c>
      <c r="T360" s="17">
        <f t="shared" si="46"/>
        <v>2040</v>
      </c>
      <c r="U360" s="10"/>
      <c r="V360" s="10"/>
      <c r="W360" s="10"/>
      <c r="X360" s="10"/>
      <c r="Y360" s="10"/>
      <c r="Z360" s="10"/>
      <c r="AA360" s="336"/>
      <c r="AB360" s="202" t="s">
        <v>2521</v>
      </c>
      <c r="AC360" s="196">
        <f t="shared" si="41"/>
        <v>0</v>
      </c>
      <c r="AD360" s="196">
        <f t="shared" si="42"/>
        <v>0</v>
      </c>
      <c r="AE360" s="196">
        <f t="shared" si="43"/>
        <v>0</v>
      </c>
    </row>
    <row r="361" spans="1:31" s="7" customFormat="1" ht="36" x14ac:dyDescent="0.25">
      <c r="A361" s="322"/>
      <c r="B361" s="237">
        <f t="shared" si="48"/>
        <v>86</v>
      </c>
      <c r="C361" s="366"/>
      <c r="D361" s="326"/>
      <c r="E361" s="361"/>
      <c r="F361" s="16" t="s">
        <v>313</v>
      </c>
      <c r="G361" s="40">
        <v>0.45</v>
      </c>
      <c r="H361" s="370"/>
      <c r="I361" s="370"/>
      <c r="J361" s="103">
        <v>1.5</v>
      </c>
      <c r="K361" s="41">
        <v>26.7</v>
      </c>
      <c r="L361" s="41">
        <v>5.56</v>
      </c>
      <c r="M361" s="41">
        <v>2015</v>
      </c>
      <c r="N361" s="14">
        <f>IF(K361="","",IF(O361="",IF(K361=0,"",IF(K361&lt;=[5]Разработчик!$D$7,[5]Разработчик!$C$8,IF(K361&lt;=[5]Разработчик!$G$7,[5]Разработчик!$F$8,IF(K361&lt;=[5]Разработчик!$J$7,[5]Разработчик!$I$8,IF(K361&lt;=[5]Разработчик!$M$7,[5]Разработчик!$L$8,IF(K361&lt;=[5]Разработчик!$P$7,[5]Разработчик!$O$8,IF(K361&lt;=[5]Разработчик!$S$7,[5]Разработчик!$R$8,IF(K361&lt;=425.9,3.5,IF(K361&gt;=[5]Разработчик!$V$7,[5]Разработчик!$U$8))))))))),"-"))</f>
        <v>1.5</v>
      </c>
      <c r="O361" s="15"/>
      <c r="P361" s="43">
        <v>2021</v>
      </c>
      <c r="Q361" s="43">
        <v>2023</v>
      </c>
      <c r="R361" s="16" t="s">
        <v>258</v>
      </c>
      <c r="S361" s="16" t="s">
        <v>741</v>
      </c>
      <c r="T361" s="17">
        <f t="shared" si="46"/>
        <v>2040</v>
      </c>
      <c r="U361" s="10"/>
      <c r="V361" s="10"/>
      <c r="W361" s="10"/>
      <c r="X361" s="10"/>
      <c r="Y361" s="10"/>
      <c r="Z361" s="10"/>
      <c r="AA361" s="336"/>
      <c r="AB361" s="202" t="s">
        <v>2521</v>
      </c>
      <c r="AC361" s="196">
        <f t="shared" si="41"/>
        <v>0</v>
      </c>
      <c r="AD361" s="196">
        <f t="shared" si="42"/>
        <v>0</v>
      </c>
      <c r="AE361" s="196">
        <f t="shared" si="43"/>
        <v>0</v>
      </c>
    </row>
    <row r="362" spans="1:31" s="7" customFormat="1" x14ac:dyDescent="0.25">
      <c r="A362" s="322" t="s">
        <v>819</v>
      </c>
      <c r="B362" s="241">
        <v>95</v>
      </c>
      <c r="C362" s="366" t="s">
        <v>625</v>
      </c>
      <c r="D362" s="326" t="s">
        <v>297</v>
      </c>
      <c r="E362" s="361" t="s">
        <v>820</v>
      </c>
      <c r="F362" s="16" t="s">
        <v>313</v>
      </c>
      <c r="G362" s="40">
        <v>3.5</v>
      </c>
      <c r="H362" s="364">
        <v>1.45</v>
      </c>
      <c r="I362" s="364">
        <v>238</v>
      </c>
      <c r="J362" s="103">
        <v>0.7</v>
      </c>
      <c r="K362" s="41">
        <v>273</v>
      </c>
      <c r="L362" s="41">
        <v>10</v>
      </c>
      <c r="M362" s="41">
        <v>2015</v>
      </c>
      <c r="N362" s="14">
        <f>IF(K362="","",IF(O362="",IF(K362=0,"",IF(K362&lt;=[5]Разработчик!$D$7,[5]Разработчик!$C$8,IF(K362&lt;=[5]Разработчик!$G$7,[5]Разработчик!$F$8,IF(K362&lt;=[5]Разработчик!$J$7,[5]Разработчик!$I$8,IF(K362&lt;=[5]Разработчик!$M$7,[5]Разработчик!$L$8,IF(K362&lt;=[5]Разработчик!$P$7,[5]Разработчик!$O$8,IF(K362&lt;=[5]Разработчик!$S$7,[5]Разработчик!$R$8,IF(K362&lt;=425.9,3.5,IF(K362&gt;=[5]Разработчик!$V$7,[5]Разработчик!$U$8))))))))),"-"))</f>
        <v>3</v>
      </c>
      <c r="O362" s="15"/>
      <c r="P362" s="43">
        <v>2019</v>
      </c>
      <c r="Q362" s="43">
        <v>2023</v>
      </c>
      <c r="R362" s="16" t="s">
        <v>258</v>
      </c>
      <c r="S362" s="83" t="s">
        <v>340</v>
      </c>
      <c r="T362" s="17">
        <f t="shared" ref="T362:T367" si="49">IF(M362="","",M362+R362)</f>
        <v>2040</v>
      </c>
      <c r="U362" s="10"/>
      <c r="V362" s="10">
        <v>3</v>
      </c>
      <c r="W362" s="10"/>
      <c r="X362" s="10">
        <v>2</v>
      </c>
      <c r="Y362" s="10"/>
      <c r="Z362" s="10"/>
      <c r="AA362" s="336"/>
      <c r="AB362" s="202" t="s">
        <v>2521</v>
      </c>
      <c r="AC362" s="196">
        <f t="shared" si="41"/>
        <v>5</v>
      </c>
      <c r="AD362" s="196">
        <f t="shared" si="42"/>
        <v>13</v>
      </c>
      <c r="AE362" s="196">
        <f t="shared" si="43"/>
        <v>18</v>
      </c>
    </row>
    <row r="363" spans="1:31" s="7" customFormat="1" x14ac:dyDescent="0.25">
      <c r="A363" s="322"/>
      <c r="B363" s="237">
        <f>B362</f>
        <v>95</v>
      </c>
      <c r="C363" s="366"/>
      <c r="D363" s="326"/>
      <c r="E363" s="361"/>
      <c r="F363" s="16" t="s">
        <v>313</v>
      </c>
      <c r="G363" s="40">
        <v>3.5</v>
      </c>
      <c r="H363" s="364"/>
      <c r="I363" s="364"/>
      <c r="J363" s="103">
        <v>0.5</v>
      </c>
      <c r="K363" s="41">
        <v>219</v>
      </c>
      <c r="L363" s="41">
        <v>9</v>
      </c>
      <c r="M363" s="41">
        <v>2015</v>
      </c>
      <c r="N363" s="14">
        <f>IF(K363="","",IF(O363="",IF(K363=0,"",IF(K363&lt;=[5]Разработчик!$D$7,[5]Разработчик!$C$8,IF(K363&lt;=[5]Разработчик!$G$7,[5]Разработчик!$F$8,IF(K363&lt;=[5]Разработчик!$J$7,[5]Разработчик!$I$8,IF(K363&lt;=[5]Разработчик!$M$7,[5]Разработчик!$L$8,IF(K363&lt;=[5]Разработчик!$P$7,[5]Разработчик!$O$8,IF(K363&lt;=[5]Разработчик!$S$7,[5]Разработчик!$R$8,IF(K363&lt;=425.9,3.5,IF(K363&gt;=[5]Разработчик!$V$7,[5]Разработчик!$U$8))))))))),"-"))</f>
        <v>2.5</v>
      </c>
      <c r="O363" s="15"/>
      <c r="P363" s="43">
        <v>2019</v>
      </c>
      <c r="Q363" s="43">
        <v>2023</v>
      </c>
      <c r="R363" s="16" t="s">
        <v>258</v>
      </c>
      <c r="S363" s="83" t="s">
        <v>340</v>
      </c>
      <c r="T363" s="17">
        <f t="shared" si="49"/>
        <v>2040</v>
      </c>
      <c r="U363" s="10"/>
      <c r="V363" s="10"/>
      <c r="W363" s="10">
        <v>1</v>
      </c>
      <c r="X363" s="10"/>
      <c r="Y363" s="10"/>
      <c r="Z363" s="10"/>
      <c r="AA363" s="336"/>
      <c r="AB363" s="202" t="s">
        <v>2521</v>
      </c>
      <c r="AC363" s="196">
        <f t="shared" si="41"/>
        <v>0</v>
      </c>
      <c r="AD363" s="196">
        <f t="shared" si="42"/>
        <v>2</v>
      </c>
      <c r="AE363" s="196">
        <f t="shared" si="43"/>
        <v>2</v>
      </c>
    </row>
    <row r="364" spans="1:31" s="7" customFormat="1" x14ac:dyDescent="0.25">
      <c r="A364" s="322"/>
      <c r="B364" s="237">
        <f>B363</f>
        <v>95</v>
      </c>
      <c r="C364" s="366"/>
      <c r="D364" s="326"/>
      <c r="E364" s="361"/>
      <c r="F364" s="16" t="s">
        <v>313</v>
      </c>
      <c r="G364" s="40">
        <v>3.5</v>
      </c>
      <c r="H364" s="364"/>
      <c r="I364" s="364"/>
      <c r="J364" s="103">
        <v>8.3000000000000007</v>
      </c>
      <c r="K364" s="41">
        <v>159</v>
      </c>
      <c r="L364" s="41">
        <v>7</v>
      </c>
      <c r="M364" s="41">
        <v>2015</v>
      </c>
      <c r="N364" s="14">
        <f>IF(K364="","",IF(O364="",IF(K364=0,"",IF(K364&lt;=[5]Разработчик!$D$7,[5]Разработчик!$C$8,IF(K364&lt;=[5]Разработчик!$G$7,[5]Разработчик!$F$8,IF(K364&lt;=[5]Разработчик!$J$7,[5]Разработчик!$I$8,IF(K364&lt;=[5]Разработчик!$M$7,[5]Разработчик!$L$8,IF(K364&lt;=[5]Разработчик!$P$7,[5]Разработчик!$O$8,IF(K364&lt;=[5]Разработчик!$S$7,[5]Разработчик!$R$8,IF(K364&lt;=425.9,3.5,IF(K364&gt;=[5]Разработчик!$V$7,[5]Разработчик!$U$8))))))))),"-"))</f>
        <v>2.5</v>
      </c>
      <c r="O364" s="15"/>
      <c r="P364" s="43">
        <v>2019</v>
      </c>
      <c r="Q364" s="43">
        <v>2023</v>
      </c>
      <c r="R364" s="16" t="s">
        <v>258</v>
      </c>
      <c r="S364" s="83" t="s">
        <v>340</v>
      </c>
      <c r="T364" s="17">
        <f t="shared" si="49"/>
        <v>2040</v>
      </c>
      <c r="U364" s="10">
        <v>5</v>
      </c>
      <c r="V364" s="10"/>
      <c r="W364" s="10"/>
      <c r="X364" s="10"/>
      <c r="Y364" s="10"/>
      <c r="Z364" s="10">
        <v>2</v>
      </c>
      <c r="AA364" s="336"/>
      <c r="AB364" s="202" t="s">
        <v>2521</v>
      </c>
      <c r="AC364" s="196">
        <f t="shared" si="41"/>
        <v>7</v>
      </c>
      <c r="AD364" s="196">
        <f t="shared" si="42"/>
        <v>16</v>
      </c>
      <c r="AE364" s="196">
        <f t="shared" si="43"/>
        <v>23</v>
      </c>
    </row>
    <row r="365" spans="1:31" s="7" customFormat="1" x14ac:dyDescent="0.25">
      <c r="A365" s="322"/>
      <c r="B365" s="237">
        <f>B364</f>
        <v>95</v>
      </c>
      <c r="C365" s="366"/>
      <c r="D365" s="326"/>
      <c r="E365" s="361"/>
      <c r="F365" s="16" t="s">
        <v>313</v>
      </c>
      <c r="G365" s="40">
        <v>3.5</v>
      </c>
      <c r="H365" s="364"/>
      <c r="I365" s="364"/>
      <c r="J365" s="103">
        <v>12.2</v>
      </c>
      <c r="K365" s="41">
        <v>108</v>
      </c>
      <c r="L365" s="41">
        <v>6</v>
      </c>
      <c r="M365" s="41">
        <v>2015</v>
      </c>
      <c r="N365" s="14">
        <f>IF(K365="","",IF(O365="",IF(K365=0,"",IF(K365&lt;=[5]Разработчик!$D$7,[5]Разработчик!$C$8,IF(K365&lt;=[5]Разработчик!$G$7,[5]Разработчик!$F$8,IF(K365&lt;=[5]Разработчик!$J$7,[5]Разработчик!$I$8,IF(K365&lt;=[5]Разработчик!$M$7,[5]Разработчик!$L$8,IF(K365&lt;=[5]Разработчик!$P$7,[5]Разработчик!$O$8,IF(K365&lt;=[5]Разработчик!$S$7,[5]Разработчик!$R$8,IF(K365&lt;=425.9,3.5,IF(K365&gt;=[5]Разработчик!$V$7,[5]Разработчик!$U$8))))))))),"-"))</f>
        <v>2</v>
      </c>
      <c r="O365" s="15"/>
      <c r="P365" s="43">
        <v>2019</v>
      </c>
      <c r="Q365" s="43">
        <v>2023</v>
      </c>
      <c r="R365" s="16" t="s">
        <v>258</v>
      </c>
      <c r="S365" s="83" t="s">
        <v>340</v>
      </c>
      <c r="T365" s="17">
        <f t="shared" si="49"/>
        <v>2040</v>
      </c>
      <c r="U365" s="10">
        <v>17</v>
      </c>
      <c r="V365" s="10">
        <v>1</v>
      </c>
      <c r="W365" s="10">
        <v>2</v>
      </c>
      <c r="X365" s="10">
        <v>2</v>
      </c>
      <c r="Y365" s="10"/>
      <c r="Z365" s="10">
        <v>3</v>
      </c>
      <c r="AA365" s="336"/>
      <c r="AB365" s="202" t="s">
        <v>2521</v>
      </c>
      <c r="AC365" s="196">
        <f t="shared" si="41"/>
        <v>23</v>
      </c>
      <c r="AD365" s="196">
        <f t="shared" si="42"/>
        <v>54</v>
      </c>
      <c r="AE365" s="196">
        <f t="shared" si="43"/>
        <v>77</v>
      </c>
    </row>
    <row r="366" spans="1:31" s="7" customFormat="1" x14ac:dyDescent="0.25">
      <c r="A366" s="322"/>
      <c r="B366" s="237">
        <f>B365</f>
        <v>95</v>
      </c>
      <c r="C366" s="366"/>
      <c r="D366" s="326"/>
      <c r="E366" s="361"/>
      <c r="F366" s="16" t="s">
        <v>313</v>
      </c>
      <c r="G366" s="40">
        <v>3.5</v>
      </c>
      <c r="H366" s="364"/>
      <c r="I366" s="364"/>
      <c r="J366" s="103">
        <v>5.8</v>
      </c>
      <c r="K366" s="41">
        <v>89</v>
      </c>
      <c r="L366" s="41">
        <v>5</v>
      </c>
      <c r="M366" s="41">
        <v>2015</v>
      </c>
      <c r="N366" s="14">
        <f>IF(K366="","",IF(O366="",IF(K366=0,"",IF(K366&lt;=[5]Разработчик!$D$7,[5]Разработчик!$C$8,IF(K366&lt;=[5]Разработчик!$G$7,[5]Разработчик!$F$8,IF(K366&lt;=[5]Разработчик!$J$7,[5]Разработчик!$I$8,IF(K366&lt;=[5]Разработчик!$M$7,[5]Разработчик!$L$8,IF(K366&lt;=[5]Разработчик!$P$7,[5]Разработчик!$O$8,IF(K366&lt;=[5]Разработчик!$S$7,[5]Разработчик!$R$8,IF(K366&lt;=425.9,3.5,IF(K366&gt;=[5]Разработчик!$V$7,[5]Разработчик!$U$8))))))))),"-"))</f>
        <v>2</v>
      </c>
      <c r="O366" s="15"/>
      <c r="P366" s="43">
        <v>2019</v>
      </c>
      <c r="Q366" s="43">
        <v>2023</v>
      </c>
      <c r="R366" s="16" t="s">
        <v>258</v>
      </c>
      <c r="S366" s="83" t="s">
        <v>340</v>
      </c>
      <c r="T366" s="17">
        <f t="shared" si="49"/>
        <v>2040</v>
      </c>
      <c r="U366" s="10">
        <v>1</v>
      </c>
      <c r="V366" s="10"/>
      <c r="W366" s="10"/>
      <c r="X366" s="10"/>
      <c r="Y366" s="10"/>
      <c r="Z366" s="10"/>
      <c r="AA366" s="336"/>
      <c r="AB366" s="202" t="s">
        <v>2521</v>
      </c>
      <c r="AC366" s="196">
        <f t="shared" si="41"/>
        <v>1</v>
      </c>
      <c r="AD366" s="196">
        <f t="shared" si="42"/>
        <v>2</v>
      </c>
      <c r="AE366" s="196">
        <f t="shared" si="43"/>
        <v>3</v>
      </c>
    </row>
    <row r="367" spans="1:31" s="7" customFormat="1" x14ac:dyDescent="0.25">
      <c r="A367" s="322"/>
      <c r="B367" s="237">
        <f>B366</f>
        <v>95</v>
      </c>
      <c r="C367" s="366"/>
      <c r="D367" s="326"/>
      <c r="E367" s="361"/>
      <c r="F367" s="16" t="s">
        <v>313</v>
      </c>
      <c r="G367" s="40">
        <v>3.5</v>
      </c>
      <c r="H367" s="364"/>
      <c r="I367" s="364"/>
      <c r="J367" s="103">
        <v>0.6</v>
      </c>
      <c r="K367" s="41">
        <v>32</v>
      </c>
      <c r="L367" s="41">
        <v>4</v>
      </c>
      <c r="M367" s="41">
        <v>2015</v>
      </c>
      <c r="N367" s="14">
        <f>IF(K367="","",IF(O367="",IF(K367=0,"",IF(K367&lt;=[5]Разработчик!$D$7,[5]Разработчик!$C$8,IF(K367&lt;=[5]Разработчик!$G$7,[5]Разработчик!$F$8,IF(K367&lt;=[5]Разработчик!$J$7,[5]Разработчик!$I$8,IF(K367&lt;=[5]Разработчик!$M$7,[5]Разработчик!$L$8,IF(K367&lt;=[5]Разработчик!$P$7,[5]Разработчик!$O$8,IF(K367&lt;=[5]Разработчик!$S$7,[5]Разработчик!$R$8,IF(K367&lt;=425.9,3.5,IF(K367&gt;=[5]Разработчик!$V$7,[5]Разработчик!$U$8))))))))),"-"))</f>
        <v>1.5</v>
      </c>
      <c r="O367" s="15"/>
      <c r="P367" s="43">
        <v>2019</v>
      </c>
      <c r="Q367" s="43">
        <v>2023</v>
      </c>
      <c r="R367" s="16" t="s">
        <v>258</v>
      </c>
      <c r="S367" s="83" t="s">
        <v>340</v>
      </c>
      <c r="T367" s="17">
        <f t="shared" si="49"/>
        <v>2040</v>
      </c>
      <c r="U367" s="10"/>
      <c r="V367" s="10"/>
      <c r="W367" s="10">
        <v>2</v>
      </c>
      <c r="X367" s="10"/>
      <c r="Y367" s="10"/>
      <c r="Z367" s="10"/>
      <c r="AA367" s="336"/>
      <c r="AB367" s="202" t="s">
        <v>2521</v>
      </c>
      <c r="AC367" s="196">
        <f t="shared" si="41"/>
        <v>0</v>
      </c>
      <c r="AD367" s="196">
        <f t="shared" si="42"/>
        <v>4</v>
      </c>
      <c r="AE367" s="196">
        <f t="shared" si="43"/>
        <v>4</v>
      </c>
    </row>
    <row r="368" spans="1:31" s="7" customFormat="1" x14ac:dyDescent="0.25">
      <c r="A368" s="322" t="s">
        <v>822</v>
      </c>
      <c r="B368" s="241">
        <v>102</v>
      </c>
      <c r="C368" s="363" t="s">
        <v>601</v>
      </c>
      <c r="D368" s="369" t="s">
        <v>823</v>
      </c>
      <c r="E368" s="361" t="s">
        <v>821</v>
      </c>
      <c r="F368" s="16" t="s">
        <v>313</v>
      </c>
      <c r="G368" s="40">
        <v>3.5</v>
      </c>
      <c r="H368" s="371">
        <v>1.67</v>
      </c>
      <c r="I368" s="371">
        <v>273</v>
      </c>
      <c r="J368" s="103">
        <v>33.6</v>
      </c>
      <c r="K368" s="41">
        <v>273</v>
      </c>
      <c r="L368" s="41">
        <v>11</v>
      </c>
      <c r="M368" s="41">
        <v>2015</v>
      </c>
      <c r="N368" s="14">
        <f>IF(K368="","",IF(O368="",IF(K368=0,"",IF(K368&lt;=[5]Разработчик!$D$7,[5]Разработчик!$C$8,IF(K368&lt;=[5]Разработчик!$G$7,[5]Разработчик!$F$8,IF(K368&lt;=[5]Разработчик!$J$7,[5]Разработчик!$I$8,IF(K368&lt;=[5]Разработчик!$M$7,[5]Разработчик!$L$8,IF(K368&lt;=[5]Разработчик!$P$7,[5]Разработчик!$O$8,IF(K368&lt;=[5]Разработчик!$S$7,[5]Разработчик!$R$8,IF(K368&lt;=425.9,3.5,IF(K368&gt;=[5]Разработчик!$V$7,[5]Разработчик!$U$8))))))))),"-"))</f>
        <v>3</v>
      </c>
      <c r="O368" s="15"/>
      <c r="P368" s="43">
        <v>2019</v>
      </c>
      <c r="Q368" s="43">
        <v>2023</v>
      </c>
      <c r="R368" s="16" t="s">
        <v>258</v>
      </c>
      <c r="S368" s="83" t="s">
        <v>340</v>
      </c>
      <c r="T368" s="17">
        <f t="shared" ref="T368:T402" si="50">IF(M368="","",M368+R368)</f>
        <v>2040</v>
      </c>
      <c r="U368" s="10">
        <v>3</v>
      </c>
      <c r="V368" s="10">
        <v>4</v>
      </c>
      <c r="W368" s="10">
        <v>5</v>
      </c>
      <c r="X368" s="10">
        <v>4</v>
      </c>
      <c r="Y368" s="10"/>
      <c r="Z368" s="10">
        <v>4</v>
      </c>
      <c r="AA368" s="336"/>
      <c r="AB368" s="202" t="s">
        <v>2521</v>
      </c>
      <c r="AC368" s="196">
        <f t="shared" si="41"/>
        <v>15</v>
      </c>
      <c r="AD368" s="196">
        <f t="shared" si="42"/>
        <v>48</v>
      </c>
      <c r="AE368" s="196">
        <f t="shared" si="43"/>
        <v>63</v>
      </c>
    </row>
    <row r="369" spans="1:31" s="7" customFormat="1" x14ac:dyDescent="0.25">
      <c r="A369" s="322"/>
      <c r="B369" s="237">
        <f t="shared" ref="B369:B392" si="51">B368</f>
        <v>102</v>
      </c>
      <c r="C369" s="363"/>
      <c r="D369" s="369"/>
      <c r="E369" s="361"/>
      <c r="F369" s="16" t="s">
        <v>313</v>
      </c>
      <c r="G369" s="40">
        <v>3.5</v>
      </c>
      <c r="H369" s="371"/>
      <c r="I369" s="371"/>
      <c r="J369" s="103">
        <v>5.0999999999999996</v>
      </c>
      <c r="K369" s="41">
        <v>219</v>
      </c>
      <c r="L369" s="41">
        <v>10</v>
      </c>
      <c r="M369" s="41">
        <v>2015</v>
      </c>
      <c r="N369" s="14">
        <f>IF(K369="","",IF(O369="",IF(K369=0,"",IF(K369&lt;=[5]Разработчик!$D$7,[5]Разработчик!$C$8,IF(K369&lt;=[5]Разработчик!$G$7,[5]Разработчик!$F$8,IF(K369&lt;=[5]Разработчик!$J$7,[5]Разработчик!$I$8,IF(K369&lt;=[5]Разработчик!$M$7,[5]Разработчик!$L$8,IF(K369&lt;=[5]Разработчик!$P$7,[5]Разработчик!$O$8,IF(K369&lt;=[5]Разработчик!$S$7,[5]Разработчик!$R$8,IF(K369&lt;=425.9,3.5,IF(K369&gt;=[5]Разработчик!$V$7,[5]Разработчик!$U$8))))))))),"-"))</f>
        <v>2.5</v>
      </c>
      <c r="O369" s="15"/>
      <c r="P369" s="43">
        <v>2019</v>
      </c>
      <c r="Q369" s="43">
        <v>2023</v>
      </c>
      <c r="R369" s="16" t="s">
        <v>258</v>
      </c>
      <c r="S369" s="83" t="s">
        <v>340</v>
      </c>
      <c r="T369" s="17">
        <f t="shared" si="50"/>
        <v>2040</v>
      </c>
      <c r="U369" s="10"/>
      <c r="V369" s="10"/>
      <c r="W369" s="10"/>
      <c r="X369" s="10"/>
      <c r="Y369" s="10"/>
      <c r="Z369" s="10"/>
      <c r="AA369" s="336"/>
      <c r="AB369" s="202" t="s">
        <v>2521</v>
      </c>
      <c r="AC369" s="196">
        <f t="shared" ref="AC369:AC432" si="52">SUM(U369+V369+X369+Y369+Z369)</f>
        <v>0</v>
      </c>
      <c r="AD369" s="196">
        <f t="shared" ref="AD369:AD432" si="53">SUM(U369*2)+(V369*3)+(W369*2)+(X369*2)+(Y369)+(Z369*3)</f>
        <v>0</v>
      </c>
      <c r="AE369" s="196">
        <f t="shared" ref="AE369:AE432" si="54">SUM(AC369+AD369)</f>
        <v>0</v>
      </c>
    </row>
    <row r="370" spans="1:31" s="7" customFormat="1" x14ac:dyDescent="0.25">
      <c r="A370" s="322"/>
      <c r="B370" s="237">
        <f t="shared" si="51"/>
        <v>102</v>
      </c>
      <c r="C370" s="363"/>
      <c r="D370" s="369"/>
      <c r="E370" s="361"/>
      <c r="F370" s="16" t="s">
        <v>313</v>
      </c>
      <c r="G370" s="40">
        <v>3.5</v>
      </c>
      <c r="H370" s="371"/>
      <c r="I370" s="371"/>
      <c r="J370" s="103">
        <v>6</v>
      </c>
      <c r="K370" s="41">
        <v>159</v>
      </c>
      <c r="L370" s="41">
        <v>8</v>
      </c>
      <c r="M370" s="41">
        <v>2015</v>
      </c>
      <c r="N370" s="14">
        <f>IF(K370="","",IF(O370="",IF(K370=0,"",IF(K370&lt;=[5]Разработчик!$D$7,[5]Разработчик!$C$8,IF(K370&lt;=[5]Разработчик!$G$7,[5]Разработчик!$F$8,IF(K370&lt;=[5]Разработчик!$J$7,[5]Разработчик!$I$8,IF(K370&lt;=[5]Разработчик!$M$7,[5]Разработчик!$L$8,IF(K370&lt;=[5]Разработчик!$P$7,[5]Разработчик!$O$8,IF(K370&lt;=[5]Разработчик!$S$7,[5]Разработчик!$R$8,IF(K370&lt;=425.9,3.5,IF(K370&gt;=[5]Разработчик!$V$7,[5]Разработчик!$U$8))))))))),"-"))</f>
        <v>2.5</v>
      </c>
      <c r="O370" s="15"/>
      <c r="P370" s="43">
        <v>2019</v>
      </c>
      <c r="Q370" s="43">
        <v>2023</v>
      </c>
      <c r="R370" s="16" t="s">
        <v>258</v>
      </c>
      <c r="S370" s="83" t="s">
        <v>340</v>
      </c>
      <c r="T370" s="17">
        <f t="shared" si="50"/>
        <v>2040</v>
      </c>
      <c r="U370" s="10"/>
      <c r="V370" s="10"/>
      <c r="W370" s="10"/>
      <c r="X370" s="10"/>
      <c r="Y370" s="10"/>
      <c r="Z370" s="10"/>
      <c r="AA370" s="336"/>
      <c r="AB370" s="202" t="s">
        <v>2521</v>
      </c>
      <c r="AC370" s="196">
        <f t="shared" si="52"/>
        <v>0</v>
      </c>
      <c r="AD370" s="196">
        <f t="shared" si="53"/>
        <v>0</v>
      </c>
      <c r="AE370" s="196">
        <f t="shared" si="54"/>
        <v>0</v>
      </c>
    </row>
    <row r="371" spans="1:31" s="7" customFormat="1" x14ac:dyDescent="0.25">
      <c r="A371" s="322"/>
      <c r="B371" s="237">
        <f t="shared" si="51"/>
        <v>102</v>
      </c>
      <c r="C371" s="363"/>
      <c r="D371" s="369"/>
      <c r="E371" s="361"/>
      <c r="F371" s="16" t="s">
        <v>313</v>
      </c>
      <c r="G371" s="40">
        <v>3.5</v>
      </c>
      <c r="H371" s="371"/>
      <c r="I371" s="371"/>
      <c r="J371" s="103">
        <v>1.1000000000000001</v>
      </c>
      <c r="K371" s="41">
        <v>32</v>
      </c>
      <c r="L371" s="41">
        <v>5</v>
      </c>
      <c r="M371" s="41">
        <v>2015</v>
      </c>
      <c r="N371" s="14">
        <f>IF(K371="","",IF(O371="",IF(K371=0,"",IF(K371&lt;=[5]Разработчик!$D$7,[5]Разработчик!$C$8,IF(K371&lt;=[5]Разработчик!$G$7,[5]Разработчик!$F$8,IF(K371&lt;=[5]Разработчик!$J$7,[5]Разработчик!$I$8,IF(K371&lt;=[5]Разработчик!$M$7,[5]Разработчик!$L$8,IF(K371&lt;=[5]Разработчик!$P$7,[5]Разработчик!$O$8,IF(K371&lt;=[5]Разработчик!$S$7,[5]Разработчик!$R$8,IF(K371&lt;=425.9,3.5,IF(K371&gt;=[5]Разработчик!$V$7,[5]Разработчик!$U$8))))))))),"-"))</f>
        <v>1.5</v>
      </c>
      <c r="O371" s="15"/>
      <c r="P371" s="43">
        <v>2019</v>
      </c>
      <c r="Q371" s="43">
        <v>2023</v>
      </c>
      <c r="R371" s="16" t="s">
        <v>258</v>
      </c>
      <c r="S371" s="83" t="s">
        <v>340</v>
      </c>
      <c r="T371" s="17">
        <f t="shared" si="50"/>
        <v>2040</v>
      </c>
      <c r="U371" s="10"/>
      <c r="V371" s="10"/>
      <c r="W371" s="10"/>
      <c r="X371" s="10"/>
      <c r="Y371" s="10"/>
      <c r="Z371" s="10"/>
      <c r="AA371" s="336"/>
      <c r="AB371" s="202" t="s">
        <v>2521</v>
      </c>
      <c r="AC371" s="196">
        <f t="shared" si="52"/>
        <v>0</v>
      </c>
      <c r="AD371" s="196">
        <f t="shared" si="53"/>
        <v>0</v>
      </c>
      <c r="AE371" s="196">
        <f t="shared" si="54"/>
        <v>0</v>
      </c>
    </row>
    <row r="372" spans="1:31" s="7" customFormat="1" x14ac:dyDescent="0.25">
      <c r="A372" s="322"/>
      <c r="B372" s="237">
        <f t="shared" si="51"/>
        <v>102</v>
      </c>
      <c r="C372" s="363"/>
      <c r="D372" s="369"/>
      <c r="E372" s="361"/>
      <c r="F372" s="16" t="s">
        <v>313</v>
      </c>
      <c r="G372" s="40">
        <v>3.5</v>
      </c>
      <c r="H372" s="371"/>
      <c r="I372" s="371"/>
      <c r="J372" s="103">
        <v>0.3</v>
      </c>
      <c r="K372" s="41">
        <v>18</v>
      </c>
      <c r="L372" s="41">
        <v>5</v>
      </c>
      <c r="M372" s="41">
        <v>2015</v>
      </c>
      <c r="N372" s="14">
        <f>IF(K372="","",IF(O372="",IF(K372=0,"",IF(K372&lt;=[5]Разработчик!$D$7,[5]Разработчик!$C$8,IF(K372&lt;=[5]Разработчик!$G$7,[5]Разработчик!$F$8,IF(K372&lt;=[5]Разработчик!$J$7,[5]Разработчик!$I$8,IF(K372&lt;=[5]Разработчик!$M$7,[5]Разработчик!$L$8,IF(K372&lt;=[5]Разработчик!$P$7,[5]Разработчик!$O$8,IF(K372&lt;=[5]Разработчик!$S$7,[5]Разработчик!$R$8,IF(K372&lt;=425.9,3.5,IF(K372&gt;=[5]Разработчик!$V$7,[5]Разработчик!$U$8))))))))),"-"))</f>
        <v>1</v>
      </c>
      <c r="O372" s="15"/>
      <c r="P372" s="43">
        <v>2019</v>
      </c>
      <c r="Q372" s="43">
        <v>2023</v>
      </c>
      <c r="R372" s="16" t="s">
        <v>258</v>
      </c>
      <c r="S372" s="83" t="s">
        <v>340</v>
      </c>
      <c r="T372" s="17">
        <f t="shared" si="50"/>
        <v>2040</v>
      </c>
      <c r="U372" s="10"/>
      <c r="V372" s="10"/>
      <c r="W372" s="10"/>
      <c r="X372" s="10"/>
      <c r="Y372" s="10"/>
      <c r="Z372" s="10"/>
      <c r="AA372" s="336"/>
      <c r="AB372" s="202" t="s">
        <v>2521</v>
      </c>
      <c r="AC372" s="196">
        <f t="shared" si="52"/>
        <v>0</v>
      </c>
      <c r="AD372" s="196">
        <f t="shared" si="53"/>
        <v>0</v>
      </c>
      <c r="AE372" s="196">
        <f t="shared" si="54"/>
        <v>0</v>
      </c>
    </row>
    <row r="373" spans="1:31" s="7" customFormat="1" ht="24" x14ac:dyDescent="0.25">
      <c r="A373" s="322"/>
      <c r="B373" s="237">
        <f t="shared" si="51"/>
        <v>102</v>
      </c>
      <c r="C373" s="99" t="s">
        <v>656</v>
      </c>
      <c r="D373" s="326" t="s">
        <v>824</v>
      </c>
      <c r="E373" s="361"/>
      <c r="F373" s="16" t="s">
        <v>313</v>
      </c>
      <c r="G373" s="40">
        <v>3.5</v>
      </c>
      <c r="H373" s="371"/>
      <c r="I373" s="371"/>
      <c r="J373" s="103">
        <v>44.9</v>
      </c>
      <c r="K373" s="41">
        <v>89</v>
      </c>
      <c r="L373" s="41">
        <v>6</v>
      </c>
      <c r="M373" s="41">
        <v>2015</v>
      </c>
      <c r="N373" s="14">
        <f>IF(K373="","",IF(O373="",IF(K373=0,"",IF(K373&lt;=[5]Разработчик!$D$7,[5]Разработчик!$C$8,IF(K373&lt;=[5]Разработчик!$G$7,[5]Разработчик!$F$8,IF(K373&lt;=[5]Разработчик!$J$7,[5]Разработчик!$I$8,IF(K373&lt;=[5]Разработчик!$M$7,[5]Разработчик!$L$8,IF(K373&lt;=[5]Разработчик!$P$7,[5]Разработчик!$O$8,IF(K373&lt;=[5]Разработчик!$S$7,[5]Разработчик!$R$8,IF(K373&lt;=425.9,3.5,IF(K373&gt;=[5]Разработчик!$V$7,[5]Разработчик!$U$8))))))))),"-"))</f>
        <v>2</v>
      </c>
      <c r="O373" s="15"/>
      <c r="P373" s="43">
        <v>2019</v>
      </c>
      <c r="Q373" s="43">
        <v>2023</v>
      </c>
      <c r="R373" s="16" t="s">
        <v>258</v>
      </c>
      <c r="S373" s="83" t="s">
        <v>340</v>
      </c>
      <c r="T373" s="17">
        <f t="shared" si="50"/>
        <v>2040</v>
      </c>
      <c r="U373" s="10">
        <v>13</v>
      </c>
      <c r="V373" s="10">
        <v>2</v>
      </c>
      <c r="W373" s="10">
        <v>15</v>
      </c>
      <c r="X373" s="10">
        <v>6</v>
      </c>
      <c r="Y373" s="10"/>
      <c r="Z373" s="10">
        <v>7</v>
      </c>
      <c r="AA373" s="336"/>
      <c r="AB373" s="202" t="s">
        <v>2521</v>
      </c>
      <c r="AC373" s="196">
        <f t="shared" si="52"/>
        <v>28</v>
      </c>
      <c r="AD373" s="196">
        <f t="shared" si="53"/>
        <v>95</v>
      </c>
      <c r="AE373" s="196">
        <f t="shared" si="54"/>
        <v>123</v>
      </c>
    </row>
    <row r="374" spans="1:31" s="7" customFormat="1" x14ac:dyDescent="0.25">
      <c r="A374" s="322"/>
      <c r="B374" s="237">
        <f t="shared" si="51"/>
        <v>102</v>
      </c>
      <c r="C374" s="362" t="s">
        <v>625</v>
      </c>
      <c r="D374" s="326"/>
      <c r="E374" s="361"/>
      <c r="F374" s="16" t="s">
        <v>313</v>
      </c>
      <c r="G374" s="40">
        <v>3.5</v>
      </c>
      <c r="H374" s="371"/>
      <c r="I374" s="371"/>
      <c r="J374" s="103">
        <v>4.4000000000000004</v>
      </c>
      <c r="K374" s="41">
        <v>89</v>
      </c>
      <c r="L374" s="41">
        <v>6</v>
      </c>
      <c r="M374" s="41">
        <v>2015</v>
      </c>
      <c r="N374" s="14">
        <f>IF(K374="","",IF(O374="",IF(K374=0,"",IF(K374&lt;=[5]Разработчик!$D$7,[5]Разработчик!$C$8,IF(K374&lt;=[5]Разработчик!$G$7,[5]Разработчик!$F$8,IF(K374&lt;=[5]Разработчик!$J$7,[5]Разработчик!$I$8,IF(K374&lt;=[5]Разработчик!$M$7,[5]Разработчик!$L$8,IF(K374&lt;=[5]Разработчик!$P$7,[5]Разработчик!$O$8,IF(K374&lt;=[5]Разработчик!$S$7,[5]Разработчик!$R$8,IF(K374&lt;=425.9,3.5,IF(K374&gt;=[5]Разработчик!$V$7,[5]Разработчик!$U$8))))))))),"-"))</f>
        <v>2</v>
      </c>
      <c r="O374" s="15"/>
      <c r="P374" s="43">
        <v>2019</v>
      </c>
      <c r="Q374" s="43">
        <v>2023</v>
      </c>
      <c r="R374" s="16" t="s">
        <v>258</v>
      </c>
      <c r="S374" s="83" t="s">
        <v>340</v>
      </c>
      <c r="T374" s="17">
        <f t="shared" si="50"/>
        <v>2040</v>
      </c>
      <c r="U374" s="10"/>
      <c r="V374" s="10"/>
      <c r="W374" s="10"/>
      <c r="X374" s="10"/>
      <c r="Y374" s="10"/>
      <c r="Z374" s="10"/>
      <c r="AA374" s="336"/>
      <c r="AB374" s="202" t="s">
        <v>2521</v>
      </c>
      <c r="AC374" s="196">
        <f t="shared" si="52"/>
        <v>0</v>
      </c>
      <c r="AD374" s="196">
        <f t="shared" si="53"/>
        <v>0</v>
      </c>
      <c r="AE374" s="196">
        <f t="shared" si="54"/>
        <v>0</v>
      </c>
    </row>
    <row r="375" spans="1:31" s="7" customFormat="1" x14ac:dyDescent="0.25">
      <c r="A375" s="322"/>
      <c r="B375" s="237">
        <f t="shared" si="51"/>
        <v>102</v>
      </c>
      <c r="C375" s="362"/>
      <c r="D375" s="326"/>
      <c r="E375" s="361"/>
      <c r="F375" s="16" t="s">
        <v>313</v>
      </c>
      <c r="G375" s="40">
        <v>3.5</v>
      </c>
      <c r="H375" s="371"/>
      <c r="I375" s="371"/>
      <c r="J375" s="103">
        <v>6.6</v>
      </c>
      <c r="K375" s="41">
        <v>57</v>
      </c>
      <c r="L375" s="41">
        <v>6</v>
      </c>
      <c r="M375" s="41">
        <v>2015</v>
      </c>
      <c r="N375" s="14">
        <f>IF(K375="","",IF(O375="",IF(K375=0,"",IF(K375&lt;=[5]Разработчик!$D$7,[5]Разработчик!$C$8,IF(K375&lt;=[5]Разработчик!$G$7,[5]Разработчик!$F$8,IF(K375&lt;=[5]Разработчик!$J$7,[5]Разработчик!$I$8,IF(K375&lt;=[5]Разработчик!$M$7,[5]Разработчик!$L$8,IF(K375&lt;=[5]Разработчик!$P$7,[5]Разработчик!$O$8,IF(K375&lt;=[5]Разработчик!$S$7,[5]Разработчик!$R$8,IF(K375&lt;=425.9,3.5,IF(K375&gt;=[5]Разработчик!$V$7,[5]Разработчик!$U$8))))))))),"-"))</f>
        <v>1.5</v>
      </c>
      <c r="O375" s="15"/>
      <c r="P375" s="43">
        <v>2019</v>
      </c>
      <c r="Q375" s="43">
        <v>2023</v>
      </c>
      <c r="R375" s="16" t="s">
        <v>258</v>
      </c>
      <c r="S375" s="83" t="s">
        <v>340</v>
      </c>
      <c r="T375" s="17">
        <f t="shared" si="50"/>
        <v>2040</v>
      </c>
      <c r="U375" s="10"/>
      <c r="V375" s="10"/>
      <c r="W375" s="10"/>
      <c r="X375" s="10"/>
      <c r="Y375" s="10"/>
      <c r="Z375" s="10"/>
      <c r="AA375" s="336"/>
      <c r="AB375" s="202" t="s">
        <v>2521</v>
      </c>
      <c r="AC375" s="196">
        <f t="shared" si="52"/>
        <v>0</v>
      </c>
      <c r="AD375" s="196">
        <f t="shared" si="53"/>
        <v>0</v>
      </c>
      <c r="AE375" s="196">
        <f t="shared" si="54"/>
        <v>0</v>
      </c>
    </row>
    <row r="376" spans="1:31" s="7" customFormat="1" x14ac:dyDescent="0.25">
      <c r="A376" s="322"/>
      <c r="B376" s="237">
        <f t="shared" si="51"/>
        <v>102</v>
      </c>
      <c r="C376" s="362"/>
      <c r="D376" s="326"/>
      <c r="E376" s="361"/>
      <c r="F376" s="16" t="s">
        <v>313</v>
      </c>
      <c r="G376" s="40">
        <v>3.5</v>
      </c>
      <c r="H376" s="371"/>
      <c r="I376" s="371"/>
      <c r="J376" s="103">
        <v>0.4</v>
      </c>
      <c r="K376" s="41">
        <v>32</v>
      </c>
      <c r="L376" s="41">
        <v>5</v>
      </c>
      <c r="M376" s="41">
        <v>2015</v>
      </c>
      <c r="N376" s="14">
        <f>IF(K376="","",IF(O376="",IF(K376=0,"",IF(K376&lt;=[5]Разработчик!$D$7,[5]Разработчик!$C$8,IF(K376&lt;=[5]Разработчик!$G$7,[5]Разработчик!$F$8,IF(K376&lt;=[5]Разработчик!$J$7,[5]Разработчик!$I$8,IF(K376&lt;=[5]Разработчик!$M$7,[5]Разработчик!$L$8,IF(K376&lt;=[5]Разработчик!$P$7,[5]Разработчик!$O$8,IF(K376&lt;=[5]Разработчик!$S$7,[5]Разработчик!$R$8,IF(K376&lt;=425.9,3.5,IF(K376&gt;=[5]Разработчик!$V$7,[5]Разработчик!$U$8))))))))),"-"))</f>
        <v>1.5</v>
      </c>
      <c r="O376" s="15"/>
      <c r="P376" s="43">
        <v>2019</v>
      </c>
      <c r="Q376" s="43">
        <v>2023</v>
      </c>
      <c r="R376" s="16" t="s">
        <v>258</v>
      </c>
      <c r="S376" s="83" t="s">
        <v>340</v>
      </c>
      <c r="T376" s="17">
        <f t="shared" si="50"/>
        <v>2040</v>
      </c>
      <c r="U376" s="10"/>
      <c r="V376" s="10"/>
      <c r="W376" s="10"/>
      <c r="X376" s="10"/>
      <c r="Y376" s="10"/>
      <c r="Z376" s="10"/>
      <c r="AA376" s="336"/>
      <c r="AB376" s="202" t="s">
        <v>2521</v>
      </c>
      <c r="AC376" s="196">
        <f t="shared" si="52"/>
        <v>0</v>
      </c>
      <c r="AD376" s="196">
        <f t="shared" si="53"/>
        <v>0</v>
      </c>
      <c r="AE376" s="196">
        <f t="shared" si="54"/>
        <v>0</v>
      </c>
    </row>
    <row r="377" spans="1:31" s="7" customFormat="1" ht="24" x14ac:dyDescent="0.25">
      <c r="A377" s="322"/>
      <c r="B377" s="237">
        <f t="shared" si="51"/>
        <v>102</v>
      </c>
      <c r="C377" s="43" t="s">
        <v>656</v>
      </c>
      <c r="D377" s="326" t="s">
        <v>825</v>
      </c>
      <c r="E377" s="361"/>
      <c r="F377" s="16" t="s">
        <v>313</v>
      </c>
      <c r="G377" s="40">
        <v>3.5</v>
      </c>
      <c r="H377" s="371"/>
      <c r="I377" s="371"/>
      <c r="J377" s="103">
        <v>53.2</v>
      </c>
      <c r="K377" s="41">
        <v>219</v>
      </c>
      <c r="L377" s="41">
        <v>10</v>
      </c>
      <c r="M377" s="41">
        <v>2015</v>
      </c>
      <c r="N377" s="14">
        <f>IF(K377="","",IF(O377="",IF(K377=0,"",IF(K377&lt;=[5]Разработчик!$D$7,[5]Разработчик!$C$8,IF(K377&lt;=[5]Разработчик!$G$7,[5]Разработчик!$F$8,IF(K377&lt;=[5]Разработчик!$J$7,[5]Разработчик!$I$8,IF(K377&lt;=[5]Разработчик!$M$7,[5]Разработчик!$L$8,IF(K377&lt;=[5]Разработчик!$P$7,[5]Разработчик!$O$8,IF(K377&lt;=[5]Разработчик!$S$7,[5]Разработчик!$R$8,IF(K377&lt;=425.9,3.5,IF(K377&gt;=[5]Разработчик!$V$7,[5]Разработчик!$U$8))))))))),"-"))</f>
        <v>2.5</v>
      </c>
      <c r="O377" s="15"/>
      <c r="P377" s="43">
        <v>2019</v>
      </c>
      <c r="Q377" s="43">
        <v>2023</v>
      </c>
      <c r="R377" s="16" t="s">
        <v>258</v>
      </c>
      <c r="S377" s="83" t="s">
        <v>340</v>
      </c>
      <c r="T377" s="17">
        <f t="shared" si="50"/>
        <v>2040</v>
      </c>
      <c r="U377" s="10">
        <v>17</v>
      </c>
      <c r="V377" s="10"/>
      <c r="W377" s="10">
        <v>5</v>
      </c>
      <c r="X377" s="10">
        <v>5</v>
      </c>
      <c r="Y377" s="10"/>
      <c r="Z377" s="10">
        <v>1</v>
      </c>
      <c r="AA377" s="336"/>
      <c r="AB377" s="202" t="s">
        <v>2521</v>
      </c>
      <c r="AC377" s="196">
        <f t="shared" si="52"/>
        <v>23</v>
      </c>
      <c r="AD377" s="196">
        <f t="shared" si="53"/>
        <v>57</v>
      </c>
      <c r="AE377" s="196">
        <f t="shared" si="54"/>
        <v>80</v>
      </c>
    </row>
    <row r="378" spans="1:31" s="7" customFormat="1" x14ac:dyDescent="0.25">
      <c r="A378" s="322"/>
      <c r="B378" s="237">
        <f t="shared" si="51"/>
        <v>102</v>
      </c>
      <c r="C378" s="322" t="s">
        <v>625</v>
      </c>
      <c r="D378" s="326"/>
      <c r="E378" s="361"/>
      <c r="F378" s="16" t="s">
        <v>313</v>
      </c>
      <c r="G378" s="40">
        <v>3.5</v>
      </c>
      <c r="H378" s="371"/>
      <c r="I378" s="371"/>
      <c r="J378" s="103">
        <v>29.2</v>
      </c>
      <c r="K378" s="41">
        <v>219</v>
      </c>
      <c r="L378" s="41">
        <v>10</v>
      </c>
      <c r="M378" s="41">
        <v>2015</v>
      </c>
      <c r="N378" s="14">
        <f>IF(K378="","",IF(O378="",IF(K378=0,"",IF(K378&lt;=[5]Разработчик!$D$7,[5]Разработчик!$C$8,IF(K378&lt;=[5]Разработчик!$G$7,[5]Разработчик!$F$8,IF(K378&lt;=[5]Разработчик!$J$7,[5]Разработчик!$I$8,IF(K378&lt;=[5]Разработчик!$M$7,[5]Разработчик!$L$8,IF(K378&lt;=[5]Разработчик!$P$7,[5]Разработчик!$O$8,IF(K378&lt;=[5]Разработчик!$S$7,[5]Разработчик!$R$8,IF(K378&lt;=425.9,3.5,IF(K378&gt;=[5]Разработчик!$V$7,[5]Разработчик!$U$8))))))))),"-"))</f>
        <v>2.5</v>
      </c>
      <c r="O378" s="15"/>
      <c r="P378" s="43">
        <v>2019</v>
      </c>
      <c r="Q378" s="43">
        <v>2023</v>
      </c>
      <c r="R378" s="16" t="s">
        <v>258</v>
      </c>
      <c r="S378" s="83" t="s">
        <v>340</v>
      </c>
      <c r="T378" s="17">
        <f t="shared" si="50"/>
        <v>2040</v>
      </c>
      <c r="U378" s="10"/>
      <c r="V378" s="10"/>
      <c r="W378" s="10"/>
      <c r="X378" s="10"/>
      <c r="Y378" s="10"/>
      <c r="Z378" s="10"/>
      <c r="AA378" s="336"/>
      <c r="AB378" s="202" t="s">
        <v>2521</v>
      </c>
      <c r="AC378" s="196">
        <f t="shared" si="52"/>
        <v>0</v>
      </c>
      <c r="AD378" s="196">
        <f t="shared" si="53"/>
        <v>0</v>
      </c>
      <c r="AE378" s="196">
        <f t="shared" si="54"/>
        <v>0</v>
      </c>
    </row>
    <row r="379" spans="1:31" s="7" customFormat="1" x14ac:dyDescent="0.25">
      <c r="A379" s="322"/>
      <c r="B379" s="237">
        <f t="shared" si="51"/>
        <v>102</v>
      </c>
      <c r="C379" s="322"/>
      <c r="D379" s="326"/>
      <c r="E379" s="361"/>
      <c r="F379" s="16" t="s">
        <v>313</v>
      </c>
      <c r="G379" s="40">
        <v>3.5</v>
      </c>
      <c r="H379" s="371"/>
      <c r="I379" s="371"/>
      <c r="J379" s="103">
        <v>12.5</v>
      </c>
      <c r="K379" s="41">
        <v>159</v>
      </c>
      <c r="L379" s="41">
        <v>8</v>
      </c>
      <c r="M379" s="41">
        <v>2015</v>
      </c>
      <c r="N379" s="14">
        <f>IF(K379="","",IF(O379="",IF(K379=0,"",IF(K379&lt;=[5]Разработчик!$D$7,[5]Разработчик!$C$8,IF(K379&lt;=[5]Разработчик!$G$7,[5]Разработчик!$F$8,IF(K379&lt;=[5]Разработчик!$J$7,[5]Разработчик!$I$8,IF(K379&lt;=[5]Разработчик!$M$7,[5]Разработчик!$L$8,IF(K379&lt;=[5]Разработчик!$P$7,[5]Разработчик!$O$8,IF(K379&lt;=[5]Разработчик!$S$7,[5]Разработчик!$R$8,IF(K379&lt;=425.9,3.5,IF(K379&gt;=[5]Разработчик!$V$7,[5]Разработчик!$U$8))))))))),"-"))</f>
        <v>2.5</v>
      </c>
      <c r="O379" s="15"/>
      <c r="P379" s="43">
        <v>2019</v>
      </c>
      <c r="Q379" s="43">
        <v>2023</v>
      </c>
      <c r="R379" s="16" t="s">
        <v>258</v>
      </c>
      <c r="S379" s="83" t="s">
        <v>340</v>
      </c>
      <c r="T379" s="17">
        <f t="shared" si="50"/>
        <v>2040</v>
      </c>
      <c r="U379" s="10"/>
      <c r="V379" s="10"/>
      <c r="W379" s="10"/>
      <c r="X379" s="10"/>
      <c r="Y379" s="10"/>
      <c r="Z379" s="10"/>
      <c r="AA379" s="336"/>
      <c r="AB379" s="202" t="s">
        <v>2521</v>
      </c>
      <c r="AC379" s="196">
        <f t="shared" si="52"/>
        <v>0</v>
      </c>
      <c r="AD379" s="196">
        <f t="shared" si="53"/>
        <v>0</v>
      </c>
      <c r="AE379" s="196">
        <f t="shared" si="54"/>
        <v>0</v>
      </c>
    </row>
    <row r="380" spans="1:31" s="7" customFormat="1" x14ac:dyDescent="0.25">
      <c r="A380" s="322"/>
      <c r="B380" s="237">
        <f t="shared" si="51"/>
        <v>102</v>
      </c>
      <c r="C380" s="322"/>
      <c r="D380" s="326"/>
      <c r="E380" s="361"/>
      <c r="F380" s="16" t="s">
        <v>313</v>
      </c>
      <c r="G380" s="40">
        <v>3.5</v>
      </c>
      <c r="H380" s="371"/>
      <c r="I380" s="371"/>
      <c r="J380" s="103">
        <v>0.9</v>
      </c>
      <c r="K380" s="41">
        <v>32</v>
      </c>
      <c r="L380" s="41">
        <v>5</v>
      </c>
      <c r="M380" s="41">
        <v>2015</v>
      </c>
      <c r="N380" s="14">
        <f>IF(K380="","",IF(O380="",IF(K380=0,"",IF(K380&lt;=[5]Разработчик!$D$7,[5]Разработчик!$C$8,IF(K380&lt;=[5]Разработчик!$G$7,[5]Разработчик!$F$8,IF(K380&lt;=[5]Разработчик!$J$7,[5]Разработчик!$I$8,IF(K380&lt;=[5]Разработчик!$M$7,[5]Разработчик!$L$8,IF(K380&lt;=[5]Разработчик!$P$7,[5]Разработчик!$O$8,IF(K380&lt;=[5]Разработчик!$S$7,[5]Разработчик!$R$8,IF(K380&lt;=425.9,3.5,IF(K380&gt;=[5]Разработчик!$V$7,[5]Разработчик!$U$8))))))))),"-"))</f>
        <v>1.5</v>
      </c>
      <c r="O380" s="15"/>
      <c r="P380" s="43">
        <v>2019</v>
      </c>
      <c r="Q380" s="43">
        <v>2023</v>
      </c>
      <c r="R380" s="16" t="s">
        <v>258</v>
      </c>
      <c r="S380" s="83" t="s">
        <v>340</v>
      </c>
      <c r="T380" s="17">
        <f t="shared" si="50"/>
        <v>2040</v>
      </c>
      <c r="U380" s="10"/>
      <c r="V380" s="10"/>
      <c r="W380" s="10"/>
      <c r="X380" s="10"/>
      <c r="Y380" s="10"/>
      <c r="Z380" s="10"/>
      <c r="AA380" s="336"/>
      <c r="AB380" s="202" t="s">
        <v>2521</v>
      </c>
      <c r="AC380" s="196">
        <f t="shared" si="52"/>
        <v>0</v>
      </c>
      <c r="AD380" s="196">
        <f t="shared" si="53"/>
        <v>0</v>
      </c>
      <c r="AE380" s="196">
        <f t="shared" si="54"/>
        <v>0</v>
      </c>
    </row>
    <row r="381" spans="1:31" s="7" customFormat="1" x14ac:dyDescent="0.25">
      <c r="A381" s="322"/>
      <c r="B381" s="237">
        <f t="shared" si="51"/>
        <v>102</v>
      </c>
      <c r="C381" s="101" t="s">
        <v>601</v>
      </c>
      <c r="D381" s="101" t="s">
        <v>826</v>
      </c>
      <c r="E381" s="361"/>
      <c r="F381" s="16" t="s">
        <v>313</v>
      </c>
      <c r="G381" s="40">
        <v>3.5</v>
      </c>
      <c r="H381" s="371"/>
      <c r="I381" s="371"/>
      <c r="J381" s="103">
        <v>27.5</v>
      </c>
      <c r="K381" s="41">
        <v>14</v>
      </c>
      <c r="L381" s="41">
        <v>2</v>
      </c>
      <c r="M381" s="41">
        <v>2015</v>
      </c>
      <c r="N381" s="14">
        <f>IF(K381="","",IF(O381="",IF(K381=0,"",IF(K381&lt;=[5]Разработчик!$D$7,[5]Разработчик!$C$8,IF(K381&lt;=[5]Разработчик!$G$7,[5]Разработчик!$F$8,IF(K381&lt;=[5]Разработчик!$J$7,[5]Разработчик!$I$8,IF(K381&lt;=[5]Разработчик!$M$7,[5]Разработчик!$L$8,IF(K381&lt;=[5]Разработчик!$P$7,[5]Разработчик!$O$8,IF(K381&lt;=[5]Разработчик!$S$7,[5]Разработчик!$R$8,IF(K381&lt;=425.9,3.5,IF(K381&gt;=[5]Разработчик!$V$7,[5]Разработчик!$U$8))))))))),"-"))</f>
        <v>1</v>
      </c>
      <c r="O381" s="15"/>
      <c r="P381" s="43">
        <v>2019</v>
      </c>
      <c r="Q381" s="43">
        <v>2023</v>
      </c>
      <c r="R381" s="16" t="s">
        <v>258</v>
      </c>
      <c r="S381" s="83" t="s">
        <v>715</v>
      </c>
      <c r="T381" s="17">
        <f t="shared" si="50"/>
        <v>2040</v>
      </c>
      <c r="U381" s="10">
        <v>12</v>
      </c>
      <c r="V381" s="10">
        <v>2</v>
      </c>
      <c r="W381" s="10">
        <v>7</v>
      </c>
      <c r="X381" s="10">
        <v>2</v>
      </c>
      <c r="Y381" s="10"/>
      <c r="Z381" s="10">
        <v>3</v>
      </c>
      <c r="AA381" s="336"/>
      <c r="AB381" s="202" t="s">
        <v>2521</v>
      </c>
      <c r="AC381" s="196">
        <f t="shared" si="52"/>
        <v>19</v>
      </c>
      <c r="AD381" s="196">
        <f t="shared" si="53"/>
        <v>57</v>
      </c>
      <c r="AE381" s="196">
        <f t="shared" si="54"/>
        <v>76</v>
      </c>
    </row>
    <row r="382" spans="1:31" s="7" customFormat="1" x14ac:dyDescent="0.25">
      <c r="A382" s="322"/>
      <c r="B382" s="237">
        <f t="shared" si="51"/>
        <v>102</v>
      </c>
      <c r="C382" s="369" t="s">
        <v>601</v>
      </c>
      <c r="D382" s="369" t="s">
        <v>827</v>
      </c>
      <c r="E382" s="361"/>
      <c r="F382" s="16" t="s">
        <v>313</v>
      </c>
      <c r="G382" s="40">
        <v>3.5</v>
      </c>
      <c r="H382" s="371"/>
      <c r="I382" s="371"/>
      <c r="J382" s="103">
        <v>0.1</v>
      </c>
      <c r="K382" s="41">
        <v>32</v>
      </c>
      <c r="L382" s="41">
        <v>3.5</v>
      </c>
      <c r="M382" s="41">
        <v>2015</v>
      </c>
      <c r="N382" s="14">
        <f>IF(K382="","",IF(O382="",IF(K382=0,"",IF(K382&lt;=[5]Разработчик!$D$7,[5]Разработчик!$C$8,IF(K382&lt;=[5]Разработчик!$G$7,[5]Разработчик!$F$8,IF(K382&lt;=[5]Разработчик!$J$7,[5]Разработчик!$I$8,IF(K382&lt;=[5]Разработчик!$M$7,[5]Разработчик!$L$8,IF(K382&lt;=[5]Разработчик!$P$7,[5]Разработчик!$O$8,IF(K382&lt;=[5]Разработчик!$S$7,[5]Разработчик!$R$8,IF(K382&lt;=425.9,3.5,IF(K382&gt;=[5]Разработчик!$V$7,[5]Разработчик!$U$8))))))))),"-"))</f>
        <v>1.5</v>
      </c>
      <c r="O382" s="15"/>
      <c r="P382" s="43">
        <v>2019</v>
      </c>
      <c r="Q382" s="43">
        <v>2023</v>
      </c>
      <c r="R382" s="16" t="s">
        <v>258</v>
      </c>
      <c r="S382" s="83" t="s">
        <v>715</v>
      </c>
      <c r="T382" s="17">
        <f t="shared" si="50"/>
        <v>2040</v>
      </c>
      <c r="U382" s="10">
        <v>9</v>
      </c>
      <c r="V382" s="10"/>
      <c r="W382" s="10"/>
      <c r="X382" s="10">
        <v>1</v>
      </c>
      <c r="Y382" s="10"/>
      <c r="Z382" s="10"/>
      <c r="AA382" s="336"/>
      <c r="AB382" s="202" t="s">
        <v>2521</v>
      </c>
      <c r="AC382" s="196">
        <f t="shared" si="52"/>
        <v>10</v>
      </c>
      <c r="AD382" s="196">
        <f t="shared" si="53"/>
        <v>20</v>
      </c>
      <c r="AE382" s="196">
        <f t="shared" si="54"/>
        <v>30</v>
      </c>
    </row>
    <row r="383" spans="1:31" s="7" customFormat="1" x14ac:dyDescent="0.25">
      <c r="A383" s="322"/>
      <c r="B383" s="237">
        <f t="shared" si="51"/>
        <v>102</v>
      </c>
      <c r="C383" s="369"/>
      <c r="D383" s="369"/>
      <c r="E383" s="361"/>
      <c r="F383" s="16" t="s">
        <v>313</v>
      </c>
      <c r="G383" s="40">
        <v>3.5</v>
      </c>
      <c r="H383" s="371"/>
      <c r="I383" s="371"/>
      <c r="J383" s="103">
        <v>32.700000000000003</v>
      </c>
      <c r="K383" s="41">
        <v>14</v>
      </c>
      <c r="L383" s="41">
        <v>2</v>
      </c>
      <c r="M383" s="41">
        <v>2015</v>
      </c>
      <c r="N383" s="14">
        <f>IF(K383="","",IF(O383="",IF(K383=0,"",IF(K383&lt;=[5]Разработчик!$D$7,[5]Разработчик!$C$8,IF(K383&lt;=[5]Разработчик!$G$7,[5]Разработчик!$F$8,IF(K383&lt;=[5]Разработчик!$J$7,[5]Разработчик!$I$8,IF(K383&lt;=[5]Разработчик!$M$7,[5]Разработчик!$L$8,IF(K383&lt;=[5]Разработчик!$P$7,[5]Разработчик!$O$8,IF(K383&lt;=[5]Разработчик!$S$7,[5]Разработчик!$R$8,IF(K383&lt;=425.9,3.5,IF(K383&gt;=[5]Разработчик!$V$7,[5]Разработчик!$U$8))))))))),"-"))</f>
        <v>1</v>
      </c>
      <c r="O383" s="15"/>
      <c r="P383" s="43">
        <v>2019</v>
      </c>
      <c r="Q383" s="43">
        <v>2023</v>
      </c>
      <c r="R383" s="16" t="s">
        <v>258</v>
      </c>
      <c r="S383" s="83" t="s">
        <v>715</v>
      </c>
      <c r="T383" s="17">
        <f t="shared" si="50"/>
        <v>2040</v>
      </c>
      <c r="U383" s="10"/>
      <c r="V383" s="10"/>
      <c r="W383" s="10"/>
      <c r="X383" s="10"/>
      <c r="Y383" s="10"/>
      <c r="Z383" s="10"/>
      <c r="AA383" s="336"/>
      <c r="AB383" s="202" t="s">
        <v>2521</v>
      </c>
      <c r="AC383" s="196">
        <f t="shared" si="52"/>
        <v>0</v>
      </c>
      <c r="AD383" s="196">
        <f t="shared" si="53"/>
        <v>0</v>
      </c>
      <c r="AE383" s="196">
        <f t="shared" si="54"/>
        <v>0</v>
      </c>
    </row>
    <row r="384" spans="1:31" s="7" customFormat="1" x14ac:dyDescent="0.25">
      <c r="A384" s="322"/>
      <c r="B384" s="237">
        <f t="shared" si="51"/>
        <v>102</v>
      </c>
      <c r="C384" s="322" t="s">
        <v>602</v>
      </c>
      <c r="D384" s="323" t="s">
        <v>828</v>
      </c>
      <c r="E384" s="361"/>
      <c r="F384" s="16" t="s">
        <v>313</v>
      </c>
      <c r="G384" s="40">
        <v>3.5</v>
      </c>
      <c r="H384" s="371"/>
      <c r="I384" s="371"/>
      <c r="J384" s="103">
        <v>14.6</v>
      </c>
      <c r="K384" s="41">
        <v>159</v>
      </c>
      <c r="L384" s="41">
        <v>8</v>
      </c>
      <c r="M384" s="41">
        <v>2015</v>
      </c>
      <c r="N384" s="14">
        <f>IF(K384="","",IF(O384="",IF(K384=0,"",IF(K384&lt;=[5]Разработчик!$D$7,[5]Разработчик!$C$8,IF(K384&lt;=[5]Разработчик!$G$7,[5]Разработчик!$F$8,IF(K384&lt;=[5]Разработчик!$J$7,[5]Разработчик!$I$8,IF(K384&lt;=[5]Разработчик!$M$7,[5]Разработчик!$L$8,IF(K384&lt;=[5]Разработчик!$P$7,[5]Разработчик!$O$8,IF(K384&lt;=[5]Разработчик!$S$7,[5]Разработчик!$R$8,IF(K384&lt;=425.9,3.5,IF(K384&gt;=[5]Разработчик!$V$7,[5]Разработчик!$U$8))))))))),"-"))</f>
        <v>2.5</v>
      </c>
      <c r="O384" s="15"/>
      <c r="P384" s="43">
        <v>2019</v>
      </c>
      <c r="Q384" s="43">
        <v>2023</v>
      </c>
      <c r="R384" s="16" t="s">
        <v>258</v>
      </c>
      <c r="S384" s="83" t="s">
        <v>340</v>
      </c>
      <c r="T384" s="17">
        <f t="shared" si="50"/>
        <v>2040</v>
      </c>
      <c r="U384" s="10">
        <v>12</v>
      </c>
      <c r="V384" s="10"/>
      <c r="W384" s="10">
        <v>5</v>
      </c>
      <c r="X384" s="10">
        <v>2</v>
      </c>
      <c r="Y384" s="10"/>
      <c r="Z384" s="10">
        <v>5</v>
      </c>
      <c r="AA384" s="336"/>
      <c r="AB384" s="202" t="s">
        <v>2521</v>
      </c>
      <c r="AC384" s="196">
        <f t="shared" si="52"/>
        <v>19</v>
      </c>
      <c r="AD384" s="196">
        <f t="shared" si="53"/>
        <v>53</v>
      </c>
      <c r="AE384" s="196">
        <f t="shared" si="54"/>
        <v>72</v>
      </c>
    </row>
    <row r="385" spans="1:31" s="7" customFormat="1" x14ac:dyDescent="0.25">
      <c r="A385" s="322"/>
      <c r="B385" s="237">
        <f t="shared" si="51"/>
        <v>102</v>
      </c>
      <c r="C385" s="322"/>
      <c r="D385" s="323"/>
      <c r="E385" s="361"/>
      <c r="F385" s="16" t="s">
        <v>313</v>
      </c>
      <c r="G385" s="40">
        <v>3.5</v>
      </c>
      <c r="H385" s="371"/>
      <c r="I385" s="371"/>
      <c r="J385" s="103">
        <v>2.2000000000000002</v>
      </c>
      <c r="K385" s="41">
        <v>108</v>
      </c>
      <c r="L385" s="41">
        <v>7</v>
      </c>
      <c r="M385" s="41">
        <v>2015</v>
      </c>
      <c r="N385" s="14">
        <f>IF(K385="","",IF(O385="",IF(K385=0,"",IF(K385&lt;=[5]Разработчик!$D$7,[5]Разработчик!$C$8,IF(K385&lt;=[5]Разработчик!$G$7,[5]Разработчик!$F$8,IF(K385&lt;=[5]Разработчик!$J$7,[5]Разработчик!$I$8,IF(K385&lt;=[5]Разработчик!$M$7,[5]Разработчик!$L$8,IF(K385&lt;=[5]Разработчик!$P$7,[5]Разработчик!$O$8,IF(K385&lt;=[5]Разработчик!$S$7,[5]Разработчик!$R$8,IF(K385&lt;=425.9,3.5,IF(K385&gt;=[5]Разработчик!$V$7,[5]Разработчик!$U$8))))))))),"-"))</f>
        <v>2</v>
      </c>
      <c r="O385" s="15"/>
      <c r="P385" s="43">
        <v>2019</v>
      </c>
      <c r="Q385" s="43">
        <v>2023</v>
      </c>
      <c r="R385" s="16" t="s">
        <v>258</v>
      </c>
      <c r="S385" s="83" t="s">
        <v>340</v>
      </c>
      <c r="T385" s="17">
        <f t="shared" si="50"/>
        <v>2040</v>
      </c>
      <c r="U385" s="10"/>
      <c r="V385" s="10"/>
      <c r="W385" s="10"/>
      <c r="X385" s="10"/>
      <c r="Y385" s="10"/>
      <c r="Z385" s="10"/>
      <c r="AA385" s="336"/>
      <c r="AB385" s="202" t="s">
        <v>2521</v>
      </c>
      <c r="AC385" s="196">
        <f t="shared" si="52"/>
        <v>0</v>
      </c>
      <c r="AD385" s="196">
        <f t="shared" si="53"/>
        <v>0</v>
      </c>
      <c r="AE385" s="196">
        <f t="shared" si="54"/>
        <v>0</v>
      </c>
    </row>
    <row r="386" spans="1:31" s="7" customFormat="1" x14ac:dyDescent="0.25">
      <c r="A386" s="322"/>
      <c r="B386" s="237">
        <f t="shared" si="51"/>
        <v>102</v>
      </c>
      <c r="C386" s="322"/>
      <c r="D386" s="323"/>
      <c r="E386" s="361"/>
      <c r="F386" s="16" t="s">
        <v>313</v>
      </c>
      <c r="G386" s="40">
        <v>3.5</v>
      </c>
      <c r="H386" s="371"/>
      <c r="I386" s="371"/>
      <c r="J386" s="103">
        <v>0.8</v>
      </c>
      <c r="K386" s="41">
        <v>57</v>
      </c>
      <c r="L386" s="41">
        <v>6</v>
      </c>
      <c r="M386" s="41">
        <v>2015</v>
      </c>
      <c r="N386" s="14">
        <f>IF(K386="","",IF(O386="",IF(K386=0,"",IF(K386&lt;=[5]Разработчик!$D$7,[5]Разработчик!$C$8,IF(K386&lt;=[5]Разработчик!$G$7,[5]Разработчик!$F$8,IF(K386&lt;=[5]Разработчик!$J$7,[5]Разработчик!$I$8,IF(K386&lt;=[5]Разработчик!$M$7,[5]Разработчик!$L$8,IF(K386&lt;=[5]Разработчик!$P$7,[5]Разработчик!$O$8,IF(K386&lt;=[5]Разработчик!$S$7,[5]Разработчик!$R$8,IF(K386&lt;=425.9,3.5,IF(K386&gt;=[5]Разработчик!$V$7,[5]Разработчик!$U$8))))))))),"-"))</f>
        <v>1.5</v>
      </c>
      <c r="O386" s="15"/>
      <c r="P386" s="43">
        <v>2019</v>
      </c>
      <c r="Q386" s="43">
        <v>2023</v>
      </c>
      <c r="R386" s="16" t="s">
        <v>258</v>
      </c>
      <c r="S386" s="83" t="s">
        <v>340</v>
      </c>
      <c r="T386" s="17">
        <f t="shared" si="50"/>
        <v>2040</v>
      </c>
      <c r="U386" s="10"/>
      <c r="V386" s="10"/>
      <c r="W386" s="10"/>
      <c r="X386" s="10"/>
      <c r="Y386" s="10"/>
      <c r="Z386" s="10"/>
      <c r="AA386" s="336"/>
      <c r="AB386" s="202" t="s">
        <v>2521</v>
      </c>
      <c r="AC386" s="196">
        <f t="shared" si="52"/>
        <v>0</v>
      </c>
      <c r="AD386" s="196">
        <f t="shared" si="53"/>
        <v>0</v>
      </c>
      <c r="AE386" s="196">
        <f t="shared" si="54"/>
        <v>0</v>
      </c>
    </row>
    <row r="387" spans="1:31" s="7" customFormat="1" x14ac:dyDescent="0.25">
      <c r="A387" s="322"/>
      <c r="B387" s="237">
        <f t="shared" si="51"/>
        <v>102</v>
      </c>
      <c r="C387" s="322"/>
      <c r="D387" s="323"/>
      <c r="E387" s="361"/>
      <c r="F387" s="16" t="s">
        <v>313</v>
      </c>
      <c r="G387" s="40">
        <v>3.5</v>
      </c>
      <c r="H387" s="371"/>
      <c r="I387" s="371"/>
      <c r="J387" s="103">
        <v>0.2</v>
      </c>
      <c r="K387" s="41">
        <v>32</v>
      </c>
      <c r="L387" s="41">
        <v>5</v>
      </c>
      <c r="M387" s="41">
        <v>2015</v>
      </c>
      <c r="N387" s="14">
        <f>IF(K387="","",IF(O387="",IF(K387=0,"",IF(K387&lt;=[5]Разработчик!$D$7,[5]Разработчик!$C$8,IF(K387&lt;=[5]Разработчик!$G$7,[5]Разработчик!$F$8,IF(K387&lt;=[5]Разработчик!$J$7,[5]Разработчик!$I$8,IF(K387&lt;=[5]Разработчик!$M$7,[5]Разработчик!$L$8,IF(K387&lt;=[5]Разработчик!$P$7,[5]Разработчик!$O$8,IF(K387&lt;=[5]Разработчик!$S$7,[5]Разработчик!$R$8,IF(K387&lt;=425.9,3.5,IF(K387&gt;=[5]Разработчик!$V$7,[5]Разработчик!$U$8))))))))),"-"))</f>
        <v>1.5</v>
      </c>
      <c r="O387" s="15"/>
      <c r="P387" s="43">
        <v>2019</v>
      </c>
      <c r="Q387" s="43">
        <v>2023</v>
      </c>
      <c r="R387" s="16" t="s">
        <v>258</v>
      </c>
      <c r="S387" s="83" t="s">
        <v>340</v>
      </c>
      <c r="T387" s="17">
        <f t="shared" si="50"/>
        <v>2040</v>
      </c>
      <c r="U387" s="10"/>
      <c r="V387" s="10"/>
      <c r="W387" s="10"/>
      <c r="X387" s="10"/>
      <c r="Y387" s="10"/>
      <c r="Z387" s="10"/>
      <c r="AA387" s="336"/>
      <c r="AB387" s="202" t="s">
        <v>2521</v>
      </c>
      <c r="AC387" s="196">
        <f t="shared" si="52"/>
        <v>0</v>
      </c>
      <c r="AD387" s="196">
        <f t="shared" si="53"/>
        <v>0</v>
      </c>
      <c r="AE387" s="196">
        <f t="shared" si="54"/>
        <v>0</v>
      </c>
    </row>
    <row r="388" spans="1:31" s="7" customFormat="1" x14ac:dyDescent="0.25">
      <c r="A388" s="322"/>
      <c r="B388" s="237">
        <f t="shared" si="51"/>
        <v>102</v>
      </c>
      <c r="C388" s="322"/>
      <c r="D388" s="323"/>
      <c r="E388" s="361"/>
      <c r="F388" s="16" t="s">
        <v>313</v>
      </c>
      <c r="G388" s="40">
        <v>3.5</v>
      </c>
      <c r="H388" s="371"/>
      <c r="I388" s="371"/>
      <c r="J388" s="103">
        <v>0.2</v>
      </c>
      <c r="K388" s="41">
        <v>18</v>
      </c>
      <c r="L388" s="41">
        <v>5</v>
      </c>
      <c r="M388" s="41">
        <v>2015</v>
      </c>
      <c r="N388" s="14">
        <f>IF(K388="","",IF(O388="",IF(K388=0,"",IF(K388&lt;=[5]Разработчик!$D$7,[5]Разработчик!$C$8,IF(K388&lt;=[5]Разработчик!$G$7,[5]Разработчик!$F$8,IF(K388&lt;=[5]Разработчик!$J$7,[5]Разработчик!$I$8,IF(K388&lt;=[5]Разработчик!$M$7,[5]Разработчик!$L$8,IF(K388&lt;=[5]Разработчик!$P$7,[5]Разработчик!$O$8,IF(K388&lt;=[5]Разработчик!$S$7,[5]Разработчик!$R$8,IF(K388&lt;=425.9,3.5,IF(K388&gt;=[5]Разработчик!$V$7,[5]Разработчик!$U$8))))))))),"-"))</f>
        <v>1</v>
      </c>
      <c r="O388" s="15"/>
      <c r="P388" s="43">
        <v>2019</v>
      </c>
      <c r="Q388" s="43">
        <v>2023</v>
      </c>
      <c r="R388" s="16" t="s">
        <v>258</v>
      </c>
      <c r="S388" s="83" t="s">
        <v>340</v>
      </c>
      <c r="T388" s="17">
        <f t="shared" si="50"/>
        <v>2040</v>
      </c>
      <c r="U388" s="10"/>
      <c r="V388" s="10"/>
      <c r="W388" s="10"/>
      <c r="X388" s="10"/>
      <c r="Y388" s="10"/>
      <c r="Z388" s="10"/>
      <c r="AA388" s="336"/>
      <c r="AB388" s="202" t="s">
        <v>2521</v>
      </c>
      <c r="AC388" s="196">
        <f t="shared" si="52"/>
        <v>0</v>
      </c>
      <c r="AD388" s="196">
        <f t="shared" si="53"/>
        <v>0</v>
      </c>
      <c r="AE388" s="196">
        <f t="shared" si="54"/>
        <v>0</v>
      </c>
    </row>
    <row r="389" spans="1:31" s="7" customFormat="1" x14ac:dyDescent="0.25">
      <c r="A389" s="322"/>
      <c r="B389" s="237">
        <f t="shared" si="51"/>
        <v>102</v>
      </c>
      <c r="C389" s="43" t="s">
        <v>829</v>
      </c>
      <c r="D389" s="323"/>
      <c r="E389" s="361"/>
      <c r="F389" s="16" t="s">
        <v>313</v>
      </c>
      <c r="G389" s="40">
        <v>3.5</v>
      </c>
      <c r="H389" s="371"/>
      <c r="I389" s="371"/>
      <c r="J389" s="103">
        <v>3.1</v>
      </c>
      <c r="K389" s="41">
        <v>159</v>
      </c>
      <c r="L389" s="41">
        <v>8</v>
      </c>
      <c r="M389" s="41">
        <v>2015</v>
      </c>
      <c r="N389" s="14">
        <f>IF(K389="","",IF(O389="",IF(K389=0,"",IF(K389&lt;=[5]Разработчик!$D$7,[5]Разработчик!$C$8,IF(K389&lt;=[5]Разработчик!$G$7,[5]Разработчик!$F$8,IF(K389&lt;=[5]Разработчик!$J$7,[5]Разработчик!$I$8,IF(K389&lt;=[5]Разработчик!$M$7,[5]Разработчик!$L$8,IF(K389&lt;=[5]Разработчик!$P$7,[5]Разработчик!$O$8,IF(K389&lt;=[5]Разработчик!$S$7,[5]Разработчик!$R$8,IF(K389&lt;=425.9,3.5,IF(K389&gt;=[5]Разработчик!$V$7,[5]Разработчик!$U$8))))))))),"-"))</f>
        <v>2.5</v>
      </c>
      <c r="O389" s="15"/>
      <c r="P389" s="43">
        <v>2019</v>
      </c>
      <c r="Q389" s="43">
        <v>2023</v>
      </c>
      <c r="R389" s="16" t="s">
        <v>258</v>
      </c>
      <c r="S389" s="83" t="s">
        <v>340</v>
      </c>
      <c r="T389" s="17">
        <f t="shared" si="50"/>
        <v>2040</v>
      </c>
      <c r="U389" s="10"/>
      <c r="V389" s="10"/>
      <c r="W389" s="10"/>
      <c r="X389" s="10"/>
      <c r="Y389" s="10"/>
      <c r="Z389" s="10"/>
      <c r="AA389" s="336"/>
      <c r="AB389" s="202" t="s">
        <v>2521</v>
      </c>
      <c r="AC389" s="196">
        <f t="shared" si="52"/>
        <v>0</v>
      </c>
      <c r="AD389" s="196">
        <f t="shared" si="53"/>
        <v>0</v>
      </c>
      <c r="AE389" s="196">
        <f t="shared" si="54"/>
        <v>0</v>
      </c>
    </row>
    <row r="390" spans="1:31" s="7" customFormat="1" x14ac:dyDescent="0.25">
      <c r="A390" s="322"/>
      <c r="B390" s="237">
        <f t="shared" si="51"/>
        <v>102</v>
      </c>
      <c r="C390" s="43" t="s">
        <v>602</v>
      </c>
      <c r="D390" s="74" t="s">
        <v>830</v>
      </c>
      <c r="E390" s="361"/>
      <c r="F390" s="16" t="s">
        <v>313</v>
      </c>
      <c r="G390" s="40">
        <v>3.5</v>
      </c>
      <c r="H390" s="371"/>
      <c r="I390" s="371"/>
      <c r="J390" s="103">
        <v>207</v>
      </c>
      <c r="K390" s="41">
        <v>89</v>
      </c>
      <c r="L390" s="41">
        <v>6</v>
      </c>
      <c r="M390" s="41">
        <v>2015</v>
      </c>
      <c r="N390" s="14">
        <f>IF(K390="","",IF(O390="",IF(K390=0,"",IF(K390&lt;=[5]Разработчик!$D$7,[5]Разработчик!$C$8,IF(K390&lt;=[5]Разработчик!$G$7,[5]Разработчик!$F$8,IF(K390&lt;=[5]Разработчик!$J$7,[5]Разработчик!$I$8,IF(K390&lt;=[5]Разработчик!$M$7,[5]Разработчик!$L$8,IF(K390&lt;=[5]Разработчик!$P$7,[5]Разработчик!$O$8,IF(K390&lt;=[5]Разработчик!$S$7,[5]Разработчик!$R$8,IF(K390&lt;=425.9,3.5,IF(K390&gt;=[5]Разработчик!$V$7,[5]Разработчик!$U$8))))))))),"-"))</f>
        <v>2</v>
      </c>
      <c r="O390" s="15"/>
      <c r="P390" s="43">
        <v>2019</v>
      </c>
      <c r="Q390" s="43">
        <v>2023</v>
      </c>
      <c r="R390" s="16" t="s">
        <v>258</v>
      </c>
      <c r="S390" s="83" t="s">
        <v>340</v>
      </c>
      <c r="T390" s="17">
        <f t="shared" si="50"/>
        <v>2040</v>
      </c>
      <c r="U390" s="10">
        <v>4</v>
      </c>
      <c r="V390" s="10">
        <v>1</v>
      </c>
      <c r="W390" s="10">
        <v>4</v>
      </c>
      <c r="X390" s="10">
        <v>2</v>
      </c>
      <c r="Y390" s="10"/>
      <c r="Z390" s="10">
        <v>3</v>
      </c>
      <c r="AA390" s="336"/>
      <c r="AB390" s="202" t="s">
        <v>2521</v>
      </c>
      <c r="AC390" s="196">
        <f t="shared" si="52"/>
        <v>10</v>
      </c>
      <c r="AD390" s="196">
        <f t="shared" si="53"/>
        <v>32</v>
      </c>
      <c r="AE390" s="196">
        <f t="shared" si="54"/>
        <v>42</v>
      </c>
    </row>
    <row r="391" spans="1:31" s="7" customFormat="1" x14ac:dyDescent="0.25">
      <c r="A391" s="322"/>
      <c r="B391" s="237">
        <f t="shared" si="51"/>
        <v>102</v>
      </c>
      <c r="C391" s="322" t="s">
        <v>602</v>
      </c>
      <c r="D391" s="323" t="s">
        <v>831</v>
      </c>
      <c r="E391" s="361"/>
      <c r="F391" s="16" t="s">
        <v>313</v>
      </c>
      <c r="G391" s="40">
        <v>3.5</v>
      </c>
      <c r="H391" s="371"/>
      <c r="I391" s="371"/>
      <c r="J391" s="103">
        <v>1.1000000000000001</v>
      </c>
      <c r="K391" s="41">
        <v>57</v>
      </c>
      <c r="L391" s="41">
        <v>6</v>
      </c>
      <c r="M391" s="41">
        <v>2015</v>
      </c>
      <c r="N391" s="14">
        <f>IF(K391="","",IF(O391="",IF(K391=0,"",IF(K391&lt;=[5]Разработчик!$D$7,[5]Разработчик!$C$8,IF(K391&lt;=[5]Разработчик!$G$7,[5]Разработчик!$F$8,IF(K391&lt;=[5]Разработчик!$J$7,[5]Разработчик!$I$8,IF(K391&lt;=[5]Разработчик!$M$7,[5]Разработчик!$L$8,IF(K391&lt;=[5]Разработчик!$P$7,[5]Разработчик!$O$8,IF(K391&lt;=[5]Разработчик!$S$7,[5]Разработчик!$R$8,IF(K391&lt;=425.9,3.5,IF(K391&gt;=[5]Разработчик!$V$7,[5]Разработчик!$U$8))))))))),"-"))</f>
        <v>1.5</v>
      </c>
      <c r="O391" s="15"/>
      <c r="P391" s="43">
        <v>2019</v>
      </c>
      <c r="Q391" s="43">
        <v>2023</v>
      </c>
      <c r="R391" s="16" t="s">
        <v>258</v>
      </c>
      <c r="S391" s="83" t="s">
        <v>340</v>
      </c>
      <c r="T391" s="17">
        <f t="shared" si="50"/>
        <v>2040</v>
      </c>
      <c r="U391" s="10"/>
      <c r="V391" s="10"/>
      <c r="W391" s="10"/>
      <c r="X391" s="10"/>
      <c r="Y391" s="10"/>
      <c r="Z391" s="10"/>
      <c r="AA391" s="336"/>
      <c r="AB391" s="202" t="s">
        <v>2521</v>
      </c>
      <c r="AC391" s="196">
        <f t="shared" si="52"/>
        <v>0</v>
      </c>
      <c r="AD391" s="196">
        <f t="shared" si="53"/>
        <v>0</v>
      </c>
      <c r="AE391" s="196">
        <f t="shared" si="54"/>
        <v>0</v>
      </c>
    </row>
    <row r="392" spans="1:31" s="7" customFormat="1" x14ac:dyDescent="0.25">
      <c r="A392" s="322"/>
      <c r="B392" s="237">
        <f t="shared" si="51"/>
        <v>102</v>
      </c>
      <c r="C392" s="322"/>
      <c r="D392" s="323"/>
      <c r="E392" s="361"/>
      <c r="F392" s="16" t="s">
        <v>313</v>
      </c>
      <c r="G392" s="40">
        <v>3.5</v>
      </c>
      <c r="H392" s="371"/>
      <c r="I392" s="371"/>
      <c r="J392" s="103">
        <v>0.2</v>
      </c>
      <c r="K392" s="41">
        <v>32</v>
      </c>
      <c r="L392" s="41">
        <v>5</v>
      </c>
      <c r="M392" s="41">
        <v>2015</v>
      </c>
      <c r="N392" s="14">
        <f>IF(K392="","",IF(O392="",IF(K392=0,"",IF(K392&lt;=[5]Разработчик!$D$7,[5]Разработчик!$C$8,IF(K392&lt;=[5]Разработчик!$G$7,[5]Разработчик!$F$8,IF(K392&lt;=[5]Разработчик!$J$7,[5]Разработчик!$I$8,IF(K392&lt;=[5]Разработчик!$M$7,[5]Разработчик!$L$8,IF(K392&lt;=[5]Разработчик!$P$7,[5]Разработчик!$O$8,IF(K392&lt;=[5]Разработчик!$S$7,[5]Разработчик!$R$8,IF(K392&lt;=425.9,3.5,IF(K392&gt;=[5]Разработчик!$V$7,[5]Разработчик!$U$8))))))))),"-"))</f>
        <v>1.5</v>
      </c>
      <c r="O392" s="15"/>
      <c r="P392" s="43">
        <v>2019</v>
      </c>
      <c r="Q392" s="43">
        <v>2023</v>
      </c>
      <c r="R392" s="16" t="s">
        <v>258</v>
      </c>
      <c r="S392" s="83" t="s">
        <v>340</v>
      </c>
      <c r="T392" s="17">
        <f t="shared" si="50"/>
        <v>2040</v>
      </c>
      <c r="U392" s="10"/>
      <c r="V392" s="10"/>
      <c r="W392" s="10"/>
      <c r="X392" s="10"/>
      <c r="Y392" s="10"/>
      <c r="Z392" s="10"/>
      <c r="AA392" s="336"/>
      <c r="AB392" s="202" t="s">
        <v>2521</v>
      </c>
      <c r="AC392" s="196">
        <f t="shared" si="52"/>
        <v>0</v>
      </c>
      <c r="AD392" s="196">
        <f t="shared" si="53"/>
        <v>0</v>
      </c>
      <c r="AE392" s="196">
        <f t="shared" si="54"/>
        <v>0</v>
      </c>
    </row>
    <row r="393" spans="1:31" s="7" customFormat="1" x14ac:dyDescent="0.25">
      <c r="A393" s="322" t="s">
        <v>833</v>
      </c>
      <c r="B393" s="241">
        <v>105</v>
      </c>
      <c r="C393" s="366" t="s">
        <v>601</v>
      </c>
      <c r="D393" s="326" t="s">
        <v>834</v>
      </c>
      <c r="E393" s="323" t="s">
        <v>821</v>
      </c>
      <c r="F393" s="16" t="s">
        <v>313</v>
      </c>
      <c r="G393" s="40">
        <v>3.5</v>
      </c>
      <c r="H393" s="326">
        <v>1.4</v>
      </c>
      <c r="I393" s="370" t="s">
        <v>835</v>
      </c>
      <c r="J393" s="103">
        <v>13.6</v>
      </c>
      <c r="K393" s="41">
        <v>273</v>
      </c>
      <c r="L393" s="41">
        <v>8</v>
      </c>
      <c r="M393" s="41">
        <v>2015</v>
      </c>
      <c r="N393" s="14">
        <f>IF(K393="","",IF(O393="",IF(K393=0,"",IF(K393&lt;=[5]Разработчик!$D$7,[5]Разработчик!$C$8,IF(K393&lt;=[5]Разработчик!$G$7,[5]Разработчик!$F$8,IF(K393&lt;=[5]Разработчик!$J$7,[5]Разработчик!$I$8,IF(K393&lt;=[5]Разработчик!$M$7,[5]Разработчик!$L$8,IF(K393&lt;=[5]Разработчик!$P$7,[5]Разработчик!$O$8,IF(K393&lt;=[5]Разработчик!$S$7,[5]Разработчик!$R$8,IF(K393&lt;=425.9,3.5,IF(K393&gt;=[5]Разработчик!$V$7,[5]Разработчик!$U$8))))))))),"-"))</f>
        <v>3</v>
      </c>
      <c r="O393" s="15"/>
      <c r="P393" s="43">
        <v>2019</v>
      </c>
      <c r="Q393" s="43">
        <v>2023</v>
      </c>
      <c r="R393" s="16" t="s">
        <v>258</v>
      </c>
      <c r="S393" s="83" t="s">
        <v>340</v>
      </c>
      <c r="T393" s="17">
        <f t="shared" si="50"/>
        <v>2040</v>
      </c>
      <c r="U393" s="10">
        <v>45</v>
      </c>
      <c r="V393" s="10">
        <v>3</v>
      </c>
      <c r="W393" s="10">
        <v>10</v>
      </c>
      <c r="X393" s="10">
        <v>4</v>
      </c>
      <c r="Y393" s="10"/>
      <c r="Z393" s="10">
        <v>10</v>
      </c>
      <c r="AA393" s="336"/>
      <c r="AB393" s="202" t="s">
        <v>2521</v>
      </c>
      <c r="AC393" s="196">
        <f t="shared" si="52"/>
        <v>62</v>
      </c>
      <c r="AD393" s="196">
        <f t="shared" si="53"/>
        <v>157</v>
      </c>
      <c r="AE393" s="196">
        <f t="shared" si="54"/>
        <v>219</v>
      </c>
    </row>
    <row r="394" spans="1:31" s="7" customFormat="1" x14ac:dyDescent="0.25">
      <c r="A394" s="322"/>
      <c r="B394" s="237">
        <f t="shared" ref="B394:B420" si="55">B393</f>
        <v>105</v>
      </c>
      <c r="C394" s="366"/>
      <c r="D394" s="326"/>
      <c r="E394" s="323"/>
      <c r="F394" s="16" t="s">
        <v>313</v>
      </c>
      <c r="G394" s="40">
        <v>3.5</v>
      </c>
      <c r="H394" s="326"/>
      <c r="I394" s="370"/>
      <c r="J394" s="103">
        <v>0.5</v>
      </c>
      <c r="K394" s="41">
        <v>32</v>
      </c>
      <c r="L394" s="41">
        <v>4</v>
      </c>
      <c r="M394" s="41">
        <v>2015</v>
      </c>
      <c r="N394" s="14">
        <f>IF(K394="","",IF(O394="",IF(K394=0,"",IF(K394&lt;=[5]Разработчик!$D$7,[5]Разработчик!$C$8,IF(K394&lt;=[5]Разработчик!$G$7,[5]Разработчик!$F$8,IF(K394&lt;=[5]Разработчик!$J$7,[5]Разработчик!$I$8,IF(K394&lt;=[5]Разработчик!$M$7,[5]Разработчик!$L$8,IF(K394&lt;=[5]Разработчик!$P$7,[5]Разработчик!$O$8,IF(K394&lt;=[5]Разработчик!$S$7,[5]Разработчик!$R$8,IF(K394&lt;=425.9,3.5,IF(K394&gt;=[5]Разработчик!$V$7,[5]Разработчик!$U$8))))))))),"-"))</f>
        <v>1.5</v>
      </c>
      <c r="O394" s="15"/>
      <c r="P394" s="43">
        <v>2019</v>
      </c>
      <c r="Q394" s="43">
        <v>2023</v>
      </c>
      <c r="R394" s="16" t="s">
        <v>258</v>
      </c>
      <c r="S394" s="83" t="s">
        <v>340</v>
      </c>
      <c r="T394" s="17">
        <f t="shared" si="50"/>
        <v>2040</v>
      </c>
      <c r="U394" s="10"/>
      <c r="V394" s="10"/>
      <c r="W394" s="10"/>
      <c r="X394" s="10"/>
      <c r="Y394" s="10"/>
      <c r="Z394" s="10"/>
      <c r="AA394" s="336"/>
      <c r="AB394" s="202" t="s">
        <v>2521</v>
      </c>
      <c r="AC394" s="196">
        <f t="shared" si="52"/>
        <v>0</v>
      </c>
      <c r="AD394" s="196">
        <f t="shared" si="53"/>
        <v>0</v>
      </c>
      <c r="AE394" s="196">
        <f t="shared" si="54"/>
        <v>0</v>
      </c>
    </row>
    <row r="395" spans="1:31" s="7" customFormat="1" x14ac:dyDescent="0.25">
      <c r="A395" s="322"/>
      <c r="B395" s="237">
        <f t="shared" si="55"/>
        <v>105</v>
      </c>
      <c r="C395" s="366" t="s">
        <v>625</v>
      </c>
      <c r="D395" s="326"/>
      <c r="E395" s="323"/>
      <c r="F395" s="16" t="s">
        <v>313</v>
      </c>
      <c r="G395" s="40">
        <v>3.5</v>
      </c>
      <c r="H395" s="326"/>
      <c r="I395" s="370"/>
      <c r="J395" s="103">
        <v>27.7</v>
      </c>
      <c r="K395" s="41">
        <v>273</v>
      </c>
      <c r="L395" s="41">
        <v>8</v>
      </c>
      <c r="M395" s="41">
        <v>2015</v>
      </c>
      <c r="N395" s="14">
        <f>IF(K395="","",IF(O395="",IF(K395=0,"",IF(K395&lt;=[5]Разработчик!$D$7,[5]Разработчик!$C$8,IF(K395&lt;=[5]Разработчик!$G$7,[5]Разработчик!$F$8,IF(K395&lt;=[5]Разработчик!$J$7,[5]Разработчик!$I$8,IF(K395&lt;=[5]Разработчик!$M$7,[5]Разработчик!$L$8,IF(K395&lt;=[5]Разработчик!$P$7,[5]Разработчик!$O$8,IF(K395&lt;=[5]Разработчик!$S$7,[5]Разработчик!$R$8,IF(K395&lt;=425.9,3.5,IF(K395&gt;=[5]Разработчик!$V$7,[5]Разработчик!$U$8))))))))),"-"))</f>
        <v>3</v>
      </c>
      <c r="O395" s="15"/>
      <c r="P395" s="43">
        <v>2019</v>
      </c>
      <c r="Q395" s="43">
        <v>2023</v>
      </c>
      <c r="R395" s="16" t="s">
        <v>258</v>
      </c>
      <c r="S395" s="83" t="s">
        <v>340</v>
      </c>
      <c r="T395" s="17">
        <f t="shared" si="50"/>
        <v>2040</v>
      </c>
      <c r="U395" s="10"/>
      <c r="V395" s="10"/>
      <c r="W395" s="10"/>
      <c r="X395" s="10"/>
      <c r="Y395" s="10"/>
      <c r="Z395" s="10"/>
      <c r="AA395" s="336"/>
      <c r="AB395" s="202" t="s">
        <v>2521</v>
      </c>
      <c r="AC395" s="196">
        <f t="shared" si="52"/>
        <v>0</v>
      </c>
      <c r="AD395" s="196">
        <f t="shared" si="53"/>
        <v>0</v>
      </c>
      <c r="AE395" s="196">
        <f t="shared" si="54"/>
        <v>0</v>
      </c>
    </row>
    <row r="396" spans="1:31" s="7" customFormat="1" x14ac:dyDescent="0.25">
      <c r="A396" s="322"/>
      <c r="B396" s="237">
        <f t="shared" si="55"/>
        <v>105</v>
      </c>
      <c r="C396" s="366"/>
      <c r="D396" s="326"/>
      <c r="E396" s="323"/>
      <c r="F396" s="16" t="s">
        <v>313</v>
      </c>
      <c r="G396" s="40">
        <v>3.5</v>
      </c>
      <c r="H396" s="326"/>
      <c r="I396" s="370"/>
      <c r="J396" s="103">
        <v>8.1</v>
      </c>
      <c r="K396" s="41">
        <v>219</v>
      </c>
      <c r="L396" s="41">
        <v>6</v>
      </c>
      <c r="M396" s="41">
        <v>2015</v>
      </c>
      <c r="N396" s="14">
        <f>IF(K396="","",IF(O396="",IF(K396=0,"",IF(K396&lt;=[5]Разработчик!$D$7,[5]Разработчик!$C$8,IF(K396&lt;=[5]Разработчик!$G$7,[5]Разработчик!$F$8,IF(K396&lt;=[5]Разработчик!$J$7,[5]Разработчик!$I$8,IF(K396&lt;=[5]Разработчик!$M$7,[5]Разработчик!$L$8,IF(K396&lt;=[5]Разработчик!$P$7,[5]Разработчик!$O$8,IF(K396&lt;=[5]Разработчик!$S$7,[5]Разработчик!$R$8,IF(K396&lt;=425.9,3.5,IF(K396&gt;=[5]Разработчик!$V$7,[5]Разработчик!$U$8))))))))),"-"))</f>
        <v>2.5</v>
      </c>
      <c r="O396" s="15"/>
      <c r="P396" s="43">
        <v>2019</v>
      </c>
      <c r="Q396" s="43">
        <v>2023</v>
      </c>
      <c r="R396" s="16" t="s">
        <v>258</v>
      </c>
      <c r="S396" s="83" t="s">
        <v>340</v>
      </c>
      <c r="T396" s="17">
        <f t="shared" si="50"/>
        <v>2040</v>
      </c>
      <c r="U396" s="10"/>
      <c r="V396" s="10"/>
      <c r="W396" s="10"/>
      <c r="X396" s="10"/>
      <c r="Y396" s="10"/>
      <c r="Z396" s="10"/>
      <c r="AA396" s="336"/>
      <c r="AB396" s="202" t="s">
        <v>2521</v>
      </c>
      <c r="AC396" s="196">
        <f t="shared" si="52"/>
        <v>0</v>
      </c>
      <c r="AD396" s="196">
        <f t="shared" si="53"/>
        <v>0</v>
      </c>
      <c r="AE396" s="196">
        <f t="shared" si="54"/>
        <v>0</v>
      </c>
    </row>
    <row r="397" spans="1:31" s="7" customFormat="1" x14ac:dyDescent="0.25">
      <c r="A397" s="322"/>
      <c r="B397" s="237">
        <f t="shared" si="55"/>
        <v>105</v>
      </c>
      <c r="C397" s="366"/>
      <c r="D397" s="326"/>
      <c r="E397" s="323"/>
      <c r="F397" s="16" t="s">
        <v>313</v>
      </c>
      <c r="G397" s="40">
        <v>3.5</v>
      </c>
      <c r="H397" s="326"/>
      <c r="I397" s="370"/>
      <c r="J397" s="103">
        <v>19.100000000000001</v>
      </c>
      <c r="K397" s="41">
        <v>159</v>
      </c>
      <c r="L397" s="41">
        <v>6</v>
      </c>
      <c r="M397" s="41">
        <v>2015</v>
      </c>
      <c r="N397" s="14">
        <f>IF(K397="","",IF(O397="",IF(K397=0,"",IF(K397&lt;=[5]Разработчик!$D$7,[5]Разработчик!$C$8,IF(K397&lt;=[5]Разработчик!$G$7,[5]Разработчик!$F$8,IF(K397&lt;=[5]Разработчик!$J$7,[5]Разработчик!$I$8,IF(K397&lt;=[5]Разработчик!$M$7,[5]Разработчик!$L$8,IF(K397&lt;=[5]Разработчик!$P$7,[5]Разработчик!$O$8,IF(K397&lt;=[5]Разработчик!$S$7,[5]Разработчик!$R$8,IF(K397&lt;=425.9,3.5,IF(K397&gt;=[5]Разработчик!$V$7,[5]Разработчик!$U$8))))))))),"-"))</f>
        <v>2.5</v>
      </c>
      <c r="O397" s="15"/>
      <c r="P397" s="43">
        <v>2019</v>
      </c>
      <c r="Q397" s="43">
        <v>2023</v>
      </c>
      <c r="R397" s="16" t="s">
        <v>258</v>
      </c>
      <c r="S397" s="83" t="s">
        <v>340</v>
      </c>
      <c r="T397" s="17">
        <f t="shared" si="50"/>
        <v>2040</v>
      </c>
      <c r="U397" s="10"/>
      <c r="V397" s="10"/>
      <c r="W397" s="10"/>
      <c r="X397" s="10"/>
      <c r="Y397" s="10"/>
      <c r="Z397" s="10"/>
      <c r="AA397" s="336"/>
      <c r="AB397" s="202" t="s">
        <v>2521</v>
      </c>
      <c r="AC397" s="196">
        <f t="shared" si="52"/>
        <v>0</v>
      </c>
      <c r="AD397" s="196">
        <f t="shared" si="53"/>
        <v>0</v>
      </c>
      <c r="AE397" s="196">
        <f t="shared" si="54"/>
        <v>0</v>
      </c>
    </row>
    <row r="398" spans="1:31" s="7" customFormat="1" x14ac:dyDescent="0.25">
      <c r="A398" s="322"/>
      <c r="B398" s="237">
        <f t="shared" si="55"/>
        <v>105</v>
      </c>
      <c r="C398" s="366"/>
      <c r="D398" s="326"/>
      <c r="E398" s="323"/>
      <c r="F398" s="16" t="s">
        <v>313</v>
      </c>
      <c r="G398" s="40">
        <v>3.5</v>
      </c>
      <c r="H398" s="326"/>
      <c r="I398" s="370"/>
      <c r="J398" s="103">
        <v>0.8</v>
      </c>
      <c r="K398" s="41">
        <v>57</v>
      </c>
      <c r="L398" s="41">
        <v>5</v>
      </c>
      <c r="M398" s="41">
        <v>2015</v>
      </c>
      <c r="N398" s="14">
        <f>IF(K398="","",IF(O398="",IF(K398=0,"",IF(K398&lt;=[5]Разработчик!$D$7,[5]Разработчик!$C$8,IF(K398&lt;=[5]Разработчик!$G$7,[5]Разработчик!$F$8,IF(K398&lt;=[5]Разработчик!$J$7,[5]Разработчик!$I$8,IF(K398&lt;=[5]Разработчик!$M$7,[5]Разработчик!$L$8,IF(K398&lt;=[5]Разработчик!$P$7,[5]Разработчик!$O$8,IF(K398&lt;=[5]Разработчик!$S$7,[5]Разработчик!$R$8,IF(K398&lt;=425.9,3.5,IF(K398&gt;=[5]Разработчик!$V$7,[5]Разработчик!$U$8))))))))),"-"))</f>
        <v>1.5</v>
      </c>
      <c r="O398" s="15"/>
      <c r="P398" s="43">
        <v>2019</v>
      </c>
      <c r="Q398" s="43">
        <v>2023</v>
      </c>
      <c r="R398" s="16" t="s">
        <v>258</v>
      </c>
      <c r="S398" s="83" t="s">
        <v>340</v>
      </c>
      <c r="T398" s="17">
        <f t="shared" si="50"/>
        <v>2040</v>
      </c>
      <c r="U398" s="10"/>
      <c r="V398" s="10"/>
      <c r="W398" s="10"/>
      <c r="X398" s="10"/>
      <c r="Y398" s="10"/>
      <c r="Z398" s="10"/>
      <c r="AA398" s="336"/>
      <c r="AB398" s="202" t="s">
        <v>2521</v>
      </c>
      <c r="AC398" s="196">
        <f t="shared" si="52"/>
        <v>0</v>
      </c>
      <c r="AD398" s="196">
        <f t="shared" si="53"/>
        <v>0</v>
      </c>
      <c r="AE398" s="196">
        <f t="shared" si="54"/>
        <v>0</v>
      </c>
    </row>
    <row r="399" spans="1:31" s="7" customFormat="1" x14ac:dyDescent="0.25">
      <c r="A399" s="322"/>
      <c r="B399" s="237">
        <f t="shared" si="55"/>
        <v>105</v>
      </c>
      <c r="C399" s="366"/>
      <c r="D399" s="326"/>
      <c r="E399" s="323"/>
      <c r="F399" s="16" t="s">
        <v>313</v>
      </c>
      <c r="G399" s="40">
        <v>3.5</v>
      </c>
      <c r="H399" s="326"/>
      <c r="I399" s="370"/>
      <c r="J399" s="103">
        <v>11.3</v>
      </c>
      <c r="K399" s="41">
        <v>32</v>
      </c>
      <c r="L399" s="41">
        <v>4</v>
      </c>
      <c r="M399" s="41">
        <v>2015</v>
      </c>
      <c r="N399" s="14">
        <f>IF(K399="","",IF(O399="",IF(K399=0,"",IF(K399&lt;=[5]Разработчик!$D$7,[5]Разработчик!$C$8,IF(K399&lt;=[5]Разработчик!$G$7,[5]Разработчик!$F$8,IF(K399&lt;=[5]Разработчик!$J$7,[5]Разработчик!$I$8,IF(K399&lt;=[5]Разработчик!$M$7,[5]Разработчик!$L$8,IF(K399&lt;=[5]Разработчик!$P$7,[5]Разработчик!$O$8,IF(K399&lt;=[5]Разработчик!$S$7,[5]Разработчик!$R$8,IF(K399&lt;=425.9,3.5,IF(K399&gt;=[5]Разработчик!$V$7,[5]Разработчик!$U$8))))))))),"-"))</f>
        <v>1.5</v>
      </c>
      <c r="O399" s="15"/>
      <c r="P399" s="43">
        <v>2019</v>
      </c>
      <c r="Q399" s="43">
        <v>2023</v>
      </c>
      <c r="R399" s="16" t="s">
        <v>258</v>
      </c>
      <c r="S399" s="83" t="s">
        <v>340</v>
      </c>
      <c r="T399" s="17">
        <f t="shared" si="50"/>
        <v>2040</v>
      </c>
      <c r="U399" s="10"/>
      <c r="V399" s="10"/>
      <c r="W399" s="10"/>
      <c r="X399" s="10"/>
      <c r="Y399" s="10"/>
      <c r="Z399" s="10"/>
      <c r="AA399" s="336"/>
      <c r="AB399" s="202" t="s">
        <v>2521</v>
      </c>
      <c r="AC399" s="196">
        <f t="shared" si="52"/>
        <v>0</v>
      </c>
      <c r="AD399" s="196">
        <f t="shared" si="53"/>
        <v>0</v>
      </c>
      <c r="AE399" s="196">
        <f t="shared" si="54"/>
        <v>0</v>
      </c>
    </row>
    <row r="400" spans="1:31" s="7" customFormat="1" x14ac:dyDescent="0.25">
      <c r="A400" s="322"/>
      <c r="B400" s="237">
        <f t="shared" si="55"/>
        <v>105</v>
      </c>
      <c r="C400" s="362" t="s">
        <v>601</v>
      </c>
      <c r="D400" s="326" t="s">
        <v>836</v>
      </c>
      <c r="E400" s="323"/>
      <c r="F400" s="16" t="s">
        <v>313</v>
      </c>
      <c r="G400" s="40">
        <v>3.5</v>
      </c>
      <c r="H400" s="326"/>
      <c r="I400" s="370"/>
      <c r="J400" s="103">
        <v>114.5</v>
      </c>
      <c r="K400" s="41">
        <v>273</v>
      </c>
      <c r="L400" s="41">
        <v>8</v>
      </c>
      <c r="M400" s="41">
        <v>2015</v>
      </c>
      <c r="N400" s="14">
        <f>IF(K400="","",IF(O400="",IF(K400=0,"",IF(K400&lt;=[5]Разработчик!$D$7,[5]Разработчик!$C$8,IF(K400&lt;=[5]Разработчик!$G$7,[5]Разработчик!$F$8,IF(K400&lt;=[5]Разработчик!$J$7,[5]Разработчик!$I$8,IF(K400&lt;=[5]Разработчик!$M$7,[5]Разработчик!$L$8,IF(K400&lt;=[5]Разработчик!$P$7,[5]Разработчик!$O$8,IF(K400&lt;=[5]Разработчик!$S$7,[5]Разработчик!$R$8,IF(K400&lt;=425.9,3.5,IF(K400&gt;=[5]Разработчик!$V$7,[5]Разработчик!$U$8))))))))),"-"))</f>
        <v>3</v>
      </c>
      <c r="O400" s="15"/>
      <c r="P400" s="43">
        <v>2019</v>
      </c>
      <c r="Q400" s="43">
        <v>2023</v>
      </c>
      <c r="R400" s="16" t="s">
        <v>258</v>
      </c>
      <c r="S400" s="83" t="s">
        <v>340</v>
      </c>
      <c r="T400" s="17">
        <f t="shared" si="50"/>
        <v>2040</v>
      </c>
      <c r="U400" s="10">
        <v>20</v>
      </c>
      <c r="V400" s="10"/>
      <c r="W400" s="10">
        <v>3</v>
      </c>
      <c r="X400" s="10"/>
      <c r="Y400" s="10"/>
      <c r="Z400" s="10">
        <v>1</v>
      </c>
      <c r="AA400" s="336"/>
      <c r="AB400" s="202" t="s">
        <v>2521</v>
      </c>
      <c r="AC400" s="196">
        <f t="shared" si="52"/>
        <v>21</v>
      </c>
      <c r="AD400" s="196">
        <f t="shared" si="53"/>
        <v>49</v>
      </c>
      <c r="AE400" s="196">
        <f t="shared" si="54"/>
        <v>70</v>
      </c>
    </row>
    <row r="401" spans="1:31" s="7" customFormat="1" x14ac:dyDescent="0.25">
      <c r="A401" s="322"/>
      <c r="B401" s="237">
        <f t="shared" si="55"/>
        <v>105</v>
      </c>
      <c r="C401" s="362"/>
      <c r="D401" s="326"/>
      <c r="E401" s="323"/>
      <c r="F401" s="16" t="s">
        <v>313</v>
      </c>
      <c r="G401" s="40">
        <v>3.5</v>
      </c>
      <c r="H401" s="326"/>
      <c r="I401" s="370"/>
      <c r="J401" s="103">
        <v>0.3</v>
      </c>
      <c r="K401" s="41">
        <v>32</v>
      </c>
      <c r="L401" s="41">
        <v>4</v>
      </c>
      <c r="M401" s="41">
        <v>2015</v>
      </c>
      <c r="N401" s="14">
        <f>IF(K401="","",IF(O401="",IF(K401=0,"",IF(K401&lt;=[5]Разработчик!$D$7,[5]Разработчик!$C$8,IF(K401&lt;=[5]Разработчик!$G$7,[5]Разработчик!$F$8,IF(K401&lt;=[5]Разработчик!$J$7,[5]Разработчик!$I$8,IF(K401&lt;=[5]Разработчик!$M$7,[5]Разработчик!$L$8,IF(K401&lt;=[5]Разработчик!$P$7,[5]Разработчик!$O$8,IF(K401&lt;=[5]Разработчик!$S$7,[5]Разработчик!$R$8,IF(K401&lt;=425.9,3.5,IF(K401&gt;=[5]Разработчик!$V$7,[5]Разработчик!$U$8))))))))),"-"))</f>
        <v>1.5</v>
      </c>
      <c r="O401" s="15"/>
      <c r="P401" s="43">
        <v>2019</v>
      </c>
      <c r="Q401" s="43">
        <v>2023</v>
      </c>
      <c r="R401" s="16" t="s">
        <v>258</v>
      </c>
      <c r="S401" s="83" t="s">
        <v>340</v>
      </c>
      <c r="T401" s="17">
        <f t="shared" si="50"/>
        <v>2040</v>
      </c>
      <c r="U401" s="10"/>
      <c r="V401" s="10"/>
      <c r="W401" s="10"/>
      <c r="X401" s="10"/>
      <c r="Y401" s="10"/>
      <c r="Z401" s="10"/>
      <c r="AA401" s="336"/>
      <c r="AB401" s="202" t="s">
        <v>2521</v>
      </c>
      <c r="AC401" s="196">
        <f t="shared" si="52"/>
        <v>0</v>
      </c>
      <c r="AD401" s="196">
        <f t="shared" si="53"/>
        <v>0</v>
      </c>
      <c r="AE401" s="196">
        <f t="shared" si="54"/>
        <v>0</v>
      </c>
    </row>
    <row r="402" spans="1:31" s="7" customFormat="1" x14ac:dyDescent="0.25">
      <c r="A402" s="322"/>
      <c r="B402" s="237">
        <f t="shared" si="55"/>
        <v>105</v>
      </c>
      <c r="C402" s="362" t="s">
        <v>622</v>
      </c>
      <c r="D402" s="326"/>
      <c r="E402" s="323"/>
      <c r="F402" s="16" t="s">
        <v>313</v>
      </c>
      <c r="G402" s="40">
        <v>3.5</v>
      </c>
      <c r="H402" s="326"/>
      <c r="I402" s="370"/>
      <c r="J402" s="103">
        <v>34.799999999999997</v>
      </c>
      <c r="K402" s="41">
        <v>273</v>
      </c>
      <c r="L402" s="41">
        <v>8</v>
      </c>
      <c r="M402" s="41">
        <v>2015</v>
      </c>
      <c r="N402" s="14">
        <f>IF(K402="","",IF(O402="",IF(K402=0,"",IF(K402&lt;=[5]Разработчик!$D$7,[5]Разработчик!$C$8,IF(K402&lt;=[5]Разработчик!$G$7,[5]Разработчик!$F$8,IF(K402&lt;=[5]Разработчик!$J$7,[5]Разработчик!$I$8,IF(K402&lt;=[5]Разработчик!$M$7,[5]Разработчик!$L$8,IF(K402&lt;=[5]Разработчик!$P$7,[5]Разработчик!$O$8,IF(K402&lt;=[5]Разработчик!$S$7,[5]Разработчик!$R$8,IF(K402&lt;=425.9,3.5,IF(K402&gt;=[5]Разработчик!$V$7,[5]Разработчик!$U$8))))))))),"-"))</f>
        <v>3</v>
      </c>
      <c r="O402" s="15"/>
      <c r="P402" s="43">
        <v>2019</v>
      </c>
      <c r="Q402" s="43">
        <v>2023</v>
      </c>
      <c r="R402" s="16" t="s">
        <v>258</v>
      </c>
      <c r="S402" s="83" t="s">
        <v>340</v>
      </c>
      <c r="T402" s="17">
        <f t="shared" si="50"/>
        <v>2040</v>
      </c>
      <c r="U402" s="10"/>
      <c r="V402" s="10"/>
      <c r="W402" s="10"/>
      <c r="X402" s="10"/>
      <c r="Y402" s="10"/>
      <c r="Z402" s="10"/>
      <c r="AA402" s="336"/>
      <c r="AB402" s="202" t="s">
        <v>2521</v>
      </c>
      <c r="AC402" s="196">
        <f t="shared" si="52"/>
        <v>0</v>
      </c>
      <c r="AD402" s="196">
        <f t="shared" si="53"/>
        <v>0</v>
      </c>
      <c r="AE402" s="196">
        <f t="shared" si="54"/>
        <v>0</v>
      </c>
    </row>
    <row r="403" spans="1:31" s="7" customFormat="1" x14ac:dyDescent="0.25">
      <c r="A403" s="322"/>
      <c r="B403" s="237">
        <f t="shared" si="55"/>
        <v>105</v>
      </c>
      <c r="C403" s="362"/>
      <c r="D403" s="326"/>
      <c r="E403" s="323"/>
      <c r="F403" s="16" t="s">
        <v>313</v>
      </c>
      <c r="G403" s="40">
        <v>3.5</v>
      </c>
      <c r="H403" s="326"/>
      <c r="I403" s="370"/>
      <c r="J403" s="103">
        <v>0.5</v>
      </c>
      <c r="K403" s="41">
        <v>32</v>
      </c>
      <c r="L403" s="41">
        <v>4</v>
      </c>
      <c r="M403" s="41">
        <v>2015</v>
      </c>
      <c r="N403" s="14">
        <f>IF(K403="","",IF(O403="",IF(K403=0,"",IF(K403&lt;=[5]Разработчик!$D$7,[5]Разработчик!$C$8,IF(K403&lt;=[5]Разработчик!$G$7,[5]Разработчик!$F$8,IF(K403&lt;=[5]Разработчик!$J$7,[5]Разработчик!$I$8,IF(K403&lt;=[5]Разработчик!$M$7,[5]Разработчик!$L$8,IF(K403&lt;=[5]Разработчик!$P$7,[5]Разработчик!$O$8,IF(K403&lt;=[5]Разработчик!$S$7,[5]Разработчик!$R$8,IF(K403&lt;=425.9,3.5,IF(K403&gt;=[5]Разработчик!$V$7,[5]Разработчик!$U$8))))))))),"-"))</f>
        <v>1.5</v>
      </c>
      <c r="O403" s="15"/>
      <c r="P403" s="43">
        <v>2019</v>
      </c>
      <c r="Q403" s="43">
        <v>2023</v>
      </c>
      <c r="R403" s="16" t="s">
        <v>258</v>
      </c>
      <c r="S403" s="83" t="s">
        <v>340</v>
      </c>
      <c r="T403" s="17">
        <f t="shared" ref="T403:T440" si="56">IF(M403="","",M403+R403)</f>
        <v>2040</v>
      </c>
      <c r="U403" s="10"/>
      <c r="V403" s="10"/>
      <c r="W403" s="10"/>
      <c r="X403" s="10"/>
      <c r="Y403" s="10"/>
      <c r="Z403" s="10"/>
      <c r="AA403" s="336"/>
      <c r="AB403" s="202" t="s">
        <v>2521</v>
      </c>
      <c r="AC403" s="196">
        <f t="shared" si="52"/>
        <v>0</v>
      </c>
      <c r="AD403" s="196">
        <f t="shared" si="53"/>
        <v>0</v>
      </c>
      <c r="AE403" s="196">
        <f t="shared" si="54"/>
        <v>0</v>
      </c>
    </row>
    <row r="404" spans="1:31" s="7" customFormat="1" x14ac:dyDescent="0.25">
      <c r="A404" s="322"/>
      <c r="B404" s="237">
        <f t="shared" si="55"/>
        <v>105</v>
      </c>
      <c r="C404" s="363" t="s">
        <v>601</v>
      </c>
      <c r="D404" s="369" t="s">
        <v>837</v>
      </c>
      <c r="E404" s="323"/>
      <c r="F404" s="16" t="s">
        <v>313</v>
      </c>
      <c r="G404" s="40">
        <v>3.5</v>
      </c>
      <c r="H404" s="326"/>
      <c r="I404" s="370"/>
      <c r="J404" s="103">
        <v>22.3</v>
      </c>
      <c r="K404" s="41">
        <v>325</v>
      </c>
      <c r="L404" s="41">
        <v>8</v>
      </c>
      <c r="M404" s="41">
        <v>2015</v>
      </c>
      <c r="N404" s="14">
        <f>IF(K404="","",IF(O404="",IF(K404=0,"",IF(K404&lt;=[5]Разработчик!$D$7,[5]Разработчик!$C$8,IF(K404&lt;=[5]Разработчик!$G$7,[5]Разработчик!$F$8,IF(K404&lt;=[5]Разработчик!$J$7,[5]Разработчик!$I$8,IF(K404&lt;=[5]Разработчик!$M$7,[5]Разработчик!$L$8,IF(K404&lt;=[5]Разработчик!$P$7,[5]Разработчик!$O$8,IF(K404&lt;=[5]Разработчик!$S$7,[5]Разработчик!$R$8,IF(K404&lt;=425.9,3.5,IF(K404&gt;=[5]Разработчик!$V$7,[5]Разработчик!$U$8))))))))),"-"))</f>
        <v>3</v>
      </c>
      <c r="O404" s="15"/>
      <c r="P404" s="43">
        <v>2019</v>
      </c>
      <c r="Q404" s="43">
        <v>2023</v>
      </c>
      <c r="R404" s="16" t="s">
        <v>258</v>
      </c>
      <c r="S404" s="83" t="s">
        <v>340</v>
      </c>
      <c r="T404" s="17">
        <f t="shared" si="56"/>
        <v>2040</v>
      </c>
      <c r="U404" s="10">
        <v>10</v>
      </c>
      <c r="V404" s="10">
        <v>2</v>
      </c>
      <c r="W404" s="10">
        <v>21</v>
      </c>
      <c r="X404" s="10">
        <v>3</v>
      </c>
      <c r="Y404" s="10"/>
      <c r="Z404" s="10">
        <v>13</v>
      </c>
      <c r="AA404" s="336"/>
      <c r="AB404" s="202" t="s">
        <v>2521</v>
      </c>
      <c r="AC404" s="196">
        <f t="shared" si="52"/>
        <v>28</v>
      </c>
      <c r="AD404" s="196">
        <f t="shared" si="53"/>
        <v>113</v>
      </c>
      <c r="AE404" s="196">
        <f t="shared" si="54"/>
        <v>141</v>
      </c>
    </row>
    <row r="405" spans="1:31" s="7" customFormat="1" x14ac:dyDescent="0.25">
      <c r="A405" s="322"/>
      <c r="B405" s="237">
        <f t="shared" si="55"/>
        <v>105</v>
      </c>
      <c r="C405" s="363"/>
      <c r="D405" s="369"/>
      <c r="E405" s="323"/>
      <c r="F405" s="16" t="s">
        <v>313</v>
      </c>
      <c r="G405" s="40">
        <v>3.5</v>
      </c>
      <c r="H405" s="326"/>
      <c r="I405" s="370"/>
      <c r="J405" s="103">
        <v>2.1</v>
      </c>
      <c r="K405" s="41">
        <v>273</v>
      </c>
      <c r="L405" s="41">
        <v>8</v>
      </c>
      <c r="M405" s="41">
        <v>2015</v>
      </c>
      <c r="N405" s="14">
        <f>IF(K405="","",IF(O405="",IF(K405=0,"",IF(K405&lt;=[5]Разработчик!$D$7,[5]Разработчик!$C$8,IF(K405&lt;=[5]Разработчик!$G$7,[5]Разработчик!$F$8,IF(K405&lt;=[5]Разработчик!$J$7,[5]Разработчик!$I$8,IF(K405&lt;=[5]Разработчик!$M$7,[5]Разработчик!$L$8,IF(K405&lt;=[5]Разработчик!$P$7,[5]Разработчик!$O$8,IF(K405&lt;=[5]Разработчик!$S$7,[5]Разработчик!$R$8,IF(K405&lt;=425.9,3.5,IF(K405&gt;=[5]Разработчик!$V$7,[5]Разработчик!$U$8))))))))),"-"))</f>
        <v>3</v>
      </c>
      <c r="O405" s="15"/>
      <c r="P405" s="43">
        <v>2019</v>
      </c>
      <c r="Q405" s="43">
        <v>2023</v>
      </c>
      <c r="R405" s="16" t="s">
        <v>258</v>
      </c>
      <c r="S405" s="83" t="s">
        <v>340</v>
      </c>
      <c r="T405" s="17">
        <f t="shared" si="56"/>
        <v>2040</v>
      </c>
      <c r="U405" s="10"/>
      <c r="V405" s="10"/>
      <c r="W405" s="10"/>
      <c r="X405" s="10"/>
      <c r="Y405" s="10"/>
      <c r="Z405" s="10"/>
      <c r="AA405" s="336"/>
      <c r="AB405" s="202" t="s">
        <v>2521</v>
      </c>
      <c r="AC405" s="196">
        <f t="shared" si="52"/>
        <v>0</v>
      </c>
      <c r="AD405" s="196">
        <f t="shared" si="53"/>
        <v>0</v>
      </c>
      <c r="AE405" s="196">
        <f t="shared" si="54"/>
        <v>0</v>
      </c>
    </row>
    <row r="406" spans="1:31" s="7" customFormat="1" x14ac:dyDescent="0.25">
      <c r="A406" s="322"/>
      <c r="B406" s="237">
        <f t="shared" si="55"/>
        <v>105</v>
      </c>
      <c r="C406" s="363"/>
      <c r="D406" s="369"/>
      <c r="E406" s="323"/>
      <c r="F406" s="16" t="s">
        <v>313</v>
      </c>
      <c r="G406" s="40">
        <v>3.5</v>
      </c>
      <c r="H406" s="326"/>
      <c r="I406" s="370"/>
      <c r="J406" s="103">
        <v>0.8</v>
      </c>
      <c r="K406" s="41">
        <v>219</v>
      </c>
      <c r="L406" s="41">
        <v>6</v>
      </c>
      <c r="M406" s="41">
        <v>2015</v>
      </c>
      <c r="N406" s="14">
        <f>IF(K406="","",IF(O406="",IF(K406=0,"",IF(K406&lt;=[5]Разработчик!$D$7,[5]Разработчик!$C$8,IF(K406&lt;=[5]Разработчик!$G$7,[5]Разработчик!$F$8,IF(K406&lt;=[5]Разработчик!$J$7,[5]Разработчик!$I$8,IF(K406&lt;=[5]Разработчик!$M$7,[5]Разработчик!$L$8,IF(K406&lt;=[5]Разработчик!$P$7,[5]Разработчик!$O$8,IF(K406&lt;=[5]Разработчик!$S$7,[5]Разработчик!$R$8,IF(K406&lt;=425.9,3.5,IF(K406&gt;=[5]Разработчик!$V$7,[5]Разработчик!$U$8))))))))),"-"))</f>
        <v>2.5</v>
      </c>
      <c r="O406" s="15"/>
      <c r="P406" s="43">
        <v>2019</v>
      </c>
      <c r="Q406" s="43">
        <v>2023</v>
      </c>
      <c r="R406" s="16" t="s">
        <v>258</v>
      </c>
      <c r="S406" s="83" t="s">
        <v>340</v>
      </c>
      <c r="T406" s="17">
        <f t="shared" si="56"/>
        <v>2040</v>
      </c>
      <c r="U406" s="10"/>
      <c r="V406" s="10"/>
      <c r="W406" s="10"/>
      <c r="X406" s="10"/>
      <c r="Y406" s="10"/>
      <c r="Z406" s="10"/>
      <c r="AA406" s="336"/>
      <c r="AB406" s="202" t="s">
        <v>2521</v>
      </c>
      <c r="AC406" s="196">
        <f t="shared" si="52"/>
        <v>0</v>
      </c>
      <c r="AD406" s="196">
        <f t="shared" si="53"/>
        <v>0</v>
      </c>
      <c r="AE406" s="196">
        <f t="shared" si="54"/>
        <v>0</v>
      </c>
    </row>
    <row r="407" spans="1:31" s="7" customFormat="1" x14ac:dyDescent="0.25">
      <c r="A407" s="322"/>
      <c r="B407" s="237">
        <f t="shared" si="55"/>
        <v>105</v>
      </c>
      <c r="C407" s="363"/>
      <c r="D407" s="369"/>
      <c r="E407" s="323"/>
      <c r="F407" s="16" t="s">
        <v>313</v>
      </c>
      <c r="G407" s="40">
        <v>3.5</v>
      </c>
      <c r="H407" s="326"/>
      <c r="I407" s="370"/>
      <c r="J407" s="103">
        <v>0.3</v>
      </c>
      <c r="K407" s="41">
        <v>89</v>
      </c>
      <c r="L407" s="41">
        <v>5</v>
      </c>
      <c r="M407" s="41">
        <v>2015</v>
      </c>
      <c r="N407" s="14">
        <f>IF(K407="","",IF(O407="",IF(K407=0,"",IF(K407&lt;=[5]Разработчик!$D$7,[5]Разработчик!$C$8,IF(K407&lt;=[5]Разработчик!$G$7,[5]Разработчик!$F$8,IF(K407&lt;=[5]Разработчик!$J$7,[5]Разработчик!$I$8,IF(K407&lt;=[5]Разработчик!$M$7,[5]Разработчик!$L$8,IF(K407&lt;=[5]Разработчик!$P$7,[5]Разработчик!$O$8,IF(K407&lt;=[5]Разработчик!$S$7,[5]Разработчик!$R$8,IF(K407&lt;=425.9,3.5,IF(K407&gt;=[5]Разработчик!$V$7,[5]Разработчик!$U$8))))))))),"-"))</f>
        <v>2</v>
      </c>
      <c r="O407" s="15"/>
      <c r="P407" s="43">
        <v>2019</v>
      </c>
      <c r="Q407" s="43">
        <v>2023</v>
      </c>
      <c r="R407" s="16" t="s">
        <v>258</v>
      </c>
      <c r="S407" s="83" t="s">
        <v>340</v>
      </c>
      <c r="T407" s="17">
        <f t="shared" si="56"/>
        <v>2040</v>
      </c>
      <c r="U407" s="10"/>
      <c r="V407" s="10"/>
      <c r="W407" s="10"/>
      <c r="X407" s="10"/>
      <c r="Y407" s="10"/>
      <c r="Z407" s="10"/>
      <c r="AA407" s="336"/>
      <c r="AB407" s="202" t="s">
        <v>2521</v>
      </c>
      <c r="AC407" s="196">
        <f t="shared" si="52"/>
        <v>0</v>
      </c>
      <c r="AD407" s="196">
        <f t="shared" si="53"/>
        <v>0</v>
      </c>
      <c r="AE407" s="196">
        <f t="shared" si="54"/>
        <v>0</v>
      </c>
    </row>
    <row r="408" spans="1:31" s="7" customFormat="1" x14ac:dyDescent="0.25">
      <c r="A408" s="322"/>
      <c r="B408" s="237">
        <f t="shared" si="55"/>
        <v>105</v>
      </c>
      <c r="C408" s="363"/>
      <c r="D408" s="369"/>
      <c r="E408" s="323"/>
      <c r="F408" s="16" t="s">
        <v>313</v>
      </c>
      <c r="G408" s="40">
        <v>3.5</v>
      </c>
      <c r="H408" s="326"/>
      <c r="I408" s="370"/>
      <c r="J408" s="103">
        <v>4.5</v>
      </c>
      <c r="K408" s="41">
        <v>32</v>
      </c>
      <c r="L408" s="41">
        <v>4</v>
      </c>
      <c r="M408" s="41">
        <v>2015</v>
      </c>
      <c r="N408" s="14">
        <f>IF(K408="","",IF(O408="",IF(K408=0,"",IF(K408&lt;=[5]Разработчик!$D$7,[5]Разработчик!$C$8,IF(K408&lt;=[5]Разработчик!$G$7,[5]Разработчик!$F$8,IF(K408&lt;=[5]Разработчик!$J$7,[5]Разработчик!$I$8,IF(K408&lt;=[5]Разработчик!$M$7,[5]Разработчик!$L$8,IF(K408&lt;=[5]Разработчик!$P$7,[5]Разработчик!$O$8,IF(K408&lt;=[5]Разработчик!$S$7,[5]Разработчик!$R$8,IF(K408&lt;=425.9,3.5,IF(K408&gt;=[5]Разработчик!$V$7,[5]Разработчик!$U$8))))))))),"-"))</f>
        <v>1.5</v>
      </c>
      <c r="O408" s="15"/>
      <c r="P408" s="43">
        <v>2019</v>
      </c>
      <c r="Q408" s="43">
        <v>2023</v>
      </c>
      <c r="R408" s="16" t="s">
        <v>258</v>
      </c>
      <c r="S408" s="83" t="s">
        <v>340</v>
      </c>
      <c r="T408" s="17">
        <f t="shared" si="56"/>
        <v>2040</v>
      </c>
      <c r="U408" s="10"/>
      <c r="V408" s="10"/>
      <c r="W408" s="10"/>
      <c r="X408" s="10"/>
      <c r="Y408" s="10"/>
      <c r="Z408" s="10"/>
      <c r="AA408" s="336"/>
      <c r="AB408" s="202" t="s">
        <v>2521</v>
      </c>
      <c r="AC408" s="196">
        <f t="shared" si="52"/>
        <v>0</v>
      </c>
      <c r="AD408" s="196">
        <f t="shared" si="53"/>
        <v>0</v>
      </c>
      <c r="AE408" s="196">
        <f t="shared" si="54"/>
        <v>0</v>
      </c>
    </row>
    <row r="409" spans="1:31" s="7" customFormat="1" x14ac:dyDescent="0.25">
      <c r="A409" s="322"/>
      <c r="B409" s="237">
        <f t="shared" si="55"/>
        <v>105</v>
      </c>
      <c r="C409" s="369" t="s">
        <v>601</v>
      </c>
      <c r="D409" s="369" t="s">
        <v>838</v>
      </c>
      <c r="E409" s="323"/>
      <c r="F409" s="16" t="s">
        <v>313</v>
      </c>
      <c r="G409" s="40">
        <v>3.5</v>
      </c>
      <c r="H409" s="326"/>
      <c r="I409" s="370"/>
      <c r="J409" s="103">
        <v>17.600000000000001</v>
      </c>
      <c r="K409" s="41">
        <v>219</v>
      </c>
      <c r="L409" s="41">
        <v>6</v>
      </c>
      <c r="M409" s="41">
        <v>2015</v>
      </c>
      <c r="N409" s="14">
        <f>IF(K409="","",IF(O409="",IF(K409=0,"",IF(K409&lt;=[5]Разработчик!$D$7,[5]Разработчик!$C$8,IF(K409&lt;=[5]Разработчик!$G$7,[5]Разработчик!$F$8,IF(K409&lt;=[5]Разработчик!$J$7,[5]Разработчик!$I$8,IF(K409&lt;=[5]Разработчик!$M$7,[5]Разработчик!$L$8,IF(K409&lt;=[5]Разработчик!$P$7,[5]Разработчик!$O$8,IF(K409&lt;=[5]Разработчик!$S$7,[5]Разработчик!$R$8,IF(K409&lt;=425.9,3.5,IF(K409&gt;=[5]Разработчик!$V$7,[5]Разработчик!$U$8))))))))),"-"))</f>
        <v>2.5</v>
      </c>
      <c r="O409" s="15"/>
      <c r="P409" s="43">
        <v>2019</v>
      </c>
      <c r="Q409" s="43">
        <v>2023</v>
      </c>
      <c r="R409" s="16" t="s">
        <v>258</v>
      </c>
      <c r="S409" s="83" t="s">
        <v>340</v>
      </c>
      <c r="T409" s="17">
        <f t="shared" si="56"/>
        <v>2040</v>
      </c>
      <c r="U409" s="10">
        <v>5</v>
      </c>
      <c r="V409" s="10">
        <v>4</v>
      </c>
      <c r="W409" s="10">
        <v>14</v>
      </c>
      <c r="X409" s="10">
        <v>4</v>
      </c>
      <c r="Y409" s="10"/>
      <c r="Z409" s="10">
        <v>6</v>
      </c>
      <c r="AA409" s="336"/>
      <c r="AB409" s="202" t="s">
        <v>2521</v>
      </c>
      <c r="AC409" s="196">
        <f t="shared" si="52"/>
        <v>19</v>
      </c>
      <c r="AD409" s="196">
        <f t="shared" si="53"/>
        <v>76</v>
      </c>
      <c r="AE409" s="196">
        <f t="shared" si="54"/>
        <v>95</v>
      </c>
    </row>
    <row r="410" spans="1:31" s="7" customFormat="1" x14ac:dyDescent="0.25">
      <c r="A410" s="322"/>
      <c r="B410" s="237">
        <f t="shared" si="55"/>
        <v>105</v>
      </c>
      <c r="C410" s="369"/>
      <c r="D410" s="369"/>
      <c r="E410" s="323"/>
      <c r="F410" s="16" t="s">
        <v>313</v>
      </c>
      <c r="G410" s="40">
        <v>3.5</v>
      </c>
      <c r="H410" s="326"/>
      <c r="I410" s="370"/>
      <c r="J410" s="103">
        <v>6.1</v>
      </c>
      <c r="K410" s="41">
        <v>159</v>
      </c>
      <c r="L410" s="41">
        <v>6</v>
      </c>
      <c r="M410" s="41">
        <v>2015</v>
      </c>
      <c r="N410" s="14">
        <f>IF(K410="","",IF(O410="",IF(K410=0,"",IF(K410&lt;=[5]Разработчик!$D$7,[5]Разработчик!$C$8,IF(K410&lt;=[5]Разработчик!$G$7,[5]Разработчик!$F$8,IF(K410&lt;=[5]Разработчик!$J$7,[5]Разработчик!$I$8,IF(K410&lt;=[5]Разработчик!$M$7,[5]Разработчик!$L$8,IF(K410&lt;=[5]Разработчик!$P$7,[5]Разработчик!$O$8,IF(K410&lt;=[5]Разработчик!$S$7,[5]Разработчик!$R$8,IF(K410&lt;=425.9,3.5,IF(K410&gt;=[5]Разработчик!$V$7,[5]Разработчик!$U$8))))))))),"-"))</f>
        <v>2.5</v>
      </c>
      <c r="O410" s="15"/>
      <c r="P410" s="43">
        <v>2019</v>
      </c>
      <c r="Q410" s="43">
        <v>2023</v>
      </c>
      <c r="R410" s="16" t="s">
        <v>258</v>
      </c>
      <c r="S410" s="83" t="s">
        <v>340</v>
      </c>
      <c r="T410" s="17">
        <f t="shared" si="56"/>
        <v>2040</v>
      </c>
      <c r="U410" s="10"/>
      <c r="V410" s="10"/>
      <c r="W410" s="10"/>
      <c r="X410" s="10"/>
      <c r="Y410" s="10"/>
      <c r="Z410" s="10"/>
      <c r="AA410" s="336"/>
      <c r="AB410" s="202" t="s">
        <v>2521</v>
      </c>
      <c r="AC410" s="196">
        <f t="shared" si="52"/>
        <v>0</v>
      </c>
      <c r="AD410" s="196">
        <f t="shared" si="53"/>
        <v>0</v>
      </c>
      <c r="AE410" s="196">
        <f t="shared" si="54"/>
        <v>0</v>
      </c>
    </row>
    <row r="411" spans="1:31" s="7" customFormat="1" x14ac:dyDescent="0.25">
      <c r="A411" s="322"/>
      <c r="B411" s="237">
        <f t="shared" si="55"/>
        <v>105</v>
      </c>
      <c r="C411" s="369"/>
      <c r="D411" s="369"/>
      <c r="E411" s="323"/>
      <c r="F411" s="16" t="s">
        <v>313</v>
      </c>
      <c r="G411" s="40">
        <v>3.5</v>
      </c>
      <c r="H411" s="326"/>
      <c r="I411" s="370"/>
      <c r="J411" s="103">
        <v>0.8</v>
      </c>
      <c r="K411" s="41">
        <v>32</v>
      </c>
      <c r="L411" s="41">
        <v>4</v>
      </c>
      <c r="M411" s="41">
        <v>2015</v>
      </c>
      <c r="N411" s="14">
        <f>IF(K411="","",IF(O411="",IF(K411=0,"",IF(K411&lt;=[5]Разработчик!$D$7,[5]Разработчик!$C$8,IF(K411&lt;=[5]Разработчик!$G$7,[5]Разработчик!$F$8,IF(K411&lt;=[5]Разработчик!$J$7,[5]Разработчик!$I$8,IF(K411&lt;=[5]Разработчик!$M$7,[5]Разработчик!$L$8,IF(K411&lt;=[5]Разработчик!$P$7,[5]Разработчик!$O$8,IF(K411&lt;=[5]Разработчик!$S$7,[5]Разработчик!$R$8,IF(K411&lt;=425.9,3.5,IF(K411&gt;=[5]Разработчик!$V$7,[5]Разработчик!$U$8))))))))),"-"))</f>
        <v>1.5</v>
      </c>
      <c r="O411" s="15"/>
      <c r="P411" s="43">
        <v>2019</v>
      </c>
      <c r="Q411" s="43">
        <v>2023</v>
      </c>
      <c r="R411" s="16" t="s">
        <v>258</v>
      </c>
      <c r="S411" s="83" t="s">
        <v>340</v>
      </c>
      <c r="T411" s="17">
        <f t="shared" si="56"/>
        <v>2040</v>
      </c>
      <c r="U411" s="10"/>
      <c r="V411" s="10"/>
      <c r="W411" s="10"/>
      <c r="X411" s="10"/>
      <c r="Y411" s="10"/>
      <c r="Z411" s="10"/>
      <c r="AA411" s="336"/>
      <c r="AB411" s="202" t="s">
        <v>2521</v>
      </c>
      <c r="AC411" s="196">
        <f t="shared" si="52"/>
        <v>0</v>
      </c>
      <c r="AD411" s="196">
        <f t="shared" si="53"/>
        <v>0</v>
      </c>
      <c r="AE411" s="196">
        <f t="shared" si="54"/>
        <v>0</v>
      </c>
    </row>
    <row r="412" spans="1:31" s="7" customFormat="1" x14ac:dyDescent="0.25">
      <c r="A412" s="322"/>
      <c r="B412" s="237">
        <f t="shared" si="55"/>
        <v>105</v>
      </c>
      <c r="C412" s="87" t="s">
        <v>625</v>
      </c>
      <c r="D412" s="87" t="s">
        <v>839</v>
      </c>
      <c r="E412" s="323"/>
      <c r="F412" s="16" t="s">
        <v>313</v>
      </c>
      <c r="G412" s="40">
        <v>3.5</v>
      </c>
      <c r="H412" s="326"/>
      <c r="I412" s="370"/>
      <c r="J412" s="103">
        <v>2</v>
      </c>
      <c r="K412" s="41">
        <v>159</v>
      </c>
      <c r="L412" s="41">
        <v>6</v>
      </c>
      <c r="M412" s="41">
        <v>2015</v>
      </c>
      <c r="N412" s="14">
        <f>IF(K412="","",IF(O412="",IF(K412=0,"",IF(K412&lt;=[5]Разработчик!$D$7,[5]Разработчик!$C$8,IF(K412&lt;=[5]Разработчик!$G$7,[5]Разработчик!$F$8,IF(K412&lt;=[5]Разработчик!$J$7,[5]Разработчик!$I$8,IF(K412&lt;=[5]Разработчик!$M$7,[5]Разработчик!$L$8,IF(K412&lt;=[5]Разработчик!$P$7,[5]Разработчик!$O$8,IF(K412&lt;=[5]Разработчик!$S$7,[5]Разработчик!$R$8,IF(K412&lt;=425.9,3.5,IF(K412&gt;=[5]Разработчик!$V$7,[5]Разработчик!$U$8))))))))),"-"))</f>
        <v>2.5</v>
      </c>
      <c r="O412" s="15"/>
      <c r="P412" s="43">
        <v>2019</v>
      </c>
      <c r="Q412" s="43">
        <v>2023</v>
      </c>
      <c r="R412" s="16" t="s">
        <v>258</v>
      </c>
      <c r="S412" s="83" t="s">
        <v>340</v>
      </c>
      <c r="T412" s="17">
        <f t="shared" si="56"/>
        <v>2040</v>
      </c>
      <c r="U412" s="10">
        <v>3</v>
      </c>
      <c r="V412" s="10"/>
      <c r="W412" s="10"/>
      <c r="X412" s="10"/>
      <c r="Y412" s="10"/>
      <c r="Z412" s="10"/>
      <c r="AA412" s="336"/>
      <c r="AB412" s="202" t="s">
        <v>2521</v>
      </c>
      <c r="AC412" s="196">
        <f t="shared" si="52"/>
        <v>3</v>
      </c>
      <c r="AD412" s="196">
        <f t="shared" si="53"/>
        <v>6</v>
      </c>
      <c r="AE412" s="196">
        <f t="shared" si="54"/>
        <v>9</v>
      </c>
    </row>
    <row r="413" spans="1:31" s="7" customFormat="1" x14ac:dyDescent="0.25">
      <c r="A413" s="322"/>
      <c r="B413" s="237">
        <f t="shared" si="55"/>
        <v>105</v>
      </c>
      <c r="C413" s="87" t="s">
        <v>601</v>
      </c>
      <c r="D413" s="87" t="s">
        <v>840</v>
      </c>
      <c r="E413" s="323"/>
      <c r="F413" s="16" t="s">
        <v>313</v>
      </c>
      <c r="G413" s="40">
        <v>3.5</v>
      </c>
      <c r="H413" s="326"/>
      <c r="I413" s="370"/>
      <c r="J413" s="103">
        <v>20.9</v>
      </c>
      <c r="K413" s="41">
        <v>14</v>
      </c>
      <c r="L413" s="41">
        <v>2</v>
      </c>
      <c r="M413" s="41">
        <v>2015</v>
      </c>
      <c r="N413" s="14">
        <f>IF(K413="","",IF(O413="",IF(K413=0,"",IF(K413&lt;=[5]Разработчик!$D$7,[5]Разработчик!$C$8,IF(K413&lt;=[5]Разработчик!$G$7,[5]Разработчик!$F$8,IF(K413&lt;=[5]Разработчик!$J$7,[5]Разработчик!$I$8,IF(K413&lt;=[5]Разработчик!$M$7,[5]Разработчик!$L$8,IF(K413&lt;=[5]Разработчик!$P$7,[5]Разработчик!$O$8,IF(K413&lt;=[5]Разработчик!$S$7,[5]Разработчик!$R$8,IF(K413&lt;=425.9,3.5,IF(K413&gt;=[5]Разработчик!$V$7,[5]Разработчик!$U$8))))))))),"-"))</f>
        <v>1</v>
      </c>
      <c r="O413" s="15"/>
      <c r="P413" s="43">
        <v>2019</v>
      </c>
      <c r="Q413" s="43">
        <v>2023</v>
      </c>
      <c r="R413" s="16" t="s">
        <v>258</v>
      </c>
      <c r="S413" s="83" t="s">
        <v>715</v>
      </c>
      <c r="T413" s="17">
        <f t="shared" si="56"/>
        <v>2040</v>
      </c>
      <c r="U413" s="10"/>
      <c r="V413" s="10"/>
      <c r="W413" s="10"/>
      <c r="X413" s="10"/>
      <c r="Y413" s="10"/>
      <c r="Z413" s="10"/>
      <c r="AA413" s="336"/>
      <c r="AB413" s="202" t="s">
        <v>2521</v>
      </c>
      <c r="AC413" s="196">
        <f t="shared" si="52"/>
        <v>0</v>
      </c>
      <c r="AD413" s="196">
        <f t="shared" si="53"/>
        <v>0</v>
      </c>
      <c r="AE413" s="196">
        <f t="shared" si="54"/>
        <v>0</v>
      </c>
    </row>
    <row r="414" spans="1:31" s="7" customFormat="1" x14ac:dyDescent="0.25">
      <c r="A414" s="322"/>
      <c r="B414" s="237">
        <f t="shared" si="55"/>
        <v>105</v>
      </c>
      <c r="C414" s="326" t="s">
        <v>625</v>
      </c>
      <c r="D414" s="326" t="s">
        <v>840</v>
      </c>
      <c r="E414" s="323"/>
      <c r="F414" s="16" t="s">
        <v>313</v>
      </c>
      <c r="G414" s="40">
        <v>3.5</v>
      </c>
      <c r="H414" s="326"/>
      <c r="I414" s="370"/>
      <c r="J414" s="103">
        <v>14</v>
      </c>
      <c r="K414" s="41">
        <v>57</v>
      </c>
      <c r="L414" s="41">
        <v>5</v>
      </c>
      <c r="M414" s="41">
        <v>2015</v>
      </c>
      <c r="N414" s="14">
        <f>IF(K414="","",IF(O414="",IF(K414=0,"",IF(K414&lt;=[5]Разработчик!$D$7,[5]Разработчик!$C$8,IF(K414&lt;=[5]Разработчик!$G$7,[5]Разработчик!$F$8,IF(K414&lt;=[5]Разработчик!$J$7,[5]Разработчик!$I$8,IF(K414&lt;=[5]Разработчик!$M$7,[5]Разработчик!$L$8,IF(K414&lt;=[5]Разработчик!$P$7,[5]Разработчик!$O$8,IF(K414&lt;=[5]Разработчик!$S$7,[5]Разработчик!$R$8,IF(K414&lt;=425.9,3.5,IF(K414&gt;=[5]Разработчик!$V$7,[5]Разработчик!$U$8))))))))),"-"))</f>
        <v>1.5</v>
      </c>
      <c r="O414" s="15"/>
      <c r="P414" s="43">
        <v>2019</v>
      </c>
      <c r="Q414" s="43">
        <v>2023</v>
      </c>
      <c r="R414" s="16" t="s">
        <v>258</v>
      </c>
      <c r="S414" s="83" t="s">
        <v>340</v>
      </c>
      <c r="T414" s="17">
        <f t="shared" si="56"/>
        <v>2040</v>
      </c>
      <c r="U414" s="10">
        <v>20</v>
      </c>
      <c r="V414" s="10">
        <v>2</v>
      </c>
      <c r="W414" s="10">
        <v>6</v>
      </c>
      <c r="X414" s="10">
        <v>2</v>
      </c>
      <c r="Y414" s="10"/>
      <c r="Z414" s="10">
        <v>6</v>
      </c>
      <c r="AA414" s="336"/>
      <c r="AB414" s="202" t="s">
        <v>2521</v>
      </c>
      <c r="AC414" s="196">
        <f t="shared" si="52"/>
        <v>30</v>
      </c>
      <c r="AD414" s="196">
        <f t="shared" si="53"/>
        <v>80</v>
      </c>
      <c r="AE414" s="196">
        <f t="shared" si="54"/>
        <v>110</v>
      </c>
    </row>
    <row r="415" spans="1:31" s="7" customFormat="1" x14ac:dyDescent="0.25">
      <c r="A415" s="322"/>
      <c r="B415" s="237">
        <f t="shared" si="55"/>
        <v>105</v>
      </c>
      <c r="C415" s="326"/>
      <c r="D415" s="326"/>
      <c r="E415" s="323"/>
      <c r="F415" s="16" t="s">
        <v>313</v>
      </c>
      <c r="G415" s="40">
        <v>3.5</v>
      </c>
      <c r="H415" s="326"/>
      <c r="I415" s="370"/>
      <c r="J415" s="103">
        <v>0.4</v>
      </c>
      <c r="K415" s="41">
        <v>32</v>
      </c>
      <c r="L415" s="41">
        <v>4</v>
      </c>
      <c r="M415" s="41">
        <v>2015</v>
      </c>
      <c r="N415" s="14">
        <f>IF(K415="","",IF(O415="",IF(K415=0,"",IF(K415&lt;=[5]Разработчик!$D$7,[5]Разработчик!$C$8,IF(K415&lt;=[5]Разработчик!$G$7,[5]Разработчик!$F$8,IF(K415&lt;=[5]Разработчик!$J$7,[5]Разработчик!$I$8,IF(K415&lt;=[5]Разработчик!$M$7,[5]Разработчик!$L$8,IF(K415&lt;=[5]Разработчик!$P$7,[5]Разработчик!$O$8,IF(K415&lt;=[5]Разработчик!$S$7,[5]Разработчик!$R$8,IF(K415&lt;=425.9,3.5,IF(K415&gt;=[5]Разработчик!$V$7,[5]Разработчик!$U$8))))))))),"-"))</f>
        <v>1.5</v>
      </c>
      <c r="O415" s="15"/>
      <c r="P415" s="43">
        <v>2019</v>
      </c>
      <c r="Q415" s="43">
        <v>2023</v>
      </c>
      <c r="R415" s="16" t="s">
        <v>258</v>
      </c>
      <c r="S415" s="83" t="s">
        <v>340</v>
      </c>
      <c r="T415" s="17">
        <f t="shared" si="56"/>
        <v>2040</v>
      </c>
      <c r="U415" s="10"/>
      <c r="V415" s="10"/>
      <c r="W415" s="10"/>
      <c r="X415" s="10"/>
      <c r="Y415" s="10"/>
      <c r="Z415" s="10"/>
      <c r="AA415" s="336"/>
      <c r="AB415" s="202" t="s">
        <v>2521</v>
      </c>
      <c r="AC415" s="196">
        <f t="shared" si="52"/>
        <v>0</v>
      </c>
      <c r="AD415" s="196">
        <f t="shared" si="53"/>
        <v>0</v>
      </c>
      <c r="AE415" s="196">
        <f t="shared" si="54"/>
        <v>0</v>
      </c>
    </row>
    <row r="416" spans="1:31" s="7" customFormat="1" x14ac:dyDescent="0.25">
      <c r="A416" s="322"/>
      <c r="B416" s="237">
        <f t="shared" si="55"/>
        <v>105</v>
      </c>
      <c r="C416" s="87" t="s">
        <v>625</v>
      </c>
      <c r="D416" s="87" t="s">
        <v>841</v>
      </c>
      <c r="E416" s="323"/>
      <c r="F416" s="16" t="s">
        <v>313</v>
      </c>
      <c r="G416" s="40">
        <v>3.5</v>
      </c>
      <c r="H416" s="326"/>
      <c r="I416" s="370"/>
      <c r="J416" s="103">
        <v>20.5</v>
      </c>
      <c r="K416" s="41">
        <v>14</v>
      </c>
      <c r="L416" s="41">
        <v>2</v>
      </c>
      <c r="M416" s="41">
        <v>2015</v>
      </c>
      <c r="N416" s="14">
        <f>IF(K416="","",IF(O416="",IF(K416=0,"",IF(K416&lt;=[5]Разработчик!$D$7,[5]Разработчик!$C$8,IF(K416&lt;=[5]Разработчик!$G$7,[5]Разработчик!$F$8,IF(K416&lt;=[5]Разработчик!$J$7,[5]Разработчик!$I$8,IF(K416&lt;=[5]Разработчик!$M$7,[5]Разработчик!$L$8,IF(K416&lt;=[5]Разработчик!$P$7,[5]Разработчик!$O$8,IF(K416&lt;=[5]Разработчик!$S$7,[5]Разработчик!$R$8,IF(K416&lt;=425.9,3.5,IF(K416&gt;=[5]Разработчик!$V$7,[5]Разработчик!$U$8))))))))),"-"))</f>
        <v>1</v>
      </c>
      <c r="O416" s="15"/>
      <c r="P416" s="43">
        <v>2019</v>
      </c>
      <c r="Q416" s="43">
        <v>2023</v>
      </c>
      <c r="R416" s="16" t="s">
        <v>258</v>
      </c>
      <c r="S416" s="83" t="s">
        <v>715</v>
      </c>
      <c r="T416" s="17">
        <f t="shared" si="56"/>
        <v>2040</v>
      </c>
      <c r="U416" s="10">
        <v>10</v>
      </c>
      <c r="V416" s="10"/>
      <c r="W416" s="10"/>
      <c r="X416" s="10">
        <v>1</v>
      </c>
      <c r="Y416" s="10"/>
      <c r="Z416" s="10"/>
      <c r="AA416" s="336"/>
      <c r="AB416" s="202" t="s">
        <v>2521</v>
      </c>
      <c r="AC416" s="196">
        <f t="shared" si="52"/>
        <v>11</v>
      </c>
      <c r="AD416" s="196">
        <f t="shared" si="53"/>
        <v>22</v>
      </c>
      <c r="AE416" s="196">
        <f t="shared" si="54"/>
        <v>33</v>
      </c>
    </row>
    <row r="417" spans="1:31" s="7" customFormat="1" x14ac:dyDescent="0.25">
      <c r="A417" s="322"/>
      <c r="B417" s="237">
        <f t="shared" si="55"/>
        <v>105</v>
      </c>
      <c r="C417" s="101" t="s">
        <v>601</v>
      </c>
      <c r="D417" s="87" t="s">
        <v>842</v>
      </c>
      <c r="E417" s="323"/>
      <c r="F417" s="16" t="s">
        <v>313</v>
      </c>
      <c r="G417" s="40">
        <v>3.5</v>
      </c>
      <c r="H417" s="326"/>
      <c r="I417" s="370"/>
      <c r="J417" s="103">
        <v>17.7</v>
      </c>
      <c r="K417" s="41">
        <v>14</v>
      </c>
      <c r="L417" s="41">
        <v>2</v>
      </c>
      <c r="M417" s="41">
        <v>2015</v>
      </c>
      <c r="N417" s="14">
        <f>IF(K417="","",IF(O417="",IF(K417=0,"",IF(K417&lt;=[5]Разработчик!$D$7,[5]Разработчик!$C$8,IF(K417&lt;=[5]Разработчик!$G$7,[5]Разработчик!$F$8,IF(K417&lt;=[5]Разработчик!$J$7,[5]Разработчик!$I$8,IF(K417&lt;=[5]Разработчик!$M$7,[5]Разработчик!$L$8,IF(K417&lt;=[5]Разработчик!$P$7,[5]Разработчик!$O$8,IF(K417&lt;=[5]Разработчик!$S$7,[5]Разработчик!$R$8,IF(K417&lt;=425.9,3.5,IF(K417&gt;=[5]Разработчик!$V$7,[5]Разработчик!$U$8))))))))),"-"))</f>
        <v>1</v>
      </c>
      <c r="O417" s="15"/>
      <c r="P417" s="43">
        <v>2019</v>
      </c>
      <c r="Q417" s="43">
        <v>2023</v>
      </c>
      <c r="R417" s="16" t="s">
        <v>258</v>
      </c>
      <c r="S417" s="83" t="s">
        <v>715</v>
      </c>
      <c r="T417" s="17">
        <f t="shared" si="56"/>
        <v>2040</v>
      </c>
      <c r="U417" s="10">
        <v>17</v>
      </c>
      <c r="V417" s="10"/>
      <c r="W417" s="10"/>
      <c r="X417" s="10"/>
      <c r="Y417" s="10"/>
      <c r="Z417" s="10"/>
      <c r="AA417" s="336"/>
      <c r="AB417" s="202" t="s">
        <v>2521</v>
      </c>
      <c r="AC417" s="196">
        <f t="shared" si="52"/>
        <v>17</v>
      </c>
      <c r="AD417" s="196">
        <f t="shared" si="53"/>
        <v>34</v>
      </c>
      <c r="AE417" s="196">
        <f t="shared" si="54"/>
        <v>51</v>
      </c>
    </row>
    <row r="418" spans="1:31" s="7" customFormat="1" x14ac:dyDescent="0.25">
      <c r="A418" s="322"/>
      <c r="B418" s="237">
        <f t="shared" si="55"/>
        <v>105</v>
      </c>
      <c r="C418" s="101" t="s">
        <v>601</v>
      </c>
      <c r="D418" s="87" t="s">
        <v>843</v>
      </c>
      <c r="E418" s="323"/>
      <c r="F418" s="16" t="s">
        <v>313</v>
      </c>
      <c r="G418" s="40">
        <v>3.5</v>
      </c>
      <c r="H418" s="326"/>
      <c r="I418" s="370"/>
      <c r="J418" s="103">
        <v>23.3</v>
      </c>
      <c r="K418" s="41">
        <v>14</v>
      </c>
      <c r="L418" s="41">
        <v>2</v>
      </c>
      <c r="M418" s="41">
        <v>2015</v>
      </c>
      <c r="N418" s="14">
        <f>IF(K418="","",IF(O418="",IF(K418=0,"",IF(K418&lt;=[5]Разработчик!$D$7,[5]Разработчик!$C$8,IF(K418&lt;=[5]Разработчик!$G$7,[5]Разработчик!$F$8,IF(K418&lt;=[5]Разработчик!$J$7,[5]Разработчик!$I$8,IF(K418&lt;=[5]Разработчик!$M$7,[5]Разработчик!$L$8,IF(K418&lt;=[5]Разработчик!$P$7,[5]Разработчик!$O$8,IF(K418&lt;=[5]Разработчик!$S$7,[5]Разработчик!$R$8,IF(K418&lt;=425.9,3.5,IF(K418&gt;=[5]Разработчик!$V$7,[5]Разработчик!$U$8))))))))),"-"))</f>
        <v>1</v>
      </c>
      <c r="O418" s="15"/>
      <c r="P418" s="43">
        <v>2019</v>
      </c>
      <c r="Q418" s="43">
        <v>2023</v>
      </c>
      <c r="R418" s="16" t="s">
        <v>258</v>
      </c>
      <c r="S418" s="83" t="s">
        <v>715</v>
      </c>
      <c r="T418" s="17">
        <f t="shared" si="56"/>
        <v>2040</v>
      </c>
      <c r="U418" s="10">
        <v>18</v>
      </c>
      <c r="V418" s="10"/>
      <c r="W418" s="10"/>
      <c r="X418" s="10">
        <v>1</v>
      </c>
      <c r="Y418" s="10"/>
      <c r="Z418" s="10"/>
      <c r="AA418" s="336"/>
      <c r="AB418" s="202" t="s">
        <v>2521</v>
      </c>
      <c r="AC418" s="196">
        <f t="shared" si="52"/>
        <v>19</v>
      </c>
      <c r="AD418" s="196">
        <f t="shared" si="53"/>
        <v>38</v>
      </c>
      <c r="AE418" s="196">
        <f t="shared" si="54"/>
        <v>57</v>
      </c>
    </row>
    <row r="419" spans="1:31" s="7" customFormat="1" x14ac:dyDescent="0.25">
      <c r="A419" s="322"/>
      <c r="B419" s="237">
        <f t="shared" si="55"/>
        <v>105</v>
      </c>
      <c r="C419" s="369" t="s">
        <v>601</v>
      </c>
      <c r="D419" s="326" t="s">
        <v>832</v>
      </c>
      <c r="E419" s="323"/>
      <c r="F419" s="16" t="s">
        <v>313</v>
      </c>
      <c r="G419" s="40">
        <v>3.5</v>
      </c>
      <c r="H419" s="326"/>
      <c r="I419" s="370"/>
      <c r="J419" s="103">
        <v>35.6</v>
      </c>
      <c r="K419" s="41">
        <v>89</v>
      </c>
      <c r="L419" s="41">
        <v>5</v>
      </c>
      <c r="M419" s="41">
        <v>2015</v>
      </c>
      <c r="N419" s="14">
        <f>IF(K419="","",IF(O419="",IF(K419=0,"",IF(K419&lt;=[5]Разработчик!$D$7,[5]Разработчик!$C$8,IF(K419&lt;=[5]Разработчик!$G$7,[5]Разработчик!$F$8,IF(K419&lt;=[5]Разработчик!$J$7,[5]Разработчик!$I$8,IF(K419&lt;=[5]Разработчик!$M$7,[5]Разработчик!$L$8,IF(K419&lt;=[5]Разработчик!$P$7,[5]Разработчик!$O$8,IF(K419&lt;=[5]Разработчик!$S$7,[5]Разработчик!$R$8,IF(K419&lt;=425.9,3.5,IF(K419&gt;=[5]Разработчик!$V$7,[5]Разработчик!$U$8))))))))),"-"))</f>
        <v>2</v>
      </c>
      <c r="O419" s="15"/>
      <c r="P419" s="43">
        <v>2019</v>
      </c>
      <c r="Q419" s="43">
        <v>2023</v>
      </c>
      <c r="R419" s="16" t="s">
        <v>258</v>
      </c>
      <c r="S419" s="83" t="s">
        <v>340</v>
      </c>
      <c r="T419" s="17">
        <f t="shared" si="56"/>
        <v>2040</v>
      </c>
      <c r="U419" s="10">
        <v>8</v>
      </c>
      <c r="V419" s="10"/>
      <c r="W419" s="10">
        <v>8</v>
      </c>
      <c r="X419" s="10">
        <v>2</v>
      </c>
      <c r="Y419" s="10"/>
      <c r="Z419" s="10">
        <v>8</v>
      </c>
      <c r="AA419" s="336"/>
      <c r="AB419" s="202" t="s">
        <v>2521</v>
      </c>
      <c r="AC419" s="196">
        <f t="shared" si="52"/>
        <v>18</v>
      </c>
      <c r="AD419" s="196">
        <f t="shared" si="53"/>
        <v>60</v>
      </c>
      <c r="AE419" s="196">
        <f t="shared" si="54"/>
        <v>78</v>
      </c>
    </row>
    <row r="420" spans="1:31" s="7" customFormat="1" x14ac:dyDescent="0.25">
      <c r="A420" s="322"/>
      <c r="B420" s="237">
        <f t="shared" si="55"/>
        <v>105</v>
      </c>
      <c r="C420" s="369"/>
      <c r="D420" s="326"/>
      <c r="E420" s="323"/>
      <c r="F420" s="16" t="s">
        <v>313</v>
      </c>
      <c r="G420" s="40">
        <v>3.5</v>
      </c>
      <c r="H420" s="326"/>
      <c r="I420" s="370"/>
      <c r="J420" s="103">
        <v>0.4</v>
      </c>
      <c r="K420" s="41">
        <v>32</v>
      </c>
      <c r="L420" s="41">
        <v>4</v>
      </c>
      <c r="M420" s="41">
        <v>2015</v>
      </c>
      <c r="N420" s="14">
        <f>IF(K420="","",IF(O420="",IF(K420=0,"",IF(K420&lt;=[5]Разработчик!$D$7,[5]Разработчик!$C$8,IF(K420&lt;=[5]Разработчик!$G$7,[5]Разработчик!$F$8,IF(K420&lt;=[5]Разработчик!$J$7,[5]Разработчик!$I$8,IF(K420&lt;=[5]Разработчик!$M$7,[5]Разработчик!$L$8,IF(K420&lt;=[5]Разработчик!$P$7,[5]Разработчик!$O$8,IF(K420&lt;=[5]Разработчик!$S$7,[5]Разработчик!$R$8,IF(K420&lt;=425.9,3.5,IF(K420&gt;=[5]Разработчик!$V$7,[5]Разработчик!$U$8))))))))),"-"))</f>
        <v>1.5</v>
      </c>
      <c r="O420" s="15"/>
      <c r="P420" s="43">
        <v>2019</v>
      </c>
      <c r="Q420" s="43">
        <v>2023</v>
      </c>
      <c r="R420" s="16" t="s">
        <v>258</v>
      </c>
      <c r="S420" s="83" t="s">
        <v>340</v>
      </c>
      <c r="T420" s="17">
        <f t="shared" si="56"/>
        <v>2040</v>
      </c>
      <c r="U420" s="10"/>
      <c r="V420" s="10"/>
      <c r="W420" s="10"/>
      <c r="X420" s="10"/>
      <c r="Y420" s="10"/>
      <c r="Z420" s="10"/>
      <c r="AA420" s="336"/>
      <c r="AB420" s="202" t="s">
        <v>2521</v>
      </c>
      <c r="AC420" s="196">
        <f t="shared" si="52"/>
        <v>0</v>
      </c>
      <c r="AD420" s="196">
        <f t="shared" si="53"/>
        <v>0</v>
      </c>
      <c r="AE420" s="196">
        <f t="shared" si="54"/>
        <v>0</v>
      </c>
    </row>
    <row r="421" spans="1:31" s="7" customFormat="1" ht="36" x14ac:dyDescent="0.25">
      <c r="A421" s="322" t="s">
        <v>844</v>
      </c>
      <c r="B421" s="241">
        <v>109</v>
      </c>
      <c r="C421" s="368" t="s">
        <v>602</v>
      </c>
      <c r="D421" s="369" t="s">
        <v>301</v>
      </c>
      <c r="E421" s="361" t="s">
        <v>845</v>
      </c>
      <c r="F421" s="16" t="s">
        <v>33</v>
      </c>
      <c r="G421" s="40">
        <v>1.6</v>
      </c>
      <c r="H421" s="370">
        <v>0.6</v>
      </c>
      <c r="I421" s="370">
        <v>45</v>
      </c>
      <c r="J421" s="103">
        <v>5.0999999999999996</v>
      </c>
      <c r="K421" s="41">
        <v>159</v>
      </c>
      <c r="L421" s="41">
        <v>6</v>
      </c>
      <c r="M421" s="41">
        <v>2015</v>
      </c>
      <c r="N421" s="14">
        <f>IF(K421="","",IF(O421="",IF(K421=0,"",IF(K421&lt;=[5]Разработчик!$D$7,[5]Разработчик!$C$8,IF(K421&lt;=[5]Разработчик!$G$7,[5]Разработчик!$F$8,IF(K421&lt;=[5]Разработчик!$J$7,[5]Разработчик!$I$8,IF(K421&lt;=[5]Разработчик!$M$7,[5]Разработчик!$L$8,IF(K421&lt;=[5]Разработчик!$P$7,[5]Разработчик!$O$8,IF(K421&lt;=[5]Разработчик!$S$7,[5]Разработчик!$R$8,IF(K421&lt;=425.9,3.5,IF(K421&gt;=[5]Разработчик!$V$7,[5]Разработчик!$U$8))))))))),"-"))</f>
        <v>2.5</v>
      </c>
      <c r="O421" s="15"/>
      <c r="P421" s="43">
        <v>2019</v>
      </c>
      <c r="Q421" s="43">
        <v>2023</v>
      </c>
      <c r="R421" s="16" t="s">
        <v>258</v>
      </c>
      <c r="S421" s="81" t="s">
        <v>846</v>
      </c>
      <c r="T421" s="17">
        <f t="shared" si="56"/>
        <v>2040</v>
      </c>
      <c r="U421" s="10">
        <v>4</v>
      </c>
      <c r="V421" s="10"/>
      <c r="W421" s="10">
        <v>1</v>
      </c>
      <c r="X421" s="10"/>
      <c r="Y421" s="10"/>
      <c r="Z421" s="10">
        <v>1</v>
      </c>
      <c r="AA421" s="336"/>
      <c r="AB421" s="202" t="s">
        <v>2521</v>
      </c>
      <c r="AC421" s="196">
        <f t="shared" si="52"/>
        <v>5</v>
      </c>
      <c r="AD421" s="196">
        <f t="shared" si="53"/>
        <v>13</v>
      </c>
      <c r="AE421" s="196">
        <f t="shared" si="54"/>
        <v>18</v>
      </c>
    </row>
    <row r="422" spans="1:31" s="7" customFormat="1" ht="36" x14ac:dyDescent="0.25">
      <c r="A422" s="322"/>
      <c r="B422" s="237">
        <f t="shared" ref="B422:B429" si="57">B421</f>
        <v>109</v>
      </c>
      <c r="C422" s="368"/>
      <c r="D422" s="369"/>
      <c r="E422" s="361"/>
      <c r="F422" s="16" t="s">
        <v>33</v>
      </c>
      <c r="G422" s="40">
        <v>1.6</v>
      </c>
      <c r="H422" s="370"/>
      <c r="I422" s="370"/>
      <c r="J422" s="103">
        <v>14.7</v>
      </c>
      <c r="K422" s="41">
        <v>108</v>
      </c>
      <c r="L422" s="41">
        <v>4</v>
      </c>
      <c r="M422" s="41">
        <v>2015</v>
      </c>
      <c r="N422" s="14">
        <f>IF(K422="","",IF(O422="",IF(K422=0,"",IF(K422&lt;=[5]Разработчик!$D$7,[5]Разработчик!$C$8,IF(K422&lt;=[5]Разработчик!$G$7,[5]Разработчик!$F$8,IF(K422&lt;=[5]Разработчик!$J$7,[5]Разработчик!$I$8,IF(K422&lt;=[5]Разработчик!$M$7,[5]Разработчик!$L$8,IF(K422&lt;=[5]Разработчик!$P$7,[5]Разработчик!$O$8,IF(K422&lt;=[5]Разработчик!$S$7,[5]Разработчик!$R$8,IF(K422&lt;=425.9,3.5,IF(K422&gt;=[5]Разработчик!$V$7,[5]Разработчик!$U$8))))))))),"-"))</f>
        <v>2</v>
      </c>
      <c r="O422" s="15"/>
      <c r="P422" s="43">
        <v>2019</v>
      </c>
      <c r="Q422" s="43">
        <v>2023</v>
      </c>
      <c r="R422" s="16" t="s">
        <v>258</v>
      </c>
      <c r="S422" s="81" t="s">
        <v>846</v>
      </c>
      <c r="T422" s="17">
        <f t="shared" si="56"/>
        <v>2040</v>
      </c>
      <c r="U422" s="10">
        <v>9</v>
      </c>
      <c r="V422" s="10"/>
      <c r="W422" s="10">
        <v>5</v>
      </c>
      <c r="X422" s="10">
        <v>8</v>
      </c>
      <c r="Y422" s="10"/>
      <c r="Z422" s="10">
        <v>4</v>
      </c>
      <c r="AA422" s="336"/>
      <c r="AB422" s="202" t="s">
        <v>2521</v>
      </c>
      <c r="AC422" s="196">
        <f t="shared" si="52"/>
        <v>21</v>
      </c>
      <c r="AD422" s="196">
        <f t="shared" si="53"/>
        <v>56</v>
      </c>
      <c r="AE422" s="196">
        <f t="shared" si="54"/>
        <v>77</v>
      </c>
    </row>
    <row r="423" spans="1:31" s="7" customFormat="1" ht="36" x14ac:dyDescent="0.25">
      <c r="A423" s="322"/>
      <c r="B423" s="237">
        <f t="shared" si="57"/>
        <v>109</v>
      </c>
      <c r="C423" s="368"/>
      <c r="D423" s="369"/>
      <c r="E423" s="361"/>
      <c r="F423" s="16" t="s">
        <v>33</v>
      </c>
      <c r="G423" s="40">
        <v>1.6</v>
      </c>
      <c r="H423" s="370"/>
      <c r="I423" s="370"/>
      <c r="J423" s="103">
        <v>1.8</v>
      </c>
      <c r="K423" s="41">
        <v>89</v>
      </c>
      <c r="L423" s="41">
        <v>4</v>
      </c>
      <c r="M423" s="41">
        <v>2015</v>
      </c>
      <c r="N423" s="14">
        <f>IF(K423="","",IF(O423="",IF(K423=0,"",IF(K423&lt;=[5]Разработчик!$D$7,[5]Разработчик!$C$8,IF(K423&lt;=[5]Разработчик!$G$7,[5]Разработчик!$F$8,IF(K423&lt;=[5]Разработчик!$J$7,[5]Разработчик!$I$8,IF(K423&lt;=[5]Разработчик!$M$7,[5]Разработчик!$L$8,IF(K423&lt;=[5]Разработчик!$P$7,[5]Разработчик!$O$8,IF(K423&lt;=[5]Разработчик!$S$7,[5]Разработчик!$R$8,IF(K423&lt;=425.9,3.5,IF(K423&gt;=[5]Разработчик!$V$7,[5]Разработчик!$U$8))))))))),"-"))</f>
        <v>2</v>
      </c>
      <c r="O423" s="15"/>
      <c r="P423" s="43">
        <v>2019</v>
      </c>
      <c r="Q423" s="43">
        <v>2023</v>
      </c>
      <c r="R423" s="16" t="s">
        <v>258</v>
      </c>
      <c r="S423" s="81" t="s">
        <v>846</v>
      </c>
      <c r="T423" s="17">
        <f t="shared" si="56"/>
        <v>2040</v>
      </c>
      <c r="U423" s="10">
        <v>1</v>
      </c>
      <c r="V423" s="10"/>
      <c r="W423" s="10">
        <v>1</v>
      </c>
      <c r="X423" s="10"/>
      <c r="Y423" s="10"/>
      <c r="Z423" s="10"/>
      <c r="AA423" s="336"/>
      <c r="AB423" s="202" t="s">
        <v>2521</v>
      </c>
      <c r="AC423" s="196">
        <f t="shared" si="52"/>
        <v>1</v>
      </c>
      <c r="AD423" s="196">
        <f t="shared" si="53"/>
        <v>4</v>
      </c>
      <c r="AE423" s="196">
        <f t="shared" si="54"/>
        <v>5</v>
      </c>
    </row>
    <row r="424" spans="1:31" s="7" customFormat="1" ht="36" x14ac:dyDescent="0.25">
      <c r="A424" s="322"/>
      <c r="B424" s="237">
        <f t="shared" si="57"/>
        <v>109</v>
      </c>
      <c r="C424" s="368"/>
      <c r="D424" s="369"/>
      <c r="E424" s="361"/>
      <c r="F424" s="16" t="s">
        <v>33</v>
      </c>
      <c r="G424" s="40">
        <v>1.6</v>
      </c>
      <c r="H424" s="370"/>
      <c r="I424" s="370"/>
      <c r="J424" s="103">
        <v>2.8</v>
      </c>
      <c r="K424" s="41">
        <v>57</v>
      </c>
      <c r="L424" s="41">
        <v>4</v>
      </c>
      <c r="M424" s="41">
        <v>2015</v>
      </c>
      <c r="N424" s="14">
        <f>IF(K424="","",IF(O424="",IF(K424=0,"",IF(K424&lt;=[5]Разработчик!$D$7,[5]Разработчик!$C$8,IF(K424&lt;=[5]Разработчик!$G$7,[5]Разработчик!$F$8,IF(K424&lt;=[5]Разработчик!$J$7,[5]Разработчик!$I$8,IF(K424&lt;=[5]Разработчик!$M$7,[5]Разработчик!$L$8,IF(K424&lt;=[5]Разработчик!$P$7,[5]Разработчик!$O$8,IF(K424&lt;=[5]Разработчик!$S$7,[5]Разработчик!$R$8,IF(K424&lt;=425.9,3.5,IF(K424&gt;=[5]Разработчик!$V$7,[5]Разработчик!$U$8))))))))),"-"))</f>
        <v>1.5</v>
      </c>
      <c r="O424" s="15"/>
      <c r="P424" s="43">
        <v>2019</v>
      </c>
      <c r="Q424" s="43">
        <v>2023</v>
      </c>
      <c r="R424" s="16" t="s">
        <v>258</v>
      </c>
      <c r="S424" s="81" t="s">
        <v>846</v>
      </c>
      <c r="T424" s="17">
        <f t="shared" si="56"/>
        <v>2040</v>
      </c>
      <c r="U424" s="10">
        <v>1</v>
      </c>
      <c r="V424" s="10"/>
      <c r="W424" s="10">
        <v>1</v>
      </c>
      <c r="X424" s="10"/>
      <c r="Y424" s="10"/>
      <c r="Z424" s="10"/>
      <c r="AA424" s="336"/>
      <c r="AB424" s="202" t="s">
        <v>2521</v>
      </c>
      <c r="AC424" s="196">
        <f t="shared" si="52"/>
        <v>1</v>
      </c>
      <c r="AD424" s="196">
        <f t="shared" si="53"/>
        <v>4</v>
      </c>
      <c r="AE424" s="196">
        <f t="shared" si="54"/>
        <v>5</v>
      </c>
    </row>
    <row r="425" spans="1:31" s="7" customFormat="1" ht="36" x14ac:dyDescent="0.25">
      <c r="A425" s="322"/>
      <c r="B425" s="237">
        <f t="shared" si="57"/>
        <v>109</v>
      </c>
      <c r="C425" s="368"/>
      <c r="D425" s="369"/>
      <c r="E425" s="361"/>
      <c r="F425" s="16" t="s">
        <v>33</v>
      </c>
      <c r="G425" s="40">
        <v>1.6</v>
      </c>
      <c r="H425" s="370"/>
      <c r="I425" s="370"/>
      <c r="J425" s="103">
        <v>0.6</v>
      </c>
      <c r="K425" s="41">
        <v>32</v>
      </c>
      <c r="L425" s="41">
        <v>3.5</v>
      </c>
      <c r="M425" s="41">
        <v>2015</v>
      </c>
      <c r="N425" s="14">
        <f>IF(K425="","",IF(O425="",IF(K425=0,"",IF(K425&lt;=[5]Разработчик!$D$7,[5]Разработчик!$C$8,IF(K425&lt;=[5]Разработчик!$G$7,[5]Разработчик!$F$8,IF(K425&lt;=[5]Разработчик!$J$7,[5]Разработчик!$I$8,IF(K425&lt;=[5]Разработчик!$M$7,[5]Разработчик!$L$8,IF(K425&lt;=[5]Разработчик!$P$7,[5]Разработчик!$O$8,IF(K425&lt;=[5]Разработчик!$S$7,[5]Разработчик!$R$8,IF(K425&lt;=425.9,3.5,IF(K425&gt;=[5]Разработчик!$V$7,[5]Разработчик!$U$8))))))))),"-"))</f>
        <v>1.5</v>
      </c>
      <c r="O425" s="15"/>
      <c r="P425" s="43">
        <v>2019</v>
      </c>
      <c r="Q425" s="43">
        <v>2023</v>
      </c>
      <c r="R425" s="16" t="s">
        <v>258</v>
      </c>
      <c r="S425" s="81" t="s">
        <v>846</v>
      </c>
      <c r="T425" s="17">
        <f t="shared" si="56"/>
        <v>2040</v>
      </c>
      <c r="U425" s="10"/>
      <c r="V425" s="10"/>
      <c r="W425" s="10">
        <v>2</v>
      </c>
      <c r="X425" s="10"/>
      <c r="Y425" s="10"/>
      <c r="Z425" s="10"/>
      <c r="AA425" s="336"/>
      <c r="AB425" s="202" t="s">
        <v>2521</v>
      </c>
      <c r="AC425" s="196">
        <f t="shared" si="52"/>
        <v>0</v>
      </c>
      <c r="AD425" s="196">
        <f t="shared" si="53"/>
        <v>4</v>
      </c>
      <c r="AE425" s="196">
        <f t="shared" si="54"/>
        <v>4</v>
      </c>
    </row>
    <row r="426" spans="1:31" s="7" customFormat="1" ht="36" x14ac:dyDescent="0.25">
      <c r="A426" s="322"/>
      <c r="B426" s="237">
        <f t="shared" si="57"/>
        <v>109</v>
      </c>
      <c r="C426" s="368" t="s">
        <v>601</v>
      </c>
      <c r="D426" s="369"/>
      <c r="E426" s="361"/>
      <c r="F426" s="16" t="s">
        <v>33</v>
      </c>
      <c r="G426" s="40">
        <v>1.6</v>
      </c>
      <c r="H426" s="370"/>
      <c r="I426" s="370"/>
      <c r="J426" s="103">
        <v>1.6</v>
      </c>
      <c r="K426" s="41">
        <v>219</v>
      </c>
      <c r="L426" s="41">
        <v>8</v>
      </c>
      <c r="M426" s="41">
        <v>2015</v>
      </c>
      <c r="N426" s="14">
        <f>IF(K426="","",IF(O426="",IF(K426=0,"",IF(K426&lt;=[5]Разработчик!$D$7,[5]Разработчик!$C$8,IF(K426&lt;=[5]Разработчик!$G$7,[5]Разработчик!$F$8,IF(K426&lt;=[5]Разработчик!$J$7,[5]Разработчик!$I$8,IF(K426&lt;=[5]Разработчик!$M$7,[5]Разработчик!$L$8,IF(K426&lt;=[5]Разработчик!$P$7,[5]Разработчик!$O$8,IF(K426&lt;=[5]Разработчик!$S$7,[5]Разработчик!$R$8,IF(K426&lt;=425.9,3.5,IF(K426&gt;=[5]Разработчик!$V$7,[5]Разработчик!$U$8))))))))),"-"))</f>
        <v>2.5</v>
      </c>
      <c r="O426" s="15"/>
      <c r="P426" s="43">
        <v>2019</v>
      </c>
      <c r="Q426" s="43">
        <v>2023</v>
      </c>
      <c r="R426" s="16" t="s">
        <v>258</v>
      </c>
      <c r="S426" s="81" t="s">
        <v>846</v>
      </c>
      <c r="T426" s="17">
        <f t="shared" si="56"/>
        <v>2040</v>
      </c>
      <c r="U426" s="10">
        <v>3</v>
      </c>
      <c r="V426" s="10"/>
      <c r="W426" s="10">
        <v>2</v>
      </c>
      <c r="X426" s="10">
        <v>1</v>
      </c>
      <c r="Y426" s="10"/>
      <c r="Z426" s="10">
        <v>2</v>
      </c>
      <c r="AA426" s="336"/>
      <c r="AB426" s="202" t="s">
        <v>2521</v>
      </c>
      <c r="AC426" s="196">
        <f t="shared" si="52"/>
        <v>6</v>
      </c>
      <c r="AD426" s="196">
        <f t="shared" si="53"/>
        <v>18</v>
      </c>
      <c r="AE426" s="196">
        <f t="shared" si="54"/>
        <v>24</v>
      </c>
    </row>
    <row r="427" spans="1:31" s="7" customFormat="1" ht="36" x14ac:dyDescent="0.25">
      <c r="A427" s="322"/>
      <c r="B427" s="237">
        <f t="shared" si="57"/>
        <v>109</v>
      </c>
      <c r="C427" s="368"/>
      <c r="D427" s="369"/>
      <c r="E427" s="361"/>
      <c r="F427" s="16" t="s">
        <v>33</v>
      </c>
      <c r="G427" s="40">
        <v>1.6</v>
      </c>
      <c r="H427" s="370"/>
      <c r="I427" s="370"/>
      <c r="J427" s="103">
        <v>42.4</v>
      </c>
      <c r="K427" s="41">
        <v>219</v>
      </c>
      <c r="L427" s="41">
        <v>8</v>
      </c>
      <c r="M427" s="41">
        <v>2015</v>
      </c>
      <c r="N427" s="14">
        <f>IF(K427="","",IF(O427="",IF(K427=0,"",IF(K427&lt;=[5]Разработчик!$D$7,[5]Разработчик!$C$8,IF(K427&lt;=[5]Разработчик!$G$7,[5]Разработчик!$F$8,IF(K427&lt;=[5]Разработчик!$J$7,[5]Разработчик!$I$8,IF(K427&lt;=[5]Разработчик!$M$7,[5]Разработчик!$L$8,IF(K427&lt;=[5]Разработчик!$P$7,[5]Разработчик!$O$8,IF(K427&lt;=[5]Разработчик!$S$7,[5]Разработчик!$R$8,IF(K427&lt;=425.9,3.5,IF(K427&gt;=[5]Разработчик!$V$7,[5]Разработчик!$U$8))))))))),"-"))</f>
        <v>2.5</v>
      </c>
      <c r="O427" s="15"/>
      <c r="P427" s="43">
        <v>2019</v>
      </c>
      <c r="Q427" s="43">
        <v>2023</v>
      </c>
      <c r="R427" s="16" t="s">
        <v>258</v>
      </c>
      <c r="S427" s="81" t="s">
        <v>846</v>
      </c>
      <c r="T427" s="17">
        <f t="shared" si="56"/>
        <v>2040</v>
      </c>
      <c r="U427" s="10"/>
      <c r="V427" s="10"/>
      <c r="W427" s="10"/>
      <c r="X427" s="10"/>
      <c r="Y427" s="10"/>
      <c r="Z427" s="10"/>
      <c r="AA427" s="336"/>
      <c r="AB427" s="202" t="s">
        <v>2521</v>
      </c>
      <c r="AC427" s="196">
        <f t="shared" si="52"/>
        <v>0</v>
      </c>
      <c r="AD427" s="196">
        <f t="shared" si="53"/>
        <v>0</v>
      </c>
      <c r="AE427" s="196">
        <f t="shared" si="54"/>
        <v>0</v>
      </c>
    </row>
    <row r="428" spans="1:31" s="7" customFormat="1" ht="36" x14ac:dyDescent="0.25">
      <c r="A428" s="322"/>
      <c r="B428" s="237">
        <f t="shared" si="57"/>
        <v>109</v>
      </c>
      <c r="C428" s="368"/>
      <c r="D428" s="369"/>
      <c r="E428" s="361"/>
      <c r="F428" s="16" t="s">
        <v>33</v>
      </c>
      <c r="G428" s="40">
        <v>1.6</v>
      </c>
      <c r="H428" s="370"/>
      <c r="I428" s="370"/>
      <c r="J428" s="103">
        <v>8.6999999999999993</v>
      </c>
      <c r="K428" s="41">
        <v>159</v>
      </c>
      <c r="L428" s="41">
        <v>6</v>
      </c>
      <c r="M428" s="41">
        <v>2015</v>
      </c>
      <c r="N428" s="14">
        <f>IF(K428="","",IF(O428="",IF(K428=0,"",IF(K428&lt;=[5]Разработчик!$D$7,[5]Разработчик!$C$8,IF(K428&lt;=[5]Разработчик!$G$7,[5]Разработчик!$F$8,IF(K428&lt;=[5]Разработчик!$J$7,[5]Разработчик!$I$8,IF(K428&lt;=[5]Разработчик!$M$7,[5]Разработчик!$L$8,IF(K428&lt;=[5]Разработчик!$P$7,[5]Разработчик!$O$8,IF(K428&lt;=[5]Разработчик!$S$7,[5]Разработчик!$R$8,IF(K428&lt;=425.9,3.5,IF(K428&gt;=[5]Разработчик!$V$7,[5]Разработчик!$U$8))))))))),"-"))</f>
        <v>2.5</v>
      </c>
      <c r="O428" s="15"/>
      <c r="P428" s="43">
        <v>2019</v>
      </c>
      <c r="Q428" s="43">
        <v>2023</v>
      </c>
      <c r="R428" s="16" t="s">
        <v>258</v>
      </c>
      <c r="S428" s="81" t="s">
        <v>846</v>
      </c>
      <c r="T428" s="17">
        <f t="shared" si="56"/>
        <v>2040</v>
      </c>
      <c r="U428" s="10">
        <v>4</v>
      </c>
      <c r="V428" s="10"/>
      <c r="W428" s="10">
        <v>1</v>
      </c>
      <c r="X428" s="10"/>
      <c r="Y428" s="10"/>
      <c r="Z428" s="10"/>
      <c r="AA428" s="336"/>
      <c r="AB428" s="202" t="s">
        <v>2521</v>
      </c>
      <c r="AC428" s="196">
        <f t="shared" si="52"/>
        <v>4</v>
      </c>
      <c r="AD428" s="196">
        <f t="shared" si="53"/>
        <v>10</v>
      </c>
      <c r="AE428" s="196">
        <f t="shared" si="54"/>
        <v>14</v>
      </c>
    </row>
    <row r="429" spans="1:31" s="7" customFormat="1" ht="36" x14ac:dyDescent="0.25">
      <c r="A429" s="322"/>
      <c r="B429" s="237">
        <f t="shared" si="57"/>
        <v>109</v>
      </c>
      <c r="C429" s="368"/>
      <c r="D429" s="369"/>
      <c r="E429" s="361"/>
      <c r="F429" s="16" t="s">
        <v>33</v>
      </c>
      <c r="G429" s="40">
        <v>1.6</v>
      </c>
      <c r="H429" s="370"/>
      <c r="I429" s="370"/>
      <c r="J429" s="103">
        <v>0.2</v>
      </c>
      <c r="K429" s="41">
        <v>32</v>
      </c>
      <c r="L429" s="41">
        <v>5</v>
      </c>
      <c r="M429" s="41">
        <v>2015</v>
      </c>
      <c r="N429" s="14">
        <f>IF(K429="","",IF(O429="",IF(K429=0,"",IF(K429&lt;=[5]Разработчик!$D$7,[5]Разработчик!$C$8,IF(K429&lt;=[5]Разработчик!$G$7,[5]Разработчик!$F$8,IF(K429&lt;=[5]Разработчик!$J$7,[5]Разработчик!$I$8,IF(K429&lt;=[5]Разработчик!$M$7,[5]Разработчик!$L$8,IF(K429&lt;=[5]Разработчик!$P$7,[5]Разработчик!$O$8,IF(K429&lt;=[5]Разработчик!$S$7,[5]Разработчик!$R$8,IF(K429&lt;=425.9,3.5,IF(K429&gt;=[5]Разработчик!$V$7,[5]Разработчик!$U$8))))))))),"-"))</f>
        <v>1.5</v>
      </c>
      <c r="O429" s="15"/>
      <c r="P429" s="43">
        <v>2019</v>
      </c>
      <c r="Q429" s="43">
        <v>2023</v>
      </c>
      <c r="R429" s="16" t="s">
        <v>258</v>
      </c>
      <c r="S429" s="81" t="s">
        <v>846</v>
      </c>
      <c r="T429" s="17">
        <f t="shared" si="56"/>
        <v>2040</v>
      </c>
      <c r="U429" s="10"/>
      <c r="V429" s="10"/>
      <c r="W429" s="10">
        <v>1</v>
      </c>
      <c r="X429" s="10"/>
      <c r="Y429" s="10"/>
      <c r="Z429" s="10"/>
      <c r="AA429" s="336"/>
      <c r="AB429" s="202" t="s">
        <v>2521</v>
      </c>
      <c r="AC429" s="196">
        <f t="shared" si="52"/>
        <v>0</v>
      </c>
      <c r="AD429" s="196">
        <f t="shared" si="53"/>
        <v>2</v>
      </c>
      <c r="AE429" s="196">
        <f t="shared" si="54"/>
        <v>2</v>
      </c>
    </row>
    <row r="430" spans="1:31" s="7" customFormat="1" ht="24" x14ac:dyDescent="0.25">
      <c r="A430" s="326" t="s">
        <v>847</v>
      </c>
      <c r="B430" s="452">
        <v>110</v>
      </c>
      <c r="C430" s="362" t="s">
        <v>602</v>
      </c>
      <c r="D430" s="323" t="s">
        <v>302</v>
      </c>
      <c r="E430" s="323" t="s">
        <v>845</v>
      </c>
      <c r="F430" s="16" t="s">
        <v>33</v>
      </c>
      <c r="G430" s="40">
        <v>0.45</v>
      </c>
      <c r="H430" s="367">
        <v>0.25</v>
      </c>
      <c r="I430" s="361">
        <v>45</v>
      </c>
      <c r="J430" s="103">
        <v>1.8</v>
      </c>
      <c r="K430" s="41">
        <v>108</v>
      </c>
      <c r="L430" s="41">
        <v>4</v>
      </c>
      <c r="M430" s="41">
        <v>2015</v>
      </c>
      <c r="N430" s="14">
        <f>IF(K430="","",IF(O430="",IF(K430=0,"",IF(K430&lt;=[5]Разработчик!$D$7,[5]Разработчик!$C$8,IF(K430&lt;=[5]Разработчик!$G$7,[5]Разработчик!$F$8,IF(K430&lt;=[5]Разработчик!$J$7,[5]Разработчик!$I$8,IF(K430&lt;=[5]Разработчик!$M$7,[5]Разработчик!$L$8,IF(K430&lt;=[5]Разработчик!$P$7,[5]Разработчик!$O$8,IF(K430&lt;=[5]Разработчик!$S$7,[5]Разработчик!$R$8,IF(K430&lt;=425.9,3.5,IF(K430&gt;=[5]Разработчик!$V$7,[5]Разработчик!$U$8))))))))),"-"))</f>
        <v>2</v>
      </c>
      <c r="O430" s="15"/>
      <c r="P430" s="43">
        <v>2019</v>
      </c>
      <c r="Q430" s="43">
        <v>2023</v>
      </c>
      <c r="R430" s="16" t="s">
        <v>258</v>
      </c>
      <c r="S430" s="81" t="s">
        <v>682</v>
      </c>
      <c r="T430" s="17">
        <f t="shared" si="56"/>
        <v>2040</v>
      </c>
      <c r="U430" s="10">
        <v>3</v>
      </c>
      <c r="V430" s="10"/>
      <c r="W430" s="10"/>
      <c r="X430" s="10"/>
      <c r="Y430" s="10"/>
      <c r="Z430" s="10">
        <v>1</v>
      </c>
      <c r="AA430" s="336"/>
      <c r="AB430" s="202" t="s">
        <v>2521</v>
      </c>
      <c r="AC430" s="196">
        <f t="shared" si="52"/>
        <v>4</v>
      </c>
      <c r="AD430" s="196">
        <f t="shared" si="53"/>
        <v>9</v>
      </c>
      <c r="AE430" s="196">
        <f t="shared" si="54"/>
        <v>13</v>
      </c>
    </row>
    <row r="431" spans="1:31" s="7" customFormat="1" ht="24" x14ac:dyDescent="0.25">
      <c r="A431" s="326"/>
      <c r="B431" s="237">
        <f t="shared" ref="B431:B453" si="58">B430</f>
        <v>110</v>
      </c>
      <c r="C431" s="362"/>
      <c r="D431" s="323"/>
      <c r="E431" s="323"/>
      <c r="F431" s="16" t="s">
        <v>33</v>
      </c>
      <c r="G431" s="40">
        <v>0.45</v>
      </c>
      <c r="H431" s="367"/>
      <c r="I431" s="361"/>
      <c r="J431" s="103">
        <v>0.5</v>
      </c>
      <c r="K431" s="41">
        <v>89</v>
      </c>
      <c r="L431" s="41">
        <v>4</v>
      </c>
      <c r="M431" s="41">
        <v>2015</v>
      </c>
      <c r="N431" s="14">
        <f>IF(K431="","",IF(O431="",IF(K431=0,"",IF(K431&lt;=[5]Разработчик!$D$7,[5]Разработчик!$C$8,IF(K431&lt;=[5]Разработчик!$G$7,[5]Разработчик!$F$8,IF(K431&lt;=[5]Разработчик!$J$7,[5]Разработчик!$I$8,IF(K431&lt;=[5]Разработчик!$M$7,[5]Разработчик!$L$8,IF(K431&lt;=[5]Разработчик!$P$7,[5]Разработчик!$O$8,IF(K431&lt;=[5]Разработчик!$S$7,[5]Разработчик!$R$8,IF(K431&lt;=425.9,3.5,IF(K431&gt;=[5]Разработчик!$V$7,[5]Разработчик!$U$8))))))))),"-"))</f>
        <v>2</v>
      </c>
      <c r="O431" s="15"/>
      <c r="P431" s="43">
        <v>2019</v>
      </c>
      <c r="Q431" s="43">
        <v>2023</v>
      </c>
      <c r="R431" s="16" t="s">
        <v>258</v>
      </c>
      <c r="S431" s="81" t="s">
        <v>682</v>
      </c>
      <c r="T431" s="17">
        <f t="shared" si="56"/>
        <v>2040</v>
      </c>
      <c r="U431" s="10"/>
      <c r="V431" s="10"/>
      <c r="W431" s="10"/>
      <c r="X431" s="10"/>
      <c r="Y431" s="10"/>
      <c r="Z431" s="10"/>
      <c r="AA431" s="336"/>
      <c r="AB431" s="202" t="s">
        <v>2521</v>
      </c>
      <c r="AC431" s="196">
        <f t="shared" si="52"/>
        <v>0</v>
      </c>
      <c r="AD431" s="196">
        <f t="shared" si="53"/>
        <v>0</v>
      </c>
      <c r="AE431" s="196">
        <f t="shared" si="54"/>
        <v>0</v>
      </c>
    </row>
    <row r="432" spans="1:31" s="7" customFormat="1" ht="24" x14ac:dyDescent="0.25">
      <c r="A432" s="326"/>
      <c r="B432" s="237">
        <f t="shared" si="58"/>
        <v>110</v>
      </c>
      <c r="C432" s="362" t="s">
        <v>602</v>
      </c>
      <c r="D432" s="323" t="s">
        <v>303</v>
      </c>
      <c r="E432" s="323"/>
      <c r="F432" s="16" t="s">
        <v>33</v>
      </c>
      <c r="G432" s="40">
        <v>0.45</v>
      </c>
      <c r="H432" s="367"/>
      <c r="I432" s="361"/>
      <c r="J432" s="103">
        <v>7.1</v>
      </c>
      <c r="K432" s="41">
        <v>159</v>
      </c>
      <c r="L432" s="41">
        <v>6</v>
      </c>
      <c r="M432" s="41">
        <v>2015</v>
      </c>
      <c r="N432" s="14">
        <f>IF(K432="","",IF(O432="",IF(K432=0,"",IF(K432&lt;=[5]Разработчик!$D$7,[5]Разработчик!$C$8,IF(K432&lt;=[5]Разработчик!$G$7,[5]Разработчик!$F$8,IF(K432&lt;=[5]Разработчик!$J$7,[5]Разработчик!$I$8,IF(K432&lt;=[5]Разработчик!$M$7,[5]Разработчик!$L$8,IF(K432&lt;=[5]Разработчик!$P$7,[5]Разработчик!$O$8,IF(K432&lt;=[5]Разработчик!$S$7,[5]Разработчик!$R$8,IF(K432&lt;=425.9,3.5,IF(K432&gt;=[5]Разработчик!$V$7,[5]Разработчик!$U$8))))))))),"-"))</f>
        <v>2.5</v>
      </c>
      <c r="O432" s="15"/>
      <c r="P432" s="43">
        <v>2019</v>
      </c>
      <c r="Q432" s="43">
        <v>2023</v>
      </c>
      <c r="R432" s="16" t="s">
        <v>258</v>
      </c>
      <c r="S432" s="81" t="s">
        <v>682</v>
      </c>
      <c r="T432" s="17">
        <f t="shared" si="56"/>
        <v>2040</v>
      </c>
      <c r="U432" s="10">
        <v>2</v>
      </c>
      <c r="V432" s="10"/>
      <c r="W432" s="10">
        <v>1</v>
      </c>
      <c r="X432" s="10"/>
      <c r="Y432" s="10"/>
      <c r="Z432" s="10">
        <v>3</v>
      </c>
      <c r="AA432" s="336"/>
      <c r="AB432" s="202" t="s">
        <v>2521</v>
      </c>
      <c r="AC432" s="196">
        <f t="shared" si="52"/>
        <v>5</v>
      </c>
      <c r="AD432" s="196">
        <f t="shared" si="53"/>
        <v>15</v>
      </c>
      <c r="AE432" s="196">
        <f t="shared" si="54"/>
        <v>20</v>
      </c>
    </row>
    <row r="433" spans="1:31" s="7" customFormat="1" ht="24" x14ac:dyDescent="0.25">
      <c r="A433" s="326"/>
      <c r="B433" s="237">
        <f t="shared" si="58"/>
        <v>110</v>
      </c>
      <c r="C433" s="362"/>
      <c r="D433" s="323"/>
      <c r="E433" s="323"/>
      <c r="F433" s="16" t="s">
        <v>33</v>
      </c>
      <c r="G433" s="40">
        <v>0.45</v>
      </c>
      <c r="H433" s="367"/>
      <c r="I433" s="361"/>
      <c r="J433" s="103">
        <v>0.4</v>
      </c>
      <c r="K433" s="41">
        <v>57</v>
      </c>
      <c r="L433" s="41">
        <v>4</v>
      </c>
      <c r="M433" s="41">
        <v>2015</v>
      </c>
      <c r="N433" s="14">
        <f>IF(K433="","",IF(O433="",IF(K433=0,"",IF(K433&lt;=[5]Разработчик!$D$7,[5]Разработчик!$C$8,IF(K433&lt;=[5]Разработчик!$G$7,[5]Разработчик!$F$8,IF(K433&lt;=[5]Разработчик!$J$7,[5]Разработчик!$I$8,IF(K433&lt;=[5]Разработчик!$M$7,[5]Разработчик!$L$8,IF(K433&lt;=[5]Разработчик!$P$7,[5]Разработчик!$O$8,IF(K433&lt;=[5]Разработчик!$S$7,[5]Разработчик!$R$8,IF(K433&lt;=425.9,3.5,IF(K433&gt;=[5]Разработчик!$V$7,[5]Разработчик!$U$8))))))))),"-"))</f>
        <v>1.5</v>
      </c>
      <c r="O433" s="15"/>
      <c r="P433" s="43">
        <v>2019</v>
      </c>
      <c r="Q433" s="43">
        <v>2023</v>
      </c>
      <c r="R433" s="16" t="s">
        <v>258</v>
      </c>
      <c r="S433" s="81" t="s">
        <v>682</v>
      </c>
      <c r="T433" s="17">
        <f t="shared" si="56"/>
        <v>2040</v>
      </c>
      <c r="U433" s="10">
        <v>1</v>
      </c>
      <c r="V433" s="10"/>
      <c r="W433" s="10">
        <v>1</v>
      </c>
      <c r="X433" s="10"/>
      <c r="Y433" s="10"/>
      <c r="Z433" s="10"/>
      <c r="AA433" s="336"/>
      <c r="AB433" s="202" t="s">
        <v>2521</v>
      </c>
      <c r="AC433" s="196">
        <f t="shared" ref="AC433:AC496" si="59">SUM(U433+V433+X433+Y433+Z433)</f>
        <v>1</v>
      </c>
      <c r="AD433" s="196">
        <f t="shared" ref="AD433:AD496" si="60">SUM(U433*2)+(V433*3)+(W433*2)+(X433*2)+(Y433)+(Z433*3)</f>
        <v>4</v>
      </c>
      <c r="AE433" s="196">
        <f t="shared" ref="AE433:AE496" si="61">SUM(AC433+AD433)</f>
        <v>5</v>
      </c>
    </row>
    <row r="434" spans="1:31" s="7" customFormat="1" ht="24" x14ac:dyDescent="0.25">
      <c r="A434" s="326"/>
      <c r="B434" s="237">
        <f t="shared" si="58"/>
        <v>110</v>
      </c>
      <c r="C434" s="99" t="s">
        <v>601</v>
      </c>
      <c r="D434" s="323"/>
      <c r="E434" s="323"/>
      <c r="F434" s="16" t="s">
        <v>33</v>
      </c>
      <c r="G434" s="40">
        <v>0.45</v>
      </c>
      <c r="H434" s="367"/>
      <c r="I434" s="361"/>
      <c r="J434" s="103">
        <v>22.2</v>
      </c>
      <c r="K434" s="41">
        <v>159</v>
      </c>
      <c r="L434" s="41">
        <v>6</v>
      </c>
      <c r="M434" s="41">
        <v>2015</v>
      </c>
      <c r="N434" s="14">
        <f>IF(K434="","",IF(O434="",IF(K434=0,"",IF(K434&lt;=[5]Разработчик!$D$7,[5]Разработчик!$C$8,IF(K434&lt;=[5]Разработчик!$G$7,[5]Разработчик!$F$8,IF(K434&lt;=[5]Разработчик!$J$7,[5]Разработчик!$I$8,IF(K434&lt;=[5]Разработчик!$M$7,[5]Разработчик!$L$8,IF(K434&lt;=[5]Разработчик!$P$7,[5]Разработчик!$O$8,IF(K434&lt;=[5]Разработчик!$S$7,[5]Разработчик!$R$8,IF(K434&lt;=425.9,3.5,IF(K434&gt;=[5]Разработчик!$V$7,[5]Разработчик!$U$8))))))))),"-"))</f>
        <v>2.5</v>
      </c>
      <c r="O434" s="15"/>
      <c r="P434" s="43">
        <v>2019</v>
      </c>
      <c r="Q434" s="43">
        <v>2023</v>
      </c>
      <c r="R434" s="16" t="s">
        <v>258</v>
      </c>
      <c r="S434" s="81" t="s">
        <v>682</v>
      </c>
      <c r="T434" s="17">
        <f t="shared" si="56"/>
        <v>2040</v>
      </c>
      <c r="U434" s="10">
        <v>2</v>
      </c>
      <c r="V434" s="10"/>
      <c r="W434" s="10"/>
      <c r="X434" s="10"/>
      <c r="Y434" s="10"/>
      <c r="Z434" s="10"/>
      <c r="AA434" s="336"/>
      <c r="AB434" s="202" t="s">
        <v>2521</v>
      </c>
      <c r="AC434" s="196">
        <f t="shared" si="59"/>
        <v>2</v>
      </c>
      <c r="AD434" s="196">
        <f t="shared" si="60"/>
        <v>4</v>
      </c>
      <c r="AE434" s="196">
        <f t="shared" si="61"/>
        <v>6</v>
      </c>
    </row>
    <row r="435" spans="1:31" s="7" customFormat="1" ht="24" x14ac:dyDescent="0.25">
      <c r="A435" s="326"/>
      <c r="B435" s="237">
        <f t="shared" si="58"/>
        <v>110</v>
      </c>
      <c r="C435" s="99" t="s">
        <v>625</v>
      </c>
      <c r="D435" s="323"/>
      <c r="E435" s="323"/>
      <c r="F435" s="16" t="s">
        <v>33</v>
      </c>
      <c r="G435" s="40">
        <v>0.45</v>
      </c>
      <c r="H435" s="367"/>
      <c r="I435" s="361"/>
      <c r="J435" s="103">
        <v>18.3</v>
      </c>
      <c r="K435" s="41">
        <v>159</v>
      </c>
      <c r="L435" s="41">
        <v>6</v>
      </c>
      <c r="M435" s="41">
        <v>2015</v>
      </c>
      <c r="N435" s="14">
        <f>IF(K435="","",IF(O435="",IF(K435=0,"",IF(K435&lt;=[5]Разработчик!$D$7,[5]Разработчик!$C$8,IF(K435&lt;=[5]Разработчик!$G$7,[5]Разработчик!$F$8,IF(K435&lt;=[5]Разработчик!$J$7,[5]Разработчик!$I$8,IF(K435&lt;=[5]Разработчик!$M$7,[5]Разработчик!$L$8,IF(K435&lt;=[5]Разработчик!$P$7,[5]Разработчик!$O$8,IF(K435&lt;=[5]Разработчик!$S$7,[5]Разработчик!$R$8,IF(K435&lt;=425.9,3.5,IF(K435&gt;=[5]Разработчик!$V$7,[5]Разработчик!$U$8))))))))),"-"))</f>
        <v>2.5</v>
      </c>
      <c r="O435" s="15"/>
      <c r="P435" s="43">
        <v>2019</v>
      </c>
      <c r="Q435" s="43">
        <v>2023</v>
      </c>
      <c r="R435" s="16" t="s">
        <v>258</v>
      </c>
      <c r="S435" s="81" t="s">
        <v>682</v>
      </c>
      <c r="T435" s="17">
        <f t="shared" si="56"/>
        <v>2040</v>
      </c>
      <c r="U435" s="10">
        <v>8</v>
      </c>
      <c r="V435" s="10"/>
      <c r="W435" s="10">
        <v>2</v>
      </c>
      <c r="X435" s="10">
        <v>2</v>
      </c>
      <c r="Y435" s="10"/>
      <c r="Z435" s="10">
        <v>1</v>
      </c>
      <c r="AA435" s="336"/>
      <c r="AB435" s="202" t="s">
        <v>2521</v>
      </c>
      <c r="AC435" s="196">
        <f t="shared" si="59"/>
        <v>11</v>
      </c>
      <c r="AD435" s="196">
        <f t="shared" si="60"/>
        <v>27</v>
      </c>
      <c r="AE435" s="196">
        <f t="shared" si="61"/>
        <v>38</v>
      </c>
    </row>
    <row r="436" spans="1:31" s="7" customFormat="1" ht="24" x14ac:dyDescent="0.25">
      <c r="A436" s="326"/>
      <c r="B436" s="237">
        <f t="shared" si="58"/>
        <v>110</v>
      </c>
      <c r="C436" s="99" t="s">
        <v>602</v>
      </c>
      <c r="D436" s="74" t="s">
        <v>848</v>
      </c>
      <c r="E436" s="323"/>
      <c r="F436" s="16" t="s">
        <v>33</v>
      </c>
      <c r="G436" s="40">
        <v>0.45</v>
      </c>
      <c r="H436" s="367"/>
      <c r="I436" s="361"/>
      <c r="J436" s="103" t="s">
        <v>28</v>
      </c>
      <c r="K436" s="41" t="s">
        <v>28</v>
      </c>
      <c r="L436" s="41" t="s">
        <v>28</v>
      </c>
      <c r="M436" s="41">
        <v>2015</v>
      </c>
      <c r="N436" s="14">
        <f>IF(K436="","",IF(O436="",IF(K436=0,"",IF(K436&lt;=[5]Разработчик!$D$7,[5]Разработчик!$C$8,IF(K436&lt;=[5]Разработчик!$G$7,[5]Разработчик!$F$8,IF(K436&lt;=[5]Разработчик!$J$7,[5]Разработчик!$I$8,IF(K436&lt;=[5]Разработчик!$M$7,[5]Разработчик!$L$8,IF(K436&lt;=[5]Разработчик!$P$7,[5]Разработчик!$O$8,IF(K436&lt;=[5]Разработчик!$S$7,[5]Разработчик!$R$8,IF(K436&lt;=425.9,3.5,IF(K436&gt;=[5]Разработчик!$V$7,[5]Разработчик!$U$8))))))))),"-"))</f>
        <v>4</v>
      </c>
      <c r="O436" s="15"/>
      <c r="P436" s="43">
        <v>2019</v>
      </c>
      <c r="Q436" s="43">
        <v>2023</v>
      </c>
      <c r="R436" s="16" t="s">
        <v>258</v>
      </c>
      <c r="S436" s="81" t="s">
        <v>682</v>
      </c>
      <c r="T436" s="17">
        <f t="shared" si="56"/>
        <v>2040</v>
      </c>
      <c r="U436" s="10"/>
      <c r="V436" s="10"/>
      <c r="W436" s="10"/>
      <c r="X436" s="10"/>
      <c r="Y436" s="10"/>
      <c r="Z436" s="10"/>
      <c r="AA436" s="336"/>
      <c r="AB436" s="202" t="s">
        <v>2521</v>
      </c>
      <c r="AC436" s="196">
        <f t="shared" si="59"/>
        <v>0</v>
      </c>
      <c r="AD436" s="196">
        <f t="shared" si="60"/>
        <v>0</v>
      </c>
      <c r="AE436" s="196">
        <f t="shared" si="61"/>
        <v>0</v>
      </c>
    </row>
    <row r="437" spans="1:31" s="7" customFormat="1" ht="24" x14ac:dyDescent="0.25">
      <c r="A437" s="326"/>
      <c r="B437" s="237">
        <f t="shared" si="58"/>
        <v>110</v>
      </c>
      <c r="C437" s="99" t="s">
        <v>602</v>
      </c>
      <c r="D437" s="74" t="s">
        <v>849</v>
      </c>
      <c r="E437" s="323"/>
      <c r="F437" s="16" t="s">
        <v>33</v>
      </c>
      <c r="G437" s="40">
        <v>0.45</v>
      </c>
      <c r="H437" s="367"/>
      <c r="I437" s="361"/>
      <c r="J437" s="103" t="s">
        <v>28</v>
      </c>
      <c r="K437" s="41" t="s">
        <v>28</v>
      </c>
      <c r="L437" s="41" t="s">
        <v>28</v>
      </c>
      <c r="M437" s="41">
        <v>2015</v>
      </c>
      <c r="N437" s="14">
        <f>IF(K437="","",IF(O437="",IF(K437=0,"",IF(K437&lt;=[5]Разработчик!$D$7,[5]Разработчик!$C$8,IF(K437&lt;=[5]Разработчик!$G$7,[5]Разработчик!$F$8,IF(K437&lt;=[5]Разработчик!$J$7,[5]Разработчик!$I$8,IF(K437&lt;=[5]Разработчик!$M$7,[5]Разработчик!$L$8,IF(K437&lt;=[5]Разработчик!$P$7,[5]Разработчик!$O$8,IF(K437&lt;=[5]Разработчик!$S$7,[5]Разработчик!$R$8,IF(K437&lt;=425.9,3.5,IF(K437&gt;=[5]Разработчик!$V$7,[5]Разработчик!$U$8))))))))),"-"))</f>
        <v>4</v>
      </c>
      <c r="O437" s="15"/>
      <c r="P437" s="43">
        <v>2019</v>
      </c>
      <c r="Q437" s="43">
        <v>2023</v>
      </c>
      <c r="R437" s="16" t="s">
        <v>258</v>
      </c>
      <c r="S437" s="81" t="s">
        <v>682</v>
      </c>
      <c r="T437" s="17">
        <f t="shared" si="56"/>
        <v>2040</v>
      </c>
      <c r="U437" s="10"/>
      <c r="V437" s="10"/>
      <c r="W437" s="10"/>
      <c r="X437" s="10"/>
      <c r="Y437" s="10"/>
      <c r="Z437" s="10"/>
      <c r="AA437" s="336"/>
      <c r="AB437" s="202" t="s">
        <v>2521</v>
      </c>
      <c r="AC437" s="196">
        <f t="shared" si="59"/>
        <v>0</v>
      </c>
      <c r="AD437" s="196">
        <f t="shared" si="60"/>
        <v>0</v>
      </c>
      <c r="AE437" s="196">
        <f t="shared" si="61"/>
        <v>0</v>
      </c>
    </row>
    <row r="438" spans="1:31" s="7" customFormat="1" ht="24" x14ac:dyDescent="0.25">
      <c r="A438" s="326"/>
      <c r="B438" s="237">
        <f t="shared" si="58"/>
        <v>110</v>
      </c>
      <c r="C438" s="362" t="s">
        <v>602</v>
      </c>
      <c r="D438" s="323" t="s">
        <v>850</v>
      </c>
      <c r="E438" s="323"/>
      <c r="F438" s="16" t="s">
        <v>33</v>
      </c>
      <c r="G438" s="40">
        <v>0.45</v>
      </c>
      <c r="H438" s="367"/>
      <c r="I438" s="361"/>
      <c r="J438" s="103">
        <v>2.2000000000000002</v>
      </c>
      <c r="K438" s="41">
        <v>57</v>
      </c>
      <c r="L438" s="41">
        <v>4</v>
      </c>
      <c r="M438" s="41">
        <v>2015</v>
      </c>
      <c r="N438" s="14">
        <f>IF(K438="","",IF(O438="",IF(K438=0,"",IF(K438&lt;=[5]Разработчик!$D$7,[5]Разработчик!$C$8,IF(K438&lt;=[5]Разработчик!$G$7,[5]Разработчик!$F$8,IF(K438&lt;=[5]Разработчик!$J$7,[5]Разработчик!$I$8,IF(K438&lt;=[5]Разработчик!$M$7,[5]Разработчик!$L$8,IF(K438&lt;=[5]Разработчик!$P$7,[5]Разработчик!$O$8,IF(K438&lt;=[5]Разработчик!$S$7,[5]Разработчик!$R$8,IF(K438&lt;=425.9,3.5,IF(K438&gt;=[5]Разработчик!$V$7,[5]Разработчик!$U$8))))))))),"-"))</f>
        <v>1.5</v>
      </c>
      <c r="O438" s="15"/>
      <c r="P438" s="43">
        <v>2019</v>
      </c>
      <c r="Q438" s="43">
        <v>2023</v>
      </c>
      <c r="R438" s="16" t="s">
        <v>258</v>
      </c>
      <c r="S438" s="81" t="s">
        <v>682</v>
      </c>
      <c r="T438" s="17">
        <f t="shared" si="56"/>
        <v>2040</v>
      </c>
      <c r="U438" s="10">
        <v>1</v>
      </c>
      <c r="V438" s="10"/>
      <c r="W438" s="10">
        <v>1</v>
      </c>
      <c r="X438" s="10"/>
      <c r="Y438" s="10"/>
      <c r="Z438" s="10">
        <v>2</v>
      </c>
      <c r="AA438" s="336"/>
      <c r="AB438" s="202" t="s">
        <v>2521</v>
      </c>
      <c r="AC438" s="196">
        <f t="shared" si="59"/>
        <v>3</v>
      </c>
      <c r="AD438" s="196">
        <f t="shared" si="60"/>
        <v>10</v>
      </c>
      <c r="AE438" s="196">
        <f t="shared" si="61"/>
        <v>13</v>
      </c>
    </row>
    <row r="439" spans="1:31" s="7" customFormat="1" ht="24" x14ac:dyDescent="0.25">
      <c r="A439" s="326"/>
      <c r="B439" s="237">
        <f t="shared" si="58"/>
        <v>110</v>
      </c>
      <c r="C439" s="362"/>
      <c r="D439" s="323"/>
      <c r="E439" s="323"/>
      <c r="F439" s="16" t="s">
        <v>33</v>
      </c>
      <c r="G439" s="40">
        <v>0.45</v>
      </c>
      <c r="H439" s="367"/>
      <c r="I439" s="361"/>
      <c r="J439" s="103">
        <v>4.0999999999999996</v>
      </c>
      <c r="K439" s="41">
        <v>32</v>
      </c>
      <c r="L439" s="41">
        <v>3</v>
      </c>
      <c r="M439" s="41">
        <v>2015</v>
      </c>
      <c r="N439" s="14">
        <f>IF(K439="","",IF(O439="",IF(K439=0,"",IF(K439&lt;=[5]Разработчик!$D$7,[5]Разработчик!$C$8,IF(K439&lt;=[5]Разработчик!$G$7,[5]Разработчик!$F$8,IF(K439&lt;=[5]Разработчик!$J$7,[5]Разработчик!$I$8,IF(K439&lt;=[5]Разработчик!$M$7,[5]Разработчик!$L$8,IF(K439&lt;=[5]Разработчик!$P$7,[5]Разработчик!$O$8,IF(K439&lt;=[5]Разработчик!$S$7,[5]Разработчик!$R$8,IF(K439&lt;=425.9,3.5,IF(K439&gt;=[5]Разработчик!$V$7,[5]Разработчик!$U$8))))))))),"-"))</f>
        <v>1.5</v>
      </c>
      <c r="O439" s="15"/>
      <c r="P439" s="43">
        <v>2019</v>
      </c>
      <c r="Q439" s="43">
        <v>2023</v>
      </c>
      <c r="R439" s="16" t="s">
        <v>258</v>
      </c>
      <c r="S439" s="81" t="s">
        <v>682</v>
      </c>
      <c r="T439" s="17">
        <f t="shared" si="56"/>
        <v>2040</v>
      </c>
      <c r="U439" s="10"/>
      <c r="V439" s="10"/>
      <c r="W439" s="10">
        <v>1</v>
      </c>
      <c r="X439" s="10"/>
      <c r="Y439" s="10"/>
      <c r="Z439" s="10"/>
      <c r="AA439" s="336"/>
      <c r="AB439" s="202" t="s">
        <v>2521</v>
      </c>
      <c r="AC439" s="196">
        <f t="shared" si="59"/>
        <v>0</v>
      </c>
      <c r="AD439" s="196">
        <f t="shared" si="60"/>
        <v>2</v>
      </c>
      <c r="AE439" s="196">
        <f t="shared" si="61"/>
        <v>2</v>
      </c>
    </row>
    <row r="440" spans="1:31" s="7" customFormat="1" ht="24" x14ac:dyDescent="0.25">
      <c r="A440" s="326"/>
      <c r="B440" s="237">
        <f t="shared" si="58"/>
        <v>110</v>
      </c>
      <c r="C440" s="366" t="s">
        <v>625</v>
      </c>
      <c r="D440" s="326" t="s">
        <v>851</v>
      </c>
      <c r="E440" s="323"/>
      <c r="F440" s="16" t="s">
        <v>33</v>
      </c>
      <c r="G440" s="40">
        <v>0.45</v>
      </c>
      <c r="H440" s="367"/>
      <c r="I440" s="361"/>
      <c r="J440" s="103">
        <v>1.2</v>
      </c>
      <c r="K440" s="41">
        <v>168.3</v>
      </c>
      <c r="L440" s="41">
        <v>7.11</v>
      </c>
      <c r="M440" s="41">
        <v>2015</v>
      </c>
      <c r="N440" s="14">
        <f>IF(K440="","",IF(O440="",IF(K440=0,"",IF(K440&lt;=[5]Разработчик!$D$7,[5]Разработчик!$C$8,IF(K440&lt;=[5]Разработчик!$G$7,[5]Разработчик!$F$8,IF(K440&lt;=[5]Разработчик!$J$7,[5]Разработчик!$I$8,IF(K440&lt;=[5]Разработчик!$M$7,[5]Разработчик!$L$8,IF(K440&lt;=[5]Разработчик!$P$7,[5]Разработчик!$O$8,IF(K440&lt;=[5]Разработчик!$S$7,[5]Разработчик!$R$8,IF(K440&lt;=425.9,3.5,IF(K440&gt;=[5]Разработчик!$V$7,[5]Разработчик!$U$8))))))))),"-"))</f>
        <v>2.5</v>
      </c>
      <c r="O440" s="15"/>
      <c r="P440" s="43">
        <v>2019</v>
      </c>
      <c r="Q440" s="43">
        <v>2023</v>
      </c>
      <c r="R440" s="16" t="s">
        <v>258</v>
      </c>
      <c r="S440" s="16" t="s">
        <v>852</v>
      </c>
      <c r="T440" s="17">
        <f t="shared" si="56"/>
        <v>2040</v>
      </c>
      <c r="U440" s="10">
        <v>2</v>
      </c>
      <c r="V440" s="10"/>
      <c r="W440" s="10"/>
      <c r="X440" s="10"/>
      <c r="Y440" s="10"/>
      <c r="Z440" s="10">
        <v>3</v>
      </c>
      <c r="AA440" s="336"/>
      <c r="AB440" s="202" t="s">
        <v>2521</v>
      </c>
      <c r="AC440" s="196">
        <f t="shared" si="59"/>
        <v>5</v>
      </c>
      <c r="AD440" s="196">
        <f t="shared" si="60"/>
        <v>13</v>
      </c>
      <c r="AE440" s="196">
        <f t="shared" si="61"/>
        <v>18</v>
      </c>
    </row>
    <row r="441" spans="1:31" s="7" customFormat="1" ht="24" x14ac:dyDescent="0.25">
      <c r="A441" s="326"/>
      <c r="B441" s="237">
        <f t="shared" si="58"/>
        <v>110</v>
      </c>
      <c r="C441" s="366"/>
      <c r="D441" s="326"/>
      <c r="E441" s="323"/>
      <c r="F441" s="16" t="s">
        <v>33</v>
      </c>
      <c r="G441" s="40">
        <v>0.45</v>
      </c>
      <c r="H441" s="367"/>
      <c r="I441" s="361"/>
      <c r="J441" s="103">
        <v>0.1</v>
      </c>
      <c r="K441" s="41">
        <v>60.3</v>
      </c>
      <c r="L441" s="41">
        <v>3.91</v>
      </c>
      <c r="M441" s="41">
        <v>2015</v>
      </c>
      <c r="N441" s="14">
        <f>IF(K441="","",IF(O441="",IF(K441=0,"",IF(K441&lt;=[5]Разработчик!$D$7,[5]Разработчик!$C$8,IF(K441&lt;=[5]Разработчик!$G$7,[5]Разработчик!$F$8,IF(K441&lt;=[5]Разработчик!$J$7,[5]Разработчик!$I$8,IF(K441&lt;=[5]Разработчик!$M$7,[5]Разработчик!$L$8,IF(K441&lt;=[5]Разработчик!$P$7,[5]Разработчик!$O$8,IF(K441&lt;=[5]Разработчик!$S$7,[5]Разработчик!$R$8,IF(K441&lt;=425.9,3.5,IF(K441&gt;=[5]Разработчик!$V$7,[5]Разработчик!$U$8))))))))),"-"))</f>
        <v>2</v>
      </c>
      <c r="O441" s="15"/>
      <c r="P441" s="43">
        <v>2019</v>
      </c>
      <c r="Q441" s="43">
        <v>2023</v>
      </c>
      <c r="R441" s="16" t="s">
        <v>258</v>
      </c>
      <c r="S441" s="16" t="s">
        <v>852</v>
      </c>
      <c r="T441" s="17">
        <f t="shared" ref="T441:T453" si="62">IF(M441="","",M441+R441)</f>
        <v>2040</v>
      </c>
      <c r="U441" s="10"/>
      <c r="V441" s="10"/>
      <c r="W441" s="10">
        <v>1</v>
      </c>
      <c r="X441" s="10">
        <v>1</v>
      </c>
      <c r="Y441" s="10"/>
      <c r="Z441" s="10"/>
      <c r="AA441" s="336"/>
      <c r="AB441" s="202" t="s">
        <v>2521</v>
      </c>
      <c r="AC441" s="196">
        <f t="shared" si="59"/>
        <v>1</v>
      </c>
      <c r="AD441" s="196">
        <f t="shared" si="60"/>
        <v>4</v>
      </c>
      <c r="AE441" s="196">
        <f t="shared" si="61"/>
        <v>5</v>
      </c>
    </row>
    <row r="442" spans="1:31" s="7" customFormat="1" ht="24" x14ac:dyDescent="0.25">
      <c r="A442" s="326"/>
      <c r="B442" s="237">
        <f t="shared" si="58"/>
        <v>110</v>
      </c>
      <c r="C442" s="362" t="s">
        <v>602</v>
      </c>
      <c r="D442" s="323" t="s">
        <v>853</v>
      </c>
      <c r="E442" s="323"/>
      <c r="F442" s="16" t="s">
        <v>33</v>
      </c>
      <c r="G442" s="40">
        <v>0.45</v>
      </c>
      <c r="H442" s="367"/>
      <c r="I442" s="361"/>
      <c r="J442" s="103">
        <v>10.5</v>
      </c>
      <c r="K442" s="41">
        <v>32</v>
      </c>
      <c r="L442" s="41">
        <v>3.5</v>
      </c>
      <c r="M442" s="41">
        <v>2015</v>
      </c>
      <c r="N442" s="14">
        <f>IF(K442="","",IF(O442="",IF(K442=0,"",IF(K442&lt;=[5]Разработчик!$D$7,[5]Разработчик!$C$8,IF(K442&lt;=[5]Разработчик!$G$7,[5]Разработчик!$F$8,IF(K442&lt;=[5]Разработчик!$J$7,[5]Разработчик!$I$8,IF(K442&lt;=[5]Разработчик!$M$7,[5]Разработчик!$L$8,IF(K442&lt;=[5]Разработчик!$P$7,[5]Разработчик!$O$8,IF(K442&lt;=[5]Разработчик!$S$7,[5]Разработчик!$R$8,IF(K442&lt;=425.9,3.5,IF(K442&gt;=[5]Разработчик!$V$7,[5]Разработчик!$U$8))))))))),"-"))</f>
        <v>1.5</v>
      </c>
      <c r="O442" s="15"/>
      <c r="P442" s="43">
        <v>2019</v>
      </c>
      <c r="Q442" s="43">
        <v>2023</v>
      </c>
      <c r="R442" s="16" t="s">
        <v>258</v>
      </c>
      <c r="S442" s="81" t="s">
        <v>682</v>
      </c>
      <c r="T442" s="17">
        <f t="shared" si="62"/>
        <v>2040</v>
      </c>
      <c r="U442" s="10">
        <v>8</v>
      </c>
      <c r="V442" s="10"/>
      <c r="W442" s="10">
        <v>5</v>
      </c>
      <c r="X442" s="10"/>
      <c r="Y442" s="10"/>
      <c r="Z442" s="10">
        <v>2</v>
      </c>
      <c r="AA442" s="336"/>
      <c r="AB442" s="202" t="s">
        <v>2521</v>
      </c>
      <c r="AC442" s="196">
        <f t="shared" si="59"/>
        <v>10</v>
      </c>
      <c r="AD442" s="196">
        <f t="shared" si="60"/>
        <v>32</v>
      </c>
      <c r="AE442" s="196">
        <f t="shared" si="61"/>
        <v>42</v>
      </c>
    </row>
    <row r="443" spans="1:31" s="7" customFormat="1" ht="24" x14ac:dyDescent="0.25">
      <c r="A443" s="326"/>
      <c r="B443" s="237">
        <f t="shared" si="58"/>
        <v>110</v>
      </c>
      <c r="C443" s="362"/>
      <c r="D443" s="323"/>
      <c r="E443" s="323"/>
      <c r="F443" s="16" t="s">
        <v>33</v>
      </c>
      <c r="G443" s="40">
        <v>0.45</v>
      </c>
      <c r="H443" s="367"/>
      <c r="I443" s="361"/>
      <c r="J443" s="103">
        <v>1.1000000000000001</v>
      </c>
      <c r="K443" s="41">
        <v>18</v>
      </c>
      <c r="L443" s="41">
        <v>3.5</v>
      </c>
      <c r="M443" s="41">
        <v>2015</v>
      </c>
      <c r="N443" s="14">
        <f>IF(K443="","",IF(O443="",IF(K443=0,"",IF(K443&lt;=[5]Разработчик!$D$7,[5]Разработчик!$C$8,IF(K443&lt;=[5]Разработчик!$G$7,[5]Разработчик!$F$8,IF(K443&lt;=[5]Разработчик!$J$7,[5]Разработчик!$I$8,IF(K443&lt;=[5]Разработчик!$M$7,[5]Разработчик!$L$8,IF(K443&lt;=[5]Разработчик!$P$7,[5]Разработчик!$O$8,IF(K443&lt;=[5]Разработчик!$S$7,[5]Разработчик!$R$8,IF(K443&lt;=425.9,3.5,IF(K443&gt;=[5]Разработчик!$V$7,[5]Разработчик!$U$8))))))))),"-"))</f>
        <v>1</v>
      </c>
      <c r="O443" s="15"/>
      <c r="P443" s="43">
        <v>2019</v>
      </c>
      <c r="Q443" s="43">
        <v>2023</v>
      </c>
      <c r="R443" s="16" t="s">
        <v>258</v>
      </c>
      <c r="S443" s="81" t="s">
        <v>682</v>
      </c>
      <c r="T443" s="17">
        <f t="shared" si="62"/>
        <v>2040</v>
      </c>
      <c r="U443" s="10">
        <v>2</v>
      </c>
      <c r="V443" s="10"/>
      <c r="W443" s="10">
        <v>3</v>
      </c>
      <c r="X443" s="10">
        <v>1</v>
      </c>
      <c r="Y443" s="10"/>
      <c r="Z443" s="10"/>
      <c r="AA443" s="336"/>
      <c r="AB443" s="202" t="s">
        <v>2521</v>
      </c>
      <c r="AC443" s="196">
        <f t="shared" si="59"/>
        <v>3</v>
      </c>
      <c r="AD443" s="196">
        <f t="shared" si="60"/>
        <v>12</v>
      </c>
      <c r="AE443" s="196">
        <f t="shared" si="61"/>
        <v>15</v>
      </c>
    </row>
    <row r="444" spans="1:31" s="7" customFormat="1" ht="36" x14ac:dyDescent="0.25">
      <c r="A444" s="326"/>
      <c r="B444" s="237">
        <f t="shared" si="58"/>
        <v>110</v>
      </c>
      <c r="C444" s="366" t="s">
        <v>625</v>
      </c>
      <c r="D444" s="326" t="s">
        <v>853</v>
      </c>
      <c r="E444" s="323"/>
      <c r="F444" s="16" t="s">
        <v>33</v>
      </c>
      <c r="G444" s="40">
        <v>0.45</v>
      </c>
      <c r="H444" s="367"/>
      <c r="I444" s="361"/>
      <c r="J444" s="103">
        <v>1.2</v>
      </c>
      <c r="K444" s="41">
        <v>168.3</v>
      </c>
      <c r="L444" s="41">
        <v>7.11</v>
      </c>
      <c r="M444" s="41">
        <v>2015</v>
      </c>
      <c r="N444" s="14">
        <f>IF(K444="","",IF(O444="",IF(K444=0,"",IF(K444&lt;=[5]Разработчик!$D$7,[5]Разработчик!$C$8,IF(K444&lt;=[5]Разработчик!$G$7,[5]Разработчик!$F$8,IF(K444&lt;=[5]Разработчик!$J$7,[5]Разработчик!$I$8,IF(K444&lt;=[5]Разработчик!$M$7,[5]Разработчик!$L$8,IF(K444&lt;=[5]Разработчик!$P$7,[5]Разработчик!$O$8,IF(K444&lt;=[5]Разработчик!$S$7,[5]Разработчик!$R$8,IF(K444&lt;=425.9,3.5,IF(K444&gt;=[5]Разработчик!$V$7,[5]Разработчик!$U$8))))))))),"-"))</f>
        <v>2.5</v>
      </c>
      <c r="O444" s="15"/>
      <c r="P444" s="43">
        <v>2019</v>
      </c>
      <c r="Q444" s="43">
        <v>2023</v>
      </c>
      <c r="R444" s="16" t="s">
        <v>258</v>
      </c>
      <c r="S444" s="16" t="s">
        <v>754</v>
      </c>
      <c r="T444" s="17">
        <f t="shared" si="62"/>
        <v>2040</v>
      </c>
      <c r="U444" s="10">
        <v>2</v>
      </c>
      <c r="V444" s="10"/>
      <c r="W444" s="10"/>
      <c r="X444" s="10">
        <v>1</v>
      </c>
      <c r="Y444" s="10"/>
      <c r="Z444" s="10">
        <v>3</v>
      </c>
      <c r="AA444" s="336"/>
      <c r="AB444" s="202" t="s">
        <v>2521</v>
      </c>
      <c r="AC444" s="196">
        <f t="shared" si="59"/>
        <v>6</v>
      </c>
      <c r="AD444" s="196">
        <f t="shared" si="60"/>
        <v>15</v>
      </c>
      <c r="AE444" s="196">
        <f t="shared" si="61"/>
        <v>21</v>
      </c>
    </row>
    <row r="445" spans="1:31" s="7" customFormat="1" ht="36" x14ac:dyDescent="0.25">
      <c r="A445" s="326"/>
      <c r="B445" s="237">
        <f t="shared" si="58"/>
        <v>110</v>
      </c>
      <c r="C445" s="366"/>
      <c r="D445" s="326"/>
      <c r="E445" s="323"/>
      <c r="F445" s="16" t="s">
        <v>33</v>
      </c>
      <c r="G445" s="40">
        <v>0.45</v>
      </c>
      <c r="H445" s="367"/>
      <c r="I445" s="361"/>
      <c r="J445" s="103">
        <v>0.1</v>
      </c>
      <c r="K445" s="41">
        <v>60.3</v>
      </c>
      <c r="L445" s="41">
        <v>3.91</v>
      </c>
      <c r="M445" s="41">
        <v>2015</v>
      </c>
      <c r="N445" s="14">
        <f>IF(K445="","",IF(O445="",IF(K445=0,"",IF(K445&lt;=[5]Разработчик!$D$7,[5]Разработчик!$C$8,IF(K445&lt;=[5]Разработчик!$G$7,[5]Разработчик!$F$8,IF(K445&lt;=[5]Разработчик!$J$7,[5]Разработчик!$I$8,IF(K445&lt;=[5]Разработчик!$M$7,[5]Разработчик!$L$8,IF(K445&lt;=[5]Разработчик!$P$7,[5]Разработчик!$O$8,IF(K445&lt;=[5]Разработчик!$S$7,[5]Разработчик!$R$8,IF(K445&lt;=425.9,3.5,IF(K445&gt;=[5]Разработчик!$V$7,[5]Разработчик!$U$8))))))))),"-"))</f>
        <v>2</v>
      </c>
      <c r="O445" s="15"/>
      <c r="P445" s="43">
        <v>2019</v>
      </c>
      <c r="Q445" s="43">
        <v>2023</v>
      </c>
      <c r="R445" s="16" t="s">
        <v>258</v>
      </c>
      <c r="S445" s="16" t="s">
        <v>754</v>
      </c>
      <c r="T445" s="17">
        <f t="shared" si="62"/>
        <v>2040</v>
      </c>
      <c r="U445" s="10"/>
      <c r="V445" s="10"/>
      <c r="W445" s="10">
        <v>1</v>
      </c>
      <c r="X445" s="10"/>
      <c r="Y445" s="10"/>
      <c r="Z445" s="10"/>
      <c r="AA445" s="336"/>
      <c r="AB445" s="202" t="s">
        <v>2521</v>
      </c>
      <c r="AC445" s="196">
        <f t="shared" si="59"/>
        <v>0</v>
      </c>
      <c r="AD445" s="196">
        <f t="shared" si="60"/>
        <v>2</v>
      </c>
      <c r="AE445" s="196">
        <f t="shared" si="61"/>
        <v>2</v>
      </c>
    </row>
    <row r="446" spans="1:31" s="7" customFormat="1" ht="24" x14ac:dyDescent="0.25">
      <c r="A446" s="326"/>
      <c r="B446" s="237">
        <f t="shared" si="58"/>
        <v>110</v>
      </c>
      <c r="C446" s="104" t="s">
        <v>602</v>
      </c>
      <c r="D446" s="87" t="s">
        <v>854</v>
      </c>
      <c r="E446" s="323"/>
      <c r="F446" s="16" t="s">
        <v>33</v>
      </c>
      <c r="G446" s="40">
        <v>0.45</v>
      </c>
      <c r="H446" s="367"/>
      <c r="I446" s="361"/>
      <c r="J446" s="103" t="s">
        <v>28</v>
      </c>
      <c r="K446" s="41" t="s">
        <v>28</v>
      </c>
      <c r="L446" s="41" t="s">
        <v>28</v>
      </c>
      <c r="M446" s="41">
        <v>2015</v>
      </c>
      <c r="N446" s="14">
        <f>IF(K446="","",IF(O446="",IF(K446=0,"",IF(K446&lt;=[5]Разработчик!$D$7,[5]Разработчик!$C$8,IF(K446&lt;=[5]Разработчик!$G$7,[5]Разработчик!$F$8,IF(K446&lt;=[5]Разработчик!$J$7,[5]Разработчик!$I$8,IF(K446&lt;=[5]Разработчик!$M$7,[5]Разработчик!$L$8,IF(K446&lt;=[5]Разработчик!$P$7,[5]Разработчик!$O$8,IF(K446&lt;=[5]Разработчик!$S$7,[5]Разработчик!$R$8,IF(K446&lt;=425.9,3.5,IF(K446&gt;=[5]Разработчик!$V$7,[5]Разработчик!$U$8))))))))),"-"))</f>
        <v>4</v>
      </c>
      <c r="O446" s="15"/>
      <c r="P446" s="43">
        <v>2019</v>
      </c>
      <c r="Q446" s="43">
        <v>2023</v>
      </c>
      <c r="R446" s="16" t="s">
        <v>258</v>
      </c>
      <c r="S446" s="16" t="s">
        <v>855</v>
      </c>
      <c r="T446" s="17">
        <f t="shared" si="62"/>
        <v>2040</v>
      </c>
      <c r="U446" s="10"/>
      <c r="V446" s="10"/>
      <c r="W446" s="10"/>
      <c r="X446" s="10"/>
      <c r="Y446" s="10"/>
      <c r="Z446" s="10"/>
      <c r="AA446" s="336"/>
      <c r="AB446" s="202" t="s">
        <v>2521</v>
      </c>
      <c r="AC446" s="196">
        <f t="shared" si="59"/>
        <v>0</v>
      </c>
      <c r="AD446" s="196">
        <f t="shared" si="60"/>
        <v>0</v>
      </c>
      <c r="AE446" s="196">
        <f t="shared" si="61"/>
        <v>0</v>
      </c>
    </row>
    <row r="447" spans="1:31" s="7" customFormat="1" ht="24" x14ac:dyDescent="0.25">
      <c r="A447" s="326"/>
      <c r="B447" s="237">
        <f t="shared" si="58"/>
        <v>110</v>
      </c>
      <c r="C447" s="362" t="s">
        <v>625</v>
      </c>
      <c r="D447" s="326" t="s">
        <v>854</v>
      </c>
      <c r="E447" s="323"/>
      <c r="F447" s="16" t="s">
        <v>33</v>
      </c>
      <c r="G447" s="40">
        <v>0.45</v>
      </c>
      <c r="H447" s="367"/>
      <c r="I447" s="361"/>
      <c r="J447" s="103">
        <v>2.5</v>
      </c>
      <c r="K447" s="41">
        <v>60.3</v>
      </c>
      <c r="L447" s="41">
        <v>3.91</v>
      </c>
      <c r="M447" s="41">
        <v>2015</v>
      </c>
      <c r="N447" s="14">
        <f>IF(K447="","",IF(O447="",IF(K447=0,"",IF(K447&lt;=[5]Разработчик!$D$7,[5]Разработчик!$C$8,IF(K447&lt;=[5]Разработчик!$G$7,[5]Разработчик!$F$8,IF(K447&lt;=[5]Разработчик!$J$7,[5]Разработчик!$I$8,IF(K447&lt;=[5]Разработчик!$M$7,[5]Разработчик!$L$8,IF(K447&lt;=[5]Разработчик!$P$7,[5]Разработчик!$O$8,IF(K447&lt;=[5]Разработчик!$S$7,[5]Разработчик!$R$8,IF(K447&lt;=425.9,3.5,IF(K447&gt;=[5]Разработчик!$V$7,[5]Разработчик!$U$8))))))))),"-"))</f>
        <v>2</v>
      </c>
      <c r="O447" s="15"/>
      <c r="P447" s="43">
        <v>2019</v>
      </c>
      <c r="Q447" s="43">
        <v>2023</v>
      </c>
      <c r="R447" s="16" t="s">
        <v>258</v>
      </c>
      <c r="S447" s="16" t="s">
        <v>852</v>
      </c>
      <c r="T447" s="17">
        <f t="shared" si="62"/>
        <v>2040</v>
      </c>
      <c r="U447" s="10">
        <v>2</v>
      </c>
      <c r="V447" s="10">
        <v>3</v>
      </c>
      <c r="W447" s="10">
        <v>1</v>
      </c>
      <c r="X447" s="10"/>
      <c r="Y447" s="10"/>
      <c r="Z447" s="10"/>
      <c r="AA447" s="336"/>
      <c r="AB447" s="202" t="s">
        <v>2521</v>
      </c>
      <c r="AC447" s="196">
        <f t="shared" si="59"/>
        <v>5</v>
      </c>
      <c r="AD447" s="196">
        <f t="shared" si="60"/>
        <v>15</v>
      </c>
      <c r="AE447" s="196">
        <f t="shared" si="61"/>
        <v>20</v>
      </c>
    </row>
    <row r="448" spans="1:31" s="7" customFormat="1" ht="24" x14ac:dyDescent="0.25">
      <c r="A448" s="326"/>
      <c r="B448" s="237">
        <f t="shared" si="58"/>
        <v>110</v>
      </c>
      <c r="C448" s="362"/>
      <c r="D448" s="326"/>
      <c r="E448" s="323"/>
      <c r="F448" s="16" t="s">
        <v>33</v>
      </c>
      <c r="G448" s="40">
        <v>0.45</v>
      </c>
      <c r="H448" s="367"/>
      <c r="I448" s="361"/>
      <c r="J448" s="103">
        <v>1.1000000000000001</v>
      </c>
      <c r="K448" s="41">
        <v>33.4</v>
      </c>
      <c r="L448" s="41">
        <v>3.38</v>
      </c>
      <c r="M448" s="41">
        <v>2015</v>
      </c>
      <c r="N448" s="14">
        <f>IF(K448="","",IF(O448="",IF(K448=0,"",IF(K448&lt;=[5]Разработчик!$D$7,[5]Разработчик!$C$8,IF(K448&lt;=[5]Разработчик!$G$7,[5]Разработчик!$F$8,IF(K448&lt;=[5]Разработчик!$J$7,[5]Разработчик!$I$8,IF(K448&lt;=[5]Разработчик!$M$7,[5]Разработчик!$L$8,IF(K448&lt;=[5]Разработчик!$P$7,[5]Разработчик!$O$8,IF(K448&lt;=[5]Разработчик!$S$7,[5]Разработчик!$R$8,IF(K448&lt;=425.9,3.5,IF(K448&gt;=[5]Разработчик!$V$7,[5]Разработчик!$U$8))))))))),"-"))</f>
        <v>1.5</v>
      </c>
      <c r="O448" s="15"/>
      <c r="P448" s="43">
        <v>2019</v>
      </c>
      <c r="Q448" s="43">
        <v>2023</v>
      </c>
      <c r="R448" s="16" t="s">
        <v>258</v>
      </c>
      <c r="S448" s="16" t="s">
        <v>852</v>
      </c>
      <c r="T448" s="17">
        <f t="shared" si="62"/>
        <v>2040</v>
      </c>
      <c r="U448" s="10">
        <v>2</v>
      </c>
      <c r="V448" s="10"/>
      <c r="W448" s="10">
        <v>1</v>
      </c>
      <c r="X448" s="10"/>
      <c r="Y448" s="10"/>
      <c r="Z448" s="10"/>
      <c r="AA448" s="336"/>
      <c r="AB448" s="202" t="s">
        <v>2521</v>
      </c>
      <c r="AC448" s="196">
        <f t="shared" si="59"/>
        <v>2</v>
      </c>
      <c r="AD448" s="196">
        <f t="shared" si="60"/>
        <v>6</v>
      </c>
      <c r="AE448" s="196">
        <f t="shared" si="61"/>
        <v>8</v>
      </c>
    </row>
    <row r="449" spans="1:31" s="7" customFormat="1" ht="24" x14ac:dyDescent="0.25">
      <c r="A449" s="326"/>
      <c r="B449" s="237">
        <f t="shared" si="58"/>
        <v>110</v>
      </c>
      <c r="C449" s="104" t="s">
        <v>602</v>
      </c>
      <c r="D449" s="87" t="s">
        <v>856</v>
      </c>
      <c r="E449" s="323"/>
      <c r="F449" s="16" t="s">
        <v>33</v>
      </c>
      <c r="G449" s="40">
        <v>0.45</v>
      </c>
      <c r="H449" s="367"/>
      <c r="I449" s="361"/>
      <c r="J449" s="103" t="s">
        <v>28</v>
      </c>
      <c r="K449" s="41" t="s">
        <v>28</v>
      </c>
      <c r="L449" s="41" t="s">
        <v>28</v>
      </c>
      <c r="M449" s="41">
        <v>2015</v>
      </c>
      <c r="N449" s="14">
        <f>IF(K449="","",IF(O449="",IF(K449=0,"",IF(K449&lt;=[5]Разработчик!$D$7,[5]Разработчик!$C$8,IF(K449&lt;=[5]Разработчик!$G$7,[5]Разработчик!$F$8,IF(K449&lt;=[5]Разработчик!$J$7,[5]Разработчик!$I$8,IF(K449&lt;=[5]Разработчик!$M$7,[5]Разработчик!$L$8,IF(K449&lt;=[5]Разработчик!$P$7,[5]Разработчик!$O$8,IF(K449&lt;=[5]Разработчик!$S$7,[5]Разработчик!$R$8,IF(K449&lt;=425.9,3.5,IF(K449&gt;=[5]Разработчик!$V$7,[5]Разработчик!$U$8))))))))),"-"))</f>
        <v>4</v>
      </c>
      <c r="O449" s="15"/>
      <c r="P449" s="43">
        <v>2019</v>
      </c>
      <c r="Q449" s="43">
        <v>2023</v>
      </c>
      <c r="R449" s="16" t="s">
        <v>258</v>
      </c>
      <c r="S449" s="16" t="s">
        <v>855</v>
      </c>
      <c r="T449" s="17">
        <f t="shared" si="62"/>
        <v>2040</v>
      </c>
      <c r="U449" s="10"/>
      <c r="V449" s="10"/>
      <c r="W449" s="10"/>
      <c r="X449" s="10"/>
      <c r="Y449" s="10"/>
      <c r="Z449" s="10"/>
      <c r="AA449" s="336"/>
      <c r="AB449" s="202" t="s">
        <v>2521</v>
      </c>
      <c r="AC449" s="196">
        <f t="shared" si="59"/>
        <v>0</v>
      </c>
      <c r="AD449" s="196">
        <f t="shared" si="60"/>
        <v>0</v>
      </c>
      <c r="AE449" s="196">
        <f t="shared" si="61"/>
        <v>0</v>
      </c>
    </row>
    <row r="450" spans="1:31" s="7" customFormat="1" ht="24" x14ac:dyDescent="0.25">
      <c r="A450" s="326"/>
      <c r="B450" s="237">
        <f t="shared" si="58"/>
        <v>110</v>
      </c>
      <c r="C450" s="322" t="s">
        <v>625</v>
      </c>
      <c r="D450" s="326" t="s">
        <v>856</v>
      </c>
      <c r="E450" s="323"/>
      <c r="F450" s="16" t="s">
        <v>33</v>
      </c>
      <c r="G450" s="40">
        <v>0.45</v>
      </c>
      <c r="H450" s="367"/>
      <c r="I450" s="361"/>
      <c r="J450" s="103">
        <v>2.5</v>
      </c>
      <c r="K450" s="41">
        <v>60.3</v>
      </c>
      <c r="L450" s="41">
        <v>3.91</v>
      </c>
      <c r="M450" s="41">
        <v>2015</v>
      </c>
      <c r="N450" s="14">
        <f>IF(K450="","",IF(O450="",IF(K450=0,"",IF(K450&lt;=[5]Разработчик!$D$7,[5]Разработчик!$C$8,IF(K450&lt;=[5]Разработчик!$G$7,[5]Разработчик!$F$8,IF(K450&lt;=[5]Разработчик!$J$7,[5]Разработчик!$I$8,IF(K450&lt;=[5]Разработчик!$M$7,[5]Разработчик!$L$8,IF(K450&lt;=[5]Разработчик!$P$7,[5]Разработчик!$O$8,IF(K450&lt;=[5]Разработчик!$S$7,[5]Разработчик!$R$8,IF(K450&lt;=425.9,3.5,IF(K450&gt;=[5]Разработчик!$V$7,[5]Разработчик!$U$8))))))))),"-"))</f>
        <v>2</v>
      </c>
      <c r="O450" s="15"/>
      <c r="P450" s="43">
        <v>2019</v>
      </c>
      <c r="Q450" s="43">
        <v>2023</v>
      </c>
      <c r="R450" s="16" t="s">
        <v>258</v>
      </c>
      <c r="S450" s="16" t="s">
        <v>852</v>
      </c>
      <c r="T450" s="17">
        <f t="shared" si="62"/>
        <v>2040</v>
      </c>
      <c r="U450" s="10">
        <v>2</v>
      </c>
      <c r="V450" s="10">
        <v>3</v>
      </c>
      <c r="W450" s="10">
        <v>1</v>
      </c>
      <c r="X450" s="10"/>
      <c r="Y450" s="10"/>
      <c r="Z450" s="10"/>
      <c r="AA450" s="336"/>
      <c r="AB450" s="202" t="s">
        <v>2521</v>
      </c>
      <c r="AC450" s="196">
        <f t="shared" si="59"/>
        <v>5</v>
      </c>
      <c r="AD450" s="196">
        <f t="shared" si="60"/>
        <v>15</v>
      </c>
      <c r="AE450" s="196">
        <f t="shared" si="61"/>
        <v>20</v>
      </c>
    </row>
    <row r="451" spans="1:31" s="7" customFormat="1" ht="24" x14ac:dyDescent="0.25">
      <c r="A451" s="326"/>
      <c r="B451" s="237">
        <f t="shared" si="58"/>
        <v>110</v>
      </c>
      <c r="C451" s="322"/>
      <c r="D451" s="326"/>
      <c r="E451" s="323"/>
      <c r="F451" s="16" t="s">
        <v>33</v>
      </c>
      <c r="G451" s="40">
        <v>0.45</v>
      </c>
      <c r="H451" s="367"/>
      <c r="I451" s="361"/>
      <c r="J451" s="103">
        <v>1.1000000000000001</v>
      </c>
      <c r="K451" s="41">
        <v>33.4</v>
      </c>
      <c r="L451" s="41">
        <v>3.38</v>
      </c>
      <c r="M451" s="41">
        <v>2015</v>
      </c>
      <c r="N451" s="14">
        <f>IF(K451="","",IF(O451="",IF(K451=0,"",IF(K451&lt;=[5]Разработчик!$D$7,[5]Разработчик!$C$8,IF(K451&lt;=[5]Разработчик!$G$7,[5]Разработчик!$F$8,IF(K451&lt;=[5]Разработчик!$J$7,[5]Разработчик!$I$8,IF(K451&lt;=[5]Разработчик!$M$7,[5]Разработчик!$L$8,IF(K451&lt;=[5]Разработчик!$P$7,[5]Разработчик!$O$8,IF(K451&lt;=[5]Разработчик!$S$7,[5]Разработчик!$R$8,IF(K451&lt;=425.9,3.5,IF(K451&gt;=[5]Разработчик!$V$7,[5]Разработчик!$U$8))))))))),"-"))</f>
        <v>1.5</v>
      </c>
      <c r="O451" s="15"/>
      <c r="P451" s="43">
        <v>2019</v>
      </c>
      <c r="Q451" s="43">
        <v>2023</v>
      </c>
      <c r="R451" s="16" t="s">
        <v>258</v>
      </c>
      <c r="S451" s="16" t="s">
        <v>852</v>
      </c>
      <c r="T451" s="17">
        <f t="shared" si="62"/>
        <v>2040</v>
      </c>
      <c r="U451" s="10">
        <v>2</v>
      </c>
      <c r="V451" s="10"/>
      <c r="W451" s="10">
        <v>1</v>
      </c>
      <c r="X451" s="10"/>
      <c r="Y451" s="10"/>
      <c r="Z451" s="10"/>
      <c r="AA451" s="336"/>
      <c r="AB451" s="202" t="s">
        <v>2521</v>
      </c>
      <c r="AC451" s="196">
        <f t="shared" si="59"/>
        <v>2</v>
      </c>
      <c r="AD451" s="196">
        <f t="shared" si="60"/>
        <v>6</v>
      </c>
      <c r="AE451" s="196">
        <f t="shared" si="61"/>
        <v>8</v>
      </c>
    </row>
    <row r="452" spans="1:31" s="7" customFormat="1" ht="24" x14ac:dyDescent="0.25">
      <c r="A452" s="326"/>
      <c r="B452" s="237">
        <f t="shared" si="58"/>
        <v>110</v>
      </c>
      <c r="C452" s="87" t="s">
        <v>625</v>
      </c>
      <c r="D452" s="87" t="s">
        <v>857</v>
      </c>
      <c r="E452" s="323"/>
      <c r="F452" s="16" t="s">
        <v>33</v>
      </c>
      <c r="G452" s="40">
        <v>0.45</v>
      </c>
      <c r="H452" s="367"/>
      <c r="I452" s="361"/>
      <c r="J452" s="103">
        <v>2.8</v>
      </c>
      <c r="K452" s="41">
        <v>33.4</v>
      </c>
      <c r="L452" s="41">
        <v>3.38</v>
      </c>
      <c r="M452" s="41">
        <v>2015</v>
      </c>
      <c r="N452" s="14">
        <f>IF(K452="","",IF(O452="",IF(K452=0,"",IF(K452&lt;=[5]Разработчик!$D$7,[5]Разработчик!$C$8,IF(K452&lt;=[5]Разработчик!$G$7,[5]Разработчик!$F$8,IF(K452&lt;=[5]Разработчик!$J$7,[5]Разработчик!$I$8,IF(K452&lt;=[5]Разработчик!$M$7,[5]Разработчик!$L$8,IF(K452&lt;=[5]Разработчик!$P$7,[5]Разработчик!$O$8,IF(K452&lt;=[5]Разработчик!$S$7,[5]Разработчик!$R$8,IF(K452&lt;=425.9,3.5,IF(K452&gt;=[5]Разработчик!$V$7,[5]Разработчик!$U$8))))))))),"-"))</f>
        <v>1.5</v>
      </c>
      <c r="O452" s="15"/>
      <c r="P452" s="43">
        <v>2019</v>
      </c>
      <c r="Q452" s="43">
        <v>2023</v>
      </c>
      <c r="R452" s="16" t="s">
        <v>258</v>
      </c>
      <c r="S452" s="16" t="s">
        <v>852</v>
      </c>
      <c r="T452" s="17">
        <f t="shared" si="62"/>
        <v>2040</v>
      </c>
      <c r="U452" s="10">
        <v>6</v>
      </c>
      <c r="V452" s="10"/>
      <c r="W452" s="10"/>
      <c r="X452" s="10"/>
      <c r="Y452" s="10"/>
      <c r="Z452" s="10"/>
      <c r="AA452" s="336"/>
      <c r="AB452" s="202" t="s">
        <v>2521</v>
      </c>
      <c r="AC452" s="196">
        <f t="shared" si="59"/>
        <v>6</v>
      </c>
      <c r="AD452" s="196">
        <f t="shared" si="60"/>
        <v>12</v>
      </c>
      <c r="AE452" s="196">
        <f t="shared" si="61"/>
        <v>18</v>
      </c>
    </row>
    <row r="453" spans="1:31" s="7" customFormat="1" ht="24" x14ac:dyDescent="0.25">
      <c r="A453" s="326"/>
      <c r="B453" s="237">
        <f t="shared" si="58"/>
        <v>110</v>
      </c>
      <c r="C453" s="87" t="s">
        <v>625</v>
      </c>
      <c r="D453" s="87" t="s">
        <v>858</v>
      </c>
      <c r="E453" s="323"/>
      <c r="F453" s="16" t="s">
        <v>33</v>
      </c>
      <c r="G453" s="40">
        <v>0.45</v>
      </c>
      <c r="H453" s="367"/>
      <c r="I453" s="361"/>
      <c r="J453" s="103">
        <v>2.9</v>
      </c>
      <c r="K453" s="41">
        <v>33.4</v>
      </c>
      <c r="L453" s="41">
        <v>3.38</v>
      </c>
      <c r="M453" s="41">
        <v>2015</v>
      </c>
      <c r="N453" s="14">
        <f>IF(K453="","",IF(O453="",IF(K453=0,"",IF(K453&lt;=[5]Разработчик!$D$7,[5]Разработчик!$C$8,IF(K453&lt;=[5]Разработчик!$G$7,[5]Разработчик!$F$8,IF(K453&lt;=[5]Разработчик!$J$7,[5]Разработчик!$I$8,IF(K453&lt;=[5]Разработчик!$M$7,[5]Разработчик!$L$8,IF(K453&lt;=[5]Разработчик!$P$7,[5]Разработчик!$O$8,IF(K453&lt;=[5]Разработчик!$S$7,[5]Разработчик!$R$8,IF(K453&lt;=425.9,3.5,IF(K453&gt;=[5]Разработчик!$V$7,[5]Разработчик!$U$8))))))))),"-"))</f>
        <v>1.5</v>
      </c>
      <c r="O453" s="15"/>
      <c r="P453" s="43">
        <v>2019</v>
      </c>
      <c r="Q453" s="43">
        <v>2023</v>
      </c>
      <c r="R453" s="16" t="s">
        <v>258</v>
      </c>
      <c r="S453" s="16" t="s">
        <v>852</v>
      </c>
      <c r="T453" s="17">
        <f t="shared" si="62"/>
        <v>2040</v>
      </c>
      <c r="U453" s="10">
        <v>6</v>
      </c>
      <c r="V453" s="10"/>
      <c r="W453" s="10"/>
      <c r="X453" s="10"/>
      <c r="Y453" s="10"/>
      <c r="Z453" s="10"/>
      <c r="AA453" s="336"/>
      <c r="AB453" s="202" t="s">
        <v>2521</v>
      </c>
      <c r="AC453" s="196">
        <f t="shared" si="59"/>
        <v>6</v>
      </c>
      <c r="AD453" s="196">
        <f t="shared" si="60"/>
        <v>12</v>
      </c>
      <c r="AE453" s="196">
        <f t="shared" si="61"/>
        <v>18</v>
      </c>
    </row>
    <row r="454" spans="1:31" s="7" customFormat="1" ht="36" x14ac:dyDescent="0.25">
      <c r="A454" s="326" t="s">
        <v>860</v>
      </c>
      <c r="B454" s="452">
        <v>115</v>
      </c>
      <c r="C454" s="99" t="s">
        <v>602</v>
      </c>
      <c r="D454" s="74" t="s">
        <v>861</v>
      </c>
      <c r="E454" s="361" t="s">
        <v>859</v>
      </c>
      <c r="F454" s="16" t="s">
        <v>70</v>
      </c>
      <c r="G454" s="40">
        <v>5.5</v>
      </c>
      <c r="H454" s="367">
        <v>4.5999999999999996</v>
      </c>
      <c r="I454" s="361">
        <v>51</v>
      </c>
      <c r="J454" s="103" t="s">
        <v>28</v>
      </c>
      <c r="K454" s="41">
        <v>60.3</v>
      </c>
      <c r="L454" s="41">
        <v>3.91</v>
      </c>
      <c r="M454" s="41">
        <v>2015</v>
      </c>
      <c r="N454" s="14">
        <f>IF(K454="","",IF(O454="",IF(K454=0,"",IF(K454&lt;=[5]Разработчик!$D$7,[5]Разработчик!$C$8,IF(K454&lt;=[5]Разработчик!$G$7,[5]Разработчик!$F$8,IF(K454&lt;=[5]Разработчик!$J$7,[5]Разработчик!$I$8,IF(K454&lt;=[5]Разработчик!$M$7,[5]Разработчик!$L$8,IF(K454&lt;=[5]Разработчик!$P$7,[5]Разработчик!$O$8,IF(K454&lt;=[5]Разработчик!$S$7,[5]Разработчик!$R$8,IF(K454&lt;=425.9,3.5,IF(K454&gt;=[5]Разработчик!$V$7,[5]Разработчик!$U$8))))))))),"-"))</f>
        <v>2</v>
      </c>
      <c r="O454" s="15"/>
      <c r="P454" s="43">
        <v>2019</v>
      </c>
      <c r="Q454" s="43">
        <v>2023</v>
      </c>
      <c r="R454" s="16" t="s">
        <v>258</v>
      </c>
      <c r="S454" s="16" t="s">
        <v>754</v>
      </c>
      <c r="T454" s="17">
        <f t="shared" ref="T454:T482" si="63">IF(M454="","",M454+R454)</f>
        <v>2040</v>
      </c>
      <c r="U454" s="10">
        <v>4</v>
      </c>
      <c r="V454" s="10"/>
      <c r="W454" s="10">
        <v>2</v>
      </c>
      <c r="X454" s="10">
        <v>2</v>
      </c>
      <c r="Y454" s="10"/>
      <c r="Z454" s="10">
        <v>2</v>
      </c>
      <c r="AA454" s="336"/>
      <c r="AB454" s="202" t="s">
        <v>2521</v>
      </c>
      <c r="AC454" s="196">
        <f t="shared" si="59"/>
        <v>8</v>
      </c>
      <c r="AD454" s="196">
        <f t="shared" si="60"/>
        <v>22</v>
      </c>
      <c r="AE454" s="196">
        <f t="shared" si="61"/>
        <v>30</v>
      </c>
    </row>
    <row r="455" spans="1:31" s="7" customFormat="1" ht="36" x14ac:dyDescent="0.25">
      <c r="A455" s="326"/>
      <c r="B455" s="237">
        <f t="shared" ref="B455:B464" si="64">B454</f>
        <v>115</v>
      </c>
      <c r="C455" s="99" t="s">
        <v>602</v>
      </c>
      <c r="D455" s="74" t="s">
        <v>862</v>
      </c>
      <c r="E455" s="361"/>
      <c r="F455" s="16" t="s">
        <v>70</v>
      </c>
      <c r="G455" s="40">
        <v>5.5</v>
      </c>
      <c r="H455" s="367"/>
      <c r="I455" s="361"/>
      <c r="J455" s="103" t="s">
        <v>28</v>
      </c>
      <c r="K455" s="41">
        <v>60.3</v>
      </c>
      <c r="L455" s="41">
        <v>3.91</v>
      </c>
      <c r="M455" s="41">
        <v>2015</v>
      </c>
      <c r="N455" s="14">
        <f>IF(K455="","",IF(O455="",IF(K455=0,"",IF(K455&lt;=[5]Разработчик!$D$7,[5]Разработчик!$C$8,IF(K455&lt;=[5]Разработчик!$G$7,[5]Разработчик!$F$8,IF(K455&lt;=[5]Разработчик!$J$7,[5]Разработчик!$I$8,IF(K455&lt;=[5]Разработчик!$M$7,[5]Разработчик!$L$8,IF(K455&lt;=[5]Разработчик!$P$7,[5]Разработчик!$O$8,IF(K455&lt;=[5]Разработчик!$S$7,[5]Разработчик!$R$8,IF(K455&lt;=425.9,3.5,IF(K455&gt;=[5]Разработчик!$V$7,[5]Разработчик!$U$8))))))))),"-"))</f>
        <v>2</v>
      </c>
      <c r="O455" s="15"/>
      <c r="P455" s="43">
        <v>2019</v>
      </c>
      <c r="Q455" s="43">
        <v>2023</v>
      </c>
      <c r="R455" s="16" t="s">
        <v>258</v>
      </c>
      <c r="S455" s="16" t="s">
        <v>754</v>
      </c>
      <c r="T455" s="17">
        <f t="shared" si="63"/>
        <v>2040</v>
      </c>
      <c r="U455" s="10">
        <v>2</v>
      </c>
      <c r="V455" s="10"/>
      <c r="W455" s="10">
        <v>2</v>
      </c>
      <c r="X455" s="10">
        <v>2</v>
      </c>
      <c r="Y455" s="10"/>
      <c r="Z455" s="10"/>
      <c r="AA455" s="336"/>
      <c r="AB455" s="202" t="s">
        <v>2521</v>
      </c>
      <c r="AC455" s="196">
        <f t="shared" si="59"/>
        <v>4</v>
      </c>
      <c r="AD455" s="196">
        <f t="shared" si="60"/>
        <v>12</v>
      </c>
      <c r="AE455" s="196">
        <f t="shared" si="61"/>
        <v>16</v>
      </c>
    </row>
    <row r="456" spans="1:31" s="7" customFormat="1" ht="36" x14ac:dyDescent="0.25">
      <c r="A456" s="326"/>
      <c r="B456" s="237">
        <f t="shared" si="64"/>
        <v>115</v>
      </c>
      <c r="C456" s="362" t="s">
        <v>602</v>
      </c>
      <c r="D456" s="323" t="s">
        <v>863</v>
      </c>
      <c r="E456" s="361"/>
      <c r="F456" s="16" t="s">
        <v>70</v>
      </c>
      <c r="G456" s="40">
        <v>5.5</v>
      </c>
      <c r="H456" s="367"/>
      <c r="I456" s="361"/>
      <c r="J456" s="103">
        <v>0.7</v>
      </c>
      <c r="K456" s="41">
        <v>88.9</v>
      </c>
      <c r="L456" s="41">
        <v>5.49</v>
      </c>
      <c r="M456" s="41">
        <v>2015</v>
      </c>
      <c r="N456" s="14">
        <f>IF(K456="","",IF(O456="",IF(K456=0,"",IF(K456&lt;=[5]Разработчик!$D$7,[5]Разработчик!$C$8,IF(K456&lt;=[5]Разработчик!$G$7,[5]Разработчик!$F$8,IF(K456&lt;=[5]Разработчик!$J$7,[5]Разработчик!$I$8,IF(K456&lt;=[5]Разработчик!$M$7,[5]Разработчик!$L$8,IF(K456&lt;=[5]Разработчик!$P$7,[5]Разработчик!$O$8,IF(K456&lt;=[5]Разработчик!$S$7,[5]Разработчик!$R$8,IF(K456&lt;=425.9,3.5,IF(K456&gt;=[5]Разработчик!$V$7,[5]Разработчик!$U$8))))))))),"-"))</f>
        <v>2</v>
      </c>
      <c r="O456" s="15"/>
      <c r="P456" s="43">
        <v>2019</v>
      </c>
      <c r="Q456" s="43">
        <v>2023</v>
      </c>
      <c r="R456" s="16" t="s">
        <v>258</v>
      </c>
      <c r="S456" s="16" t="s">
        <v>754</v>
      </c>
      <c r="T456" s="17">
        <f t="shared" si="63"/>
        <v>2040</v>
      </c>
      <c r="U456" s="10"/>
      <c r="V456" s="10"/>
      <c r="W456" s="10">
        <v>1</v>
      </c>
      <c r="X456" s="10"/>
      <c r="Y456" s="10"/>
      <c r="Z456" s="10">
        <v>2</v>
      </c>
      <c r="AA456" s="336"/>
      <c r="AB456" s="202" t="s">
        <v>2521</v>
      </c>
      <c r="AC456" s="196">
        <f t="shared" si="59"/>
        <v>2</v>
      </c>
      <c r="AD456" s="196">
        <f t="shared" si="60"/>
        <v>8</v>
      </c>
      <c r="AE456" s="196">
        <f t="shared" si="61"/>
        <v>10</v>
      </c>
    </row>
    <row r="457" spans="1:31" s="7" customFormat="1" ht="36" x14ac:dyDescent="0.25">
      <c r="A457" s="326"/>
      <c r="B457" s="237">
        <f t="shared" si="64"/>
        <v>115</v>
      </c>
      <c r="C457" s="362"/>
      <c r="D457" s="323"/>
      <c r="E457" s="361"/>
      <c r="F457" s="16" t="s">
        <v>70</v>
      </c>
      <c r="G457" s="40">
        <v>5.5</v>
      </c>
      <c r="H457" s="367"/>
      <c r="I457" s="361"/>
      <c r="J457" s="103">
        <v>11.2</v>
      </c>
      <c r="K457" s="41">
        <v>33.4</v>
      </c>
      <c r="L457" s="41">
        <v>3.38</v>
      </c>
      <c r="M457" s="41">
        <v>2015</v>
      </c>
      <c r="N457" s="14">
        <f>IF(K457="","",IF(O457="",IF(K457=0,"",IF(K457&lt;=[5]Разработчик!$D$7,[5]Разработчик!$C$8,IF(K457&lt;=[5]Разработчик!$G$7,[5]Разработчик!$F$8,IF(K457&lt;=[5]Разработчик!$J$7,[5]Разработчик!$I$8,IF(K457&lt;=[5]Разработчик!$M$7,[5]Разработчик!$L$8,IF(K457&lt;=[5]Разработчик!$P$7,[5]Разработчик!$O$8,IF(K457&lt;=[5]Разработчик!$S$7,[5]Разработчик!$R$8,IF(K457&lt;=425.9,3.5,IF(K457&gt;=[5]Разработчик!$V$7,[5]Разработчик!$U$8))))))))),"-"))</f>
        <v>1.5</v>
      </c>
      <c r="O457" s="15"/>
      <c r="P457" s="43">
        <v>2019</v>
      </c>
      <c r="Q457" s="43">
        <v>2023</v>
      </c>
      <c r="R457" s="16" t="s">
        <v>258</v>
      </c>
      <c r="S457" s="16" t="s">
        <v>754</v>
      </c>
      <c r="T457" s="17">
        <f t="shared" si="63"/>
        <v>2040</v>
      </c>
      <c r="U457" s="10">
        <v>9</v>
      </c>
      <c r="V457" s="10">
        <v>3</v>
      </c>
      <c r="W457" s="10">
        <v>2</v>
      </c>
      <c r="X457" s="10"/>
      <c r="Y457" s="10"/>
      <c r="Z457" s="10"/>
      <c r="AA457" s="336"/>
      <c r="AB457" s="202" t="s">
        <v>2521</v>
      </c>
      <c r="AC457" s="196">
        <f t="shared" si="59"/>
        <v>12</v>
      </c>
      <c r="AD457" s="196">
        <f t="shared" si="60"/>
        <v>31</v>
      </c>
      <c r="AE457" s="196">
        <f t="shared" si="61"/>
        <v>43</v>
      </c>
    </row>
    <row r="458" spans="1:31" s="7" customFormat="1" ht="36" x14ac:dyDescent="0.25">
      <c r="A458" s="326"/>
      <c r="B458" s="237">
        <f t="shared" si="64"/>
        <v>115</v>
      </c>
      <c r="C458" s="99" t="s">
        <v>602</v>
      </c>
      <c r="D458" s="74" t="s">
        <v>864</v>
      </c>
      <c r="E458" s="361"/>
      <c r="F458" s="16" t="s">
        <v>70</v>
      </c>
      <c r="G458" s="40">
        <v>5.5</v>
      </c>
      <c r="H458" s="367"/>
      <c r="I458" s="361"/>
      <c r="J458" s="103" t="s">
        <v>28</v>
      </c>
      <c r="K458" s="41" t="s">
        <v>28</v>
      </c>
      <c r="L458" s="41" t="s">
        <v>28</v>
      </c>
      <c r="M458" s="41">
        <v>2015</v>
      </c>
      <c r="N458" s="14">
        <f>IF(K458="","",IF(O458="",IF(K458=0,"",IF(K458&lt;=[5]Разработчик!$D$7,[5]Разработчик!$C$8,IF(K458&lt;=[5]Разработчик!$G$7,[5]Разработчик!$F$8,IF(K458&lt;=[5]Разработчик!$J$7,[5]Разработчик!$I$8,IF(K458&lt;=[5]Разработчик!$M$7,[5]Разработчик!$L$8,IF(K458&lt;=[5]Разработчик!$P$7,[5]Разработчик!$O$8,IF(K458&lt;=[5]Разработчик!$S$7,[5]Разработчик!$R$8,IF(K458&lt;=425.9,3.5,IF(K458&gt;=[5]Разработчик!$V$7,[5]Разработчик!$U$8))))))))),"-"))</f>
        <v>4</v>
      </c>
      <c r="O458" s="15"/>
      <c r="P458" s="43">
        <v>2019</v>
      </c>
      <c r="Q458" s="43">
        <v>2023</v>
      </c>
      <c r="R458" s="16" t="s">
        <v>258</v>
      </c>
      <c r="S458" s="16" t="s">
        <v>754</v>
      </c>
      <c r="T458" s="17">
        <f t="shared" si="63"/>
        <v>2040</v>
      </c>
      <c r="U458" s="10"/>
      <c r="V458" s="10"/>
      <c r="W458" s="10"/>
      <c r="X458" s="10"/>
      <c r="Y458" s="10"/>
      <c r="Z458" s="10"/>
      <c r="AA458" s="336"/>
      <c r="AB458" s="202" t="s">
        <v>2521</v>
      </c>
      <c r="AC458" s="196">
        <f t="shared" si="59"/>
        <v>0</v>
      </c>
      <c r="AD458" s="196">
        <f t="shared" si="60"/>
        <v>0</v>
      </c>
      <c r="AE458" s="196">
        <f t="shared" si="61"/>
        <v>0</v>
      </c>
    </row>
    <row r="459" spans="1:31" s="7" customFormat="1" ht="36" x14ac:dyDescent="0.25">
      <c r="A459" s="326"/>
      <c r="B459" s="237">
        <f t="shared" si="64"/>
        <v>115</v>
      </c>
      <c r="C459" s="362" t="s">
        <v>602</v>
      </c>
      <c r="D459" s="323" t="s">
        <v>304</v>
      </c>
      <c r="E459" s="361"/>
      <c r="F459" s="16" t="s">
        <v>70</v>
      </c>
      <c r="G459" s="40">
        <v>5.5</v>
      </c>
      <c r="H459" s="367"/>
      <c r="I459" s="361"/>
      <c r="J459" s="103">
        <v>5.3</v>
      </c>
      <c r="K459" s="41">
        <v>219.1</v>
      </c>
      <c r="L459" s="41">
        <v>8.18</v>
      </c>
      <c r="M459" s="41">
        <v>2015</v>
      </c>
      <c r="N459" s="14">
        <f>IF(K459="","",IF(O459="",IF(K459=0,"",IF(K459&lt;=[5]Разработчик!$D$7,[5]Разработчик!$C$8,IF(K459&lt;=[5]Разработчик!$G$7,[5]Разработчик!$F$8,IF(K459&lt;=[5]Разработчик!$J$7,[5]Разработчик!$I$8,IF(K459&lt;=[5]Разработчик!$M$7,[5]Разработчик!$L$8,IF(K459&lt;=[5]Разработчик!$P$7,[5]Разработчик!$O$8,IF(K459&lt;=[5]Разработчик!$S$7,[5]Разработчик!$R$8,IF(K459&lt;=425.9,3.5,IF(K459&gt;=[5]Разработчик!$V$7,[5]Разработчик!$U$8))))))))),"-"))</f>
        <v>3</v>
      </c>
      <c r="O459" s="15"/>
      <c r="P459" s="43">
        <v>2019</v>
      </c>
      <c r="Q459" s="43">
        <v>2023</v>
      </c>
      <c r="R459" s="16" t="s">
        <v>258</v>
      </c>
      <c r="S459" s="16" t="s">
        <v>754</v>
      </c>
      <c r="T459" s="17">
        <f t="shared" si="63"/>
        <v>2040</v>
      </c>
      <c r="U459" s="10">
        <v>3</v>
      </c>
      <c r="V459" s="10">
        <v>1</v>
      </c>
      <c r="W459" s="10">
        <v>6</v>
      </c>
      <c r="X459" s="10">
        <v>2</v>
      </c>
      <c r="Y459" s="10"/>
      <c r="Z459" s="10">
        <v>3</v>
      </c>
      <c r="AA459" s="336"/>
      <c r="AB459" s="202" t="s">
        <v>2521</v>
      </c>
      <c r="AC459" s="196">
        <f t="shared" si="59"/>
        <v>9</v>
      </c>
      <c r="AD459" s="196">
        <f t="shared" si="60"/>
        <v>34</v>
      </c>
      <c r="AE459" s="196">
        <f t="shared" si="61"/>
        <v>43</v>
      </c>
    </row>
    <row r="460" spans="1:31" s="7" customFormat="1" ht="36" x14ac:dyDescent="0.25">
      <c r="A460" s="326"/>
      <c r="B460" s="237">
        <f t="shared" si="64"/>
        <v>115</v>
      </c>
      <c r="C460" s="362"/>
      <c r="D460" s="323"/>
      <c r="E460" s="361"/>
      <c r="F460" s="16" t="s">
        <v>70</v>
      </c>
      <c r="G460" s="40">
        <v>5.5</v>
      </c>
      <c r="H460" s="367"/>
      <c r="I460" s="361"/>
      <c r="J460" s="103">
        <v>3.2</v>
      </c>
      <c r="K460" s="41">
        <v>114.3</v>
      </c>
      <c r="L460" s="41">
        <v>6.06</v>
      </c>
      <c r="M460" s="41">
        <v>2015</v>
      </c>
      <c r="N460" s="14">
        <f>IF(K460="","",IF(O460="",IF(K460=0,"",IF(K460&lt;=[5]Разработчик!$D$7,[5]Разработчик!$C$8,IF(K460&lt;=[5]Разработчик!$G$7,[5]Разработчик!$F$8,IF(K460&lt;=[5]Разработчик!$J$7,[5]Разработчик!$I$8,IF(K460&lt;=[5]Разработчик!$M$7,[5]Разработчик!$L$8,IF(K460&lt;=[5]Разработчик!$P$7,[5]Разработчик!$O$8,IF(K460&lt;=[5]Разработчик!$S$7,[5]Разработчик!$R$8,IF(K460&lt;=425.9,3.5,IF(K460&gt;=[5]Разработчик!$V$7,[5]Разработчик!$U$8))))))))),"-"))</f>
        <v>2.5</v>
      </c>
      <c r="O460" s="15"/>
      <c r="P460" s="43">
        <v>2019</v>
      </c>
      <c r="Q460" s="43">
        <v>2023</v>
      </c>
      <c r="R460" s="16" t="s">
        <v>258</v>
      </c>
      <c r="S460" s="16" t="s">
        <v>754</v>
      </c>
      <c r="T460" s="17">
        <f t="shared" si="63"/>
        <v>2040</v>
      </c>
      <c r="U460" s="10">
        <v>1</v>
      </c>
      <c r="V460" s="10"/>
      <c r="W460" s="10">
        <v>2</v>
      </c>
      <c r="X460" s="10"/>
      <c r="Y460" s="10"/>
      <c r="Z460" s="10"/>
      <c r="AA460" s="336"/>
      <c r="AB460" s="202" t="s">
        <v>2521</v>
      </c>
      <c r="AC460" s="196">
        <f t="shared" si="59"/>
        <v>1</v>
      </c>
      <c r="AD460" s="196">
        <f t="shared" si="60"/>
        <v>6</v>
      </c>
      <c r="AE460" s="196">
        <f t="shared" si="61"/>
        <v>7</v>
      </c>
    </row>
    <row r="461" spans="1:31" s="7" customFormat="1" ht="36" x14ac:dyDescent="0.25">
      <c r="A461" s="326"/>
      <c r="B461" s="237">
        <f t="shared" si="64"/>
        <v>115</v>
      </c>
      <c r="C461" s="362"/>
      <c r="D461" s="323"/>
      <c r="E461" s="361"/>
      <c r="F461" s="16" t="s">
        <v>70</v>
      </c>
      <c r="G461" s="40">
        <v>5.5</v>
      </c>
      <c r="H461" s="367"/>
      <c r="I461" s="361"/>
      <c r="J461" s="103">
        <v>0.5</v>
      </c>
      <c r="K461" s="41">
        <v>88.9</v>
      </c>
      <c r="L461" s="41">
        <v>5.49</v>
      </c>
      <c r="M461" s="41">
        <v>2015</v>
      </c>
      <c r="N461" s="14">
        <f>IF(K461="","",IF(O461="",IF(K461=0,"",IF(K461&lt;=[5]Разработчик!$D$7,[5]Разработчик!$C$8,IF(K461&lt;=[5]Разработчик!$G$7,[5]Разработчик!$F$8,IF(K461&lt;=[5]Разработчик!$J$7,[5]Разработчик!$I$8,IF(K461&lt;=[5]Разработчик!$M$7,[5]Разработчик!$L$8,IF(K461&lt;=[5]Разработчик!$P$7,[5]Разработчик!$O$8,IF(K461&lt;=[5]Разработчик!$S$7,[5]Разработчик!$R$8,IF(K461&lt;=425.9,3.5,IF(K461&gt;=[5]Разработчик!$V$7,[5]Разработчик!$U$8))))))))),"-"))</f>
        <v>2</v>
      </c>
      <c r="O461" s="15"/>
      <c r="P461" s="43">
        <v>2019</v>
      </c>
      <c r="Q461" s="43">
        <v>2023</v>
      </c>
      <c r="R461" s="16" t="s">
        <v>258</v>
      </c>
      <c r="S461" s="16" t="s">
        <v>754</v>
      </c>
      <c r="T461" s="17">
        <f t="shared" si="63"/>
        <v>2040</v>
      </c>
      <c r="U461" s="10">
        <v>1</v>
      </c>
      <c r="V461" s="10"/>
      <c r="W461" s="10">
        <v>1</v>
      </c>
      <c r="X461" s="10"/>
      <c r="Y461" s="10"/>
      <c r="Z461" s="10"/>
      <c r="AA461" s="336"/>
      <c r="AB461" s="202" t="s">
        <v>2521</v>
      </c>
      <c r="AC461" s="196">
        <f t="shared" si="59"/>
        <v>1</v>
      </c>
      <c r="AD461" s="196">
        <f t="shared" si="60"/>
        <v>4</v>
      </c>
      <c r="AE461" s="196">
        <f t="shared" si="61"/>
        <v>5</v>
      </c>
    </row>
    <row r="462" spans="1:31" s="7" customFormat="1" ht="36" x14ac:dyDescent="0.25">
      <c r="A462" s="326"/>
      <c r="B462" s="237">
        <f t="shared" si="64"/>
        <v>115</v>
      </c>
      <c r="C462" s="362"/>
      <c r="D462" s="323"/>
      <c r="E462" s="361"/>
      <c r="F462" s="16" t="s">
        <v>70</v>
      </c>
      <c r="G462" s="40">
        <v>5.5</v>
      </c>
      <c r="H462" s="367"/>
      <c r="I462" s="361"/>
      <c r="J462" s="103">
        <v>0.1</v>
      </c>
      <c r="K462" s="41">
        <v>33.4</v>
      </c>
      <c r="L462" s="41">
        <v>3.38</v>
      </c>
      <c r="M462" s="41">
        <v>2015</v>
      </c>
      <c r="N462" s="14">
        <f>IF(K462="","",IF(O462="",IF(K462=0,"",IF(K462&lt;=[5]Разработчик!$D$7,[5]Разработчик!$C$8,IF(K462&lt;=[5]Разработчик!$G$7,[5]Разработчик!$F$8,IF(K462&lt;=[5]Разработчик!$J$7,[5]Разработчик!$I$8,IF(K462&lt;=[5]Разработчик!$M$7,[5]Разработчик!$L$8,IF(K462&lt;=[5]Разработчик!$P$7,[5]Разработчик!$O$8,IF(K462&lt;=[5]Разработчик!$S$7,[5]Разработчик!$R$8,IF(K462&lt;=425.9,3.5,IF(K462&gt;=[5]Разработчик!$V$7,[5]Разработчик!$U$8))))))))),"-"))</f>
        <v>1.5</v>
      </c>
      <c r="O462" s="15"/>
      <c r="P462" s="43">
        <v>2019</v>
      </c>
      <c r="Q462" s="43">
        <v>2023</v>
      </c>
      <c r="R462" s="16" t="s">
        <v>258</v>
      </c>
      <c r="S462" s="16" t="s">
        <v>754</v>
      </c>
      <c r="T462" s="17">
        <f t="shared" si="63"/>
        <v>2040</v>
      </c>
      <c r="U462" s="10"/>
      <c r="V462" s="10"/>
      <c r="W462" s="10">
        <v>1</v>
      </c>
      <c r="X462" s="10"/>
      <c r="Y462" s="10"/>
      <c r="Z462" s="10"/>
      <c r="AA462" s="336"/>
      <c r="AB462" s="202" t="s">
        <v>2521</v>
      </c>
      <c r="AC462" s="196">
        <f t="shared" si="59"/>
        <v>0</v>
      </c>
      <c r="AD462" s="196">
        <f t="shared" si="60"/>
        <v>2</v>
      </c>
      <c r="AE462" s="196">
        <f t="shared" si="61"/>
        <v>2</v>
      </c>
    </row>
    <row r="463" spans="1:31" s="7" customFormat="1" ht="36" x14ac:dyDescent="0.25">
      <c r="A463" s="326"/>
      <c r="B463" s="237">
        <f t="shared" si="64"/>
        <v>115</v>
      </c>
      <c r="C463" s="362" t="s">
        <v>602</v>
      </c>
      <c r="D463" s="323" t="s">
        <v>865</v>
      </c>
      <c r="E463" s="361"/>
      <c r="F463" s="16" t="s">
        <v>70</v>
      </c>
      <c r="G463" s="40">
        <v>5.5</v>
      </c>
      <c r="H463" s="367"/>
      <c r="I463" s="361"/>
      <c r="J463" s="103">
        <v>8.1999999999999993</v>
      </c>
      <c r="K463" s="41">
        <v>60.3</v>
      </c>
      <c r="L463" s="41">
        <v>3.91</v>
      </c>
      <c r="M463" s="41">
        <v>2015</v>
      </c>
      <c r="N463" s="14">
        <f>IF(K463="","",IF(O463="",IF(K463=0,"",IF(K463&lt;=[5]Разработчик!$D$7,[5]Разработчик!$C$8,IF(K463&lt;=[5]Разработчик!$G$7,[5]Разработчик!$F$8,IF(K463&lt;=[5]Разработчик!$J$7,[5]Разработчик!$I$8,IF(K463&lt;=[5]Разработчик!$M$7,[5]Разработчик!$L$8,IF(K463&lt;=[5]Разработчик!$P$7,[5]Разработчик!$O$8,IF(K463&lt;=[5]Разработчик!$S$7,[5]Разработчик!$R$8,IF(K463&lt;=425.9,3.5,IF(K463&gt;=[5]Разработчик!$V$7,[5]Разработчик!$U$8))))))))),"-"))</f>
        <v>2</v>
      </c>
      <c r="O463" s="15"/>
      <c r="P463" s="43">
        <v>2019</v>
      </c>
      <c r="Q463" s="43">
        <v>2023</v>
      </c>
      <c r="R463" s="16" t="s">
        <v>258</v>
      </c>
      <c r="S463" s="16" t="s">
        <v>754</v>
      </c>
      <c r="T463" s="17">
        <f t="shared" si="63"/>
        <v>2040</v>
      </c>
      <c r="U463" s="10">
        <v>7</v>
      </c>
      <c r="V463" s="10">
        <v>1</v>
      </c>
      <c r="W463" s="10">
        <v>3</v>
      </c>
      <c r="X463" s="10"/>
      <c r="Y463" s="10"/>
      <c r="Z463" s="10"/>
      <c r="AA463" s="336"/>
      <c r="AB463" s="202" t="s">
        <v>2521</v>
      </c>
      <c r="AC463" s="196">
        <f t="shared" si="59"/>
        <v>8</v>
      </c>
      <c r="AD463" s="196">
        <f t="shared" si="60"/>
        <v>23</v>
      </c>
      <c r="AE463" s="196">
        <f t="shared" si="61"/>
        <v>31</v>
      </c>
    </row>
    <row r="464" spans="1:31" s="7" customFormat="1" ht="36" x14ac:dyDescent="0.25">
      <c r="A464" s="326"/>
      <c r="B464" s="237">
        <f t="shared" si="64"/>
        <v>115</v>
      </c>
      <c r="C464" s="362"/>
      <c r="D464" s="323"/>
      <c r="E464" s="361"/>
      <c r="F464" s="16" t="s">
        <v>70</v>
      </c>
      <c r="G464" s="40">
        <v>5.5</v>
      </c>
      <c r="H464" s="367"/>
      <c r="I464" s="361"/>
      <c r="J464" s="103">
        <v>0.1</v>
      </c>
      <c r="K464" s="41">
        <v>26.7</v>
      </c>
      <c r="L464" s="41">
        <v>2.87</v>
      </c>
      <c r="M464" s="41">
        <v>2015</v>
      </c>
      <c r="N464" s="14">
        <f>IF(K464="","",IF(O464="",IF(K464=0,"",IF(K464&lt;=[5]Разработчик!$D$7,[5]Разработчик!$C$8,IF(K464&lt;=[5]Разработчик!$G$7,[5]Разработчик!$F$8,IF(K464&lt;=[5]Разработчик!$J$7,[5]Разработчик!$I$8,IF(K464&lt;=[5]Разработчик!$M$7,[5]Разработчик!$L$8,IF(K464&lt;=[5]Разработчик!$P$7,[5]Разработчик!$O$8,IF(K464&lt;=[5]Разработчик!$S$7,[5]Разработчик!$R$8,IF(K464&lt;=425.9,3.5,IF(K464&gt;=[5]Разработчик!$V$7,[5]Разработчик!$U$8))))))))),"-"))</f>
        <v>1.5</v>
      </c>
      <c r="O464" s="15"/>
      <c r="P464" s="43">
        <v>2019</v>
      </c>
      <c r="Q464" s="43">
        <v>2023</v>
      </c>
      <c r="R464" s="16" t="s">
        <v>258</v>
      </c>
      <c r="S464" s="16" t="s">
        <v>754</v>
      </c>
      <c r="T464" s="17">
        <f t="shared" si="63"/>
        <v>2040</v>
      </c>
      <c r="U464" s="10"/>
      <c r="V464" s="10"/>
      <c r="W464" s="10">
        <v>1</v>
      </c>
      <c r="X464" s="10"/>
      <c r="Y464" s="10"/>
      <c r="Z464" s="10"/>
      <c r="AA464" s="336"/>
      <c r="AB464" s="202" t="s">
        <v>2521</v>
      </c>
      <c r="AC464" s="196">
        <f t="shared" si="59"/>
        <v>0</v>
      </c>
      <c r="AD464" s="196">
        <f t="shared" si="60"/>
        <v>2</v>
      </c>
      <c r="AE464" s="196">
        <f t="shared" si="61"/>
        <v>2</v>
      </c>
    </row>
    <row r="465" spans="1:31" s="7" customFormat="1" ht="24" x14ac:dyDescent="0.25">
      <c r="A465" s="322" t="s">
        <v>866</v>
      </c>
      <c r="B465" s="241">
        <v>117</v>
      </c>
      <c r="C465" s="362" t="s">
        <v>602</v>
      </c>
      <c r="D465" s="323" t="s">
        <v>867</v>
      </c>
      <c r="E465" s="361" t="s">
        <v>859</v>
      </c>
      <c r="F465" s="16" t="s">
        <v>33</v>
      </c>
      <c r="G465" s="40">
        <v>0.45</v>
      </c>
      <c r="H465" s="364">
        <v>0.1</v>
      </c>
      <c r="I465" s="365">
        <v>49</v>
      </c>
      <c r="J465" s="103">
        <v>10</v>
      </c>
      <c r="K465" s="41">
        <v>159</v>
      </c>
      <c r="L465" s="41">
        <v>6</v>
      </c>
      <c r="M465" s="41">
        <v>2015</v>
      </c>
      <c r="N465" s="14">
        <f>IF(K465="","",IF(O465="",IF(K465=0,"",IF(K465&lt;=[5]Разработчик!$D$7,[5]Разработчик!$C$8,IF(K465&lt;=[5]Разработчик!$G$7,[5]Разработчик!$F$8,IF(K465&lt;=[5]Разработчик!$J$7,[5]Разработчик!$I$8,IF(K465&lt;=[5]Разработчик!$M$7,[5]Разработчик!$L$8,IF(K465&lt;=[5]Разработчик!$P$7,[5]Разработчик!$O$8,IF(K465&lt;=[5]Разработчик!$S$7,[5]Разработчик!$R$8,IF(K465&lt;=425.9,3.5,IF(K465&gt;=[5]Разработчик!$V$7,[5]Разработчик!$U$8))))))))),"-"))</f>
        <v>2.5</v>
      </c>
      <c r="O465" s="15"/>
      <c r="P465" s="43">
        <v>2019</v>
      </c>
      <c r="Q465" s="43">
        <v>2023</v>
      </c>
      <c r="R465" s="16" t="s">
        <v>258</v>
      </c>
      <c r="S465" s="81" t="s">
        <v>682</v>
      </c>
      <c r="T465" s="17">
        <f t="shared" si="63"/>
        <v>2040</v>
      </c>
      <c r="U465" s="10">
        <v>4</v>
      </c>
      <c r="V465" s="10"/>
      <c r="W465" s="10">
        <v>1</v>
      </c>
      <c r="X465" s="10"/>
      <c r="Y465" s="10"/>
      <c r="Z465" s="10">
        <v>1</v>
      </c>
      <c r="AA465" s="336"/>
      <c r="AB465" s="202" t="s">
        <v>2521</v>
      </c>
      <c r="AC465" s="196">
        <f t="shared" si="59"/>
        <v>5</v>
      </c>
      <c r="AD465" s="196">
        <f t="shared" si="60"/>
        <v>13</v>
      </c>
      <c r="AE465" s="196">
        <f t="shared" si="61"/>
        <v>18</v>
      </c>
    </row>
    <row r="466" spans="1:31" s="7" customFormat="1" ht="24" x14ac:dyDescent="0.25">
      <c r="A466" s="322"/>
      <c r="B466" s="237">
        <f t="shared" ref="B466:B482" si="65">B465</f>
        <v>117</v>
      </c>
      <c r="C466" s="362"/>
      <c r="D466" s="323"/>
      <c r="E466" s="361"/>
      <c r="F466" s="16" t="s">
        <v>33</v>
      </c>
      <c r="G466" s="40">
        <v>0.45</v>
      </c>
      <c r="H466" s="364"/>
      <c r="I466" s="365"/>
      <c r="J466" s="103">
        <v>0.2</v>
      </c>
      <c r="K466" s="41">
        <v>89</v>
      </c>
      <c r="L466" s="41">
        <v>4</v>
      </c>
      <c r="M466" s="41">
        <v>2015</v>
      </c>
      <c r="N466" s="14">
        <f>IF(K466="","",IF(O466="",IF(K466=0,"",IF(K466&lt;=[5]Разработчик!$D$7,[5]Разработчик!$C$8,IF(K466&lt;=[5]Разработчик!$G$7,[5]Разработчик!$F$8,IF(K466&lt;=[5]Разработчик!$J$7,[5]Разработчик!$I$8,IF(K466&lt;=[5]Разработчик!$M$7,[5]Разработчик!$L$8,IF(K466&lt;=[5]Разработчик!$P$7,[5]Разработчик!$O$8,IF(K466&lt;=[5]Разработчик!$S$7,[5]Разработчик!$R$8,IF(K466&lt;=425.9,3.5,IF(K466&gt;=[5]Разработчик!$V$7,[5]Разработчик!$U$8))))))))),"-"))</f>
        <v>2</v>
      </c>
      <c r="O466" s="15"/>
      <c r="P466" s="43">
        <v>2019</v>
      </c>
      <c r="Q466" s="43">
        <v>2023</v>
      </c>
      <c r="R466" s="16" t="s">
        <v>258</v>
      </c>
      <c r="S466" s="81" t="s">
        <v>682</v>
      </c>
      <c r="T466" s="17">
        <f t="shared" si="63"/>
        <v>2040</v>
      </c>
      <c r="U466" s="10"/>
      <c r="V466" s="10"/>
      <c r="W466" s="10"/>
      <c r="X466" s="10"/>
      <c r="Y466" s="10"/>
      <c r="Z466" s="10"/>
      <c r="AA466" s="336"/>
      <c r="AB466" s="202" t="s">
        <v>2521</v>
      </c>
      <c r="AC466" s="196">
        <f t="shared" si="59"/>
        <v>0</v>
      </c>
      <c r="AD466" s="196">
        <f t="shared" si="60"/>
        <v>0</v>
      </c>
      <c r="AE466" s="196">
        <f t="shared" si="61"/>
        <v>0</v>
      </c>
    </row>
    <row r="467" spans="1:31" s="7" customFormat="1" ht="24" x14ac:dyDescent="0.25">
      <c r="A467" s="322"/>
      <c r="B467" s="237">
        <f t="shared" si="65"/>
        <v>117</v>
      </c>
      <c r="C467" s="99" t="s">
        <v>601</v>
      </c>
      <c r="D467" s="323"/>
      <c r="E467" s="361"/>
      <c r="F467" s="16" t="s">
        <v>33</v>
      </c>
      <c r="G467" s="40">
        <v>0.45</v>
      </c>
      <c r="H467" s="364"/>
      <c r="I467" s="365"/>
      <c r="J467" s="103">
        <v>18.100000000000001</v>
      </c>
      <c r="K467" s="41">
        <v>159</v>
      </c>
      <c r="L467" s="41">
        <v>6</v>
      </c>
      <c r="M467" s="41">
        <v>2015</v>
      </c>
      <c r="N467" s="14">
        <f>IF(K467="","",IF(O467="",IF(K467=0,"",IF(K467&lt;=[5]Разработчик!$D$7,[5]Разработчик!$C$8,IF(K467&lt;=[5]Разработчик!$G$7,[5]Разработчик!$F$8,IF(K467&lt;=[5]Разработчик!$J$7,[5]Разработчик!$I$8,IF(K467&lt;=[5]Разработчик!$M$7,[5]Разработчик!$L$8,IF(K467&lt;=[5]Разработчик!$P$7,[5]Разработчик!$O$8,IF(K467&lt;=[5]Разработчик!$S$7,[5]Разработчик!$R$8,IF(K467&lt;=425.9,3.5,IF(K467&gt;=[5]Разработчик!$V$7,[5]Разработчик!$U$8))))))))),"-"))</f>
        <v>2.5</v>
      </c>
      <c r="O467" s="15"/>
      <c r="P467" s="43">
        <v>2019</v>
      </c>
      <c r="Q467" s="43">
        <v>2023</v>
      </c>
      <c r="R467" s="16" t="s">
        <v>258</v>
      </c>
      <c r="S467" s="81" t="s">
        <v>682</v>
      </c>
      <c r="T467" s="17">
        <f t="shared" si="63"/>
        <v>2040</v>
      </c>
      <c r="U467" s="10">
        <v>5</v>
      </c>
      <c r="V467" s="10"/>
      <c r="W467" s="10"/>
      <c r="X467" s="10"/>
      <c r="Y467" s="10"/>
      <c r="Z467" s="10"/>
      <c r="AA467" s="336"/>
      <c r="AB467" s="202" t="s">
        <v>2521</v>
      </c>
      <c r="AC467" s="196">
        <f t="shared" si="59"/>
        <v>5</v>
      </c>
      <c r="AD467" s="196">
        <f t="shared" si="60"/>
        <v>10</v>
      </c>
      <c r="AE467" s="196">
        <f t="shared" si="61"/>
        <v>15</v>
      </c>
    </row>
    <row r="468" spans="1:31" s="7" customFormat="1" ht="24" x14ac:dyDescent="0.25">
      <c r="A468" s="322"/>
      <c r="B468" s="237">
        <f t="shared" si="65"/>
        <v>117</v>
      </c>
      <c r="C468" s="99" t="s">
        <v>625</v>
      </c>
      <c r="D468" s="323"/>
      <c r="E468" s="361"/>
      <c r="F468" s="16" t="s">
        <v>33</v>
      </c>
      <c r="G468" s="40">
        <v>0.45</v>
      </c>
      <c r="H468" s="364"/>
      <c r="I468" s="365"/>
      <c r="J468" s="103">
        <v>44.5</v>
      </c>
      <c r="K468" s="41">
        <v>159</v>
      </c>
      <c r="L468" s="41">
        <v>6</v>
      </c>
      <c r="M468" s="41">
        <v>2015</v>
      </c>
      <c r="N468" s="14">
        <f>IF(K468="","",IF(O468="",IF(K468=0,"",IF(K468&lt;=[5]Разработчик!$D$7,[5]Разработчик!$C$8,IF(K468&lt;=[5]Разработчик!$G$7,[5]Разработчик!$F$8,IF(K468&lt;=[5]Разработчик!$J$7,[5]Разработчик!$I$8,IF(K468&lt;=[5]Разработчик!$M$7,[5]Разработчик!$L$8,IF(K468&lt;=[5]Разработчик!$P$7,[5]Разработчик!$O$8,IF(K468&lt;=[5]Разработчик!$S$7,[5]Разработчик!$R$8,IF(K468&lt;=425.9,3.5,IF(K468&gt;=[5]Разработчик!$V$7,[5]Разработчик!$U$8))))))))),"-"))</f>
        <v>2.5</v>
      </c>
      <c r="O468" s="15"/>
      <c r="P468" s="43">
        <v>2019</v>
      </c>
      <c r="Q468" s="43">
        <v>2023</v>
      </c>
      <c r="R468" s="16" t="s">
        <v>258</v>
      </c>
      <c r="S468" s="81" t="s">
        <v>682</v>
      </c>
      <c r="T468" s="17">
        <f t="shared" si="63"/>
        <v>2040</v>
      </c>
      <c r="U468" s="10">
        <v>7</v>
      </c>
      <c r="V468" s="10"/>
      <c r="W468" s="10"/>
      <c r="X468" s="10"/>
      <c r="Y468" s="10"/>
      <c r="Z468" s="10"/>
      <c r="AA468" s="336"/>
      <c r="AB468" s="202" t="s">
        <v>2521</v>
      </c>
      <c r="AC468" s="196">
        <f t="shared" si="59"/>
        <v>7</v>
      </c>
      <c r="AD468" s="196">
        <f t="shared" si="60"/>
        <v>14</v>
      </c>
      <c r="AE468" s="196">
        <f t="shared" si="61"/>
        <v>21</v>
      </c>
    </row>
    <row r="469" spans="1:31" s="7" customFormat="1" ht="24" x14ac:dyDescent="0.25">
      <c r="A469" s="322"/>
      <c r="B469" s="237">
        <f t="shared" si="65"/>
        <v>117</v>
      </c>
      <c r="C469" s="362" t="s">
        <v>602</v>
      </c>
      <c r="D469" s="326" t="s">
        <v>868</v>
      </c>
      <c r="E469" s="361"/>
      <c r="F469" s="16" t="s">
        <v>33</v>
      </c>
      <c r="G469" s="40">
        <v>0.45</v>
      </c>
      <c r="H469" s="364"/>
      <c r="I469" s="365"/>
      <c r="J469" s="103">
        <v>6.1</v>
      </c>
      <c r="K469" s="41">
        <v>89</v>
      </c>
      <c r="L469" s="41">
        <v>4</v>
      </c>
      <c r="M469" s="41">
        <v>2015</v>
      </c>
      <c r="N469" s="14">
        <f>IF(K469="","",IF(O469="",IF(K469=0,"",IF(K469&lt;=[5]Разработчик!$D$7,[5]Разработчик!$C$8,IF(K469&lt;=[5]Разработчик!$G$7,[5]Разработчик!$F$8,IF(K469&lt;=[5]Разработчик!$J$7,[5]Разработчик!$I$8,IF(K469&lt;=[5]Разработчик!$M$7,[5]Разработчик!$L$8,IF(K469&lt;=[5]Разработчик!$P$7,[5]Разработчик!$O$8,IF(K469&lt;=[5]Разработчик!$S$7,[5]Разработчик!$R$8,IF(K469&lt;=425.9,3.5,IF(K469&gt;=[5]Разработчик!$V$7,[5]Разработчик!$U$8))))))))),"-"))</f>
        <v>2</v>
      </c>
      <c r="O469" s="15"/>
      <c r="P469" s="43">
        <v>2019</v>
      </c>
      <c r="Q469" s="43">
        <v>2023</v>
      </c>
      <c r="R469" s="16" t="s">
        <v>258</v>
      </c>
      <c r="S469" s="81" t="s">
        <v>682</v>
      </c>
      <c r="T469" s="17">
        <f t="shared" si="63"/>
        <v>2040</v>
      </c>
      <c r="U469" s="10"/>
      <c r="V469" s="10"/>
      <c r="W469" s="10">
        <v>1</v>
      </c>
      <c r="X469" s="10"/>
      <c r="Y469" s="10"/>
      <c r="Z469" s="10"/>
      <c r="AA469" s="336"/>
      <c r="AB469" s="202" t="s">
        <v>2521</v>
      </c>
      <c r="AC469" s="196">
        <f t="shared" si="59"/>
        <v>0</v>
      </c>
      <c r="AD469" s="196">
        <f t="shared" si="60"/>
        <v>2</v>
      </c>
      <c r="AE469" s="196">
        <f t="shared" si="61"/>
        <v>2</v>
      </c>
    </row>
    <row r="470" spans="1:31" s="7" customFormat="1" ht="24" x14ac:dyDescent="0.25">
      <c r="A470" s="322"/>
      <c r="B470" s="237">
        <f t="shared" si="65"/>
        <v>117</v>
      </c>
      <c r="C470" s="362"/>
      <c r="D470" s="326"/>
      <c r="E470" s="361"/>
      <c r="F470" s="16" t="s">
        <v>33</v>
      </c>
      <c r="G470" s="40">
        <v>0.45</v>
      </c>
      <c r="H470" s="364"/>
      <c r="I470" s="365"/>
      <c r="J470" s="103">
        <v>3.2</v>
      </c>
      <c r="K470" s="41">
        <v>57</v>
      </c>
      <c r="L470" s="41">
        <v>4</v>
      </c>
      <c r="M470" s="41">
        <v>2015</v>
      </c>
      <c r="N470" s="14">
        <f>IF(K470="","",IF(O470="",IF(K470=0,"",IF(K470&lt;=[5]Разработчик!$D$7,[5]Разработчик!$C$8,IF(K470&lt;=[5]Разработчик!$G$7,[5]Разработчик!$F$8,IF(K470&lt;=[5]Разработчик!$J$7,[5]Разработчик!$I$8,IF(K470&lt;=[5]Разработчик!$M$7,[5]Разработчик!$L$8,IF(K470&lt;=[5]Разработчик!$P$7,[5]Разработчик!$O$8,IF(K470&lt;=[5]Разработчик!$S$7,[5]Разработчик!$R$8,IF(K470&lt;=425.9,3.5,IF(K470&gt;=[5]Разработчик!$V$7,[5]Разработчик!$U$8))))))))),"-"))</f>
        <v>1.5</v>
      </c>
      <c r="O470" s="15"/>
      <c r="P470" s="43">
        <v>2019</v>
      </c>
      <c r="Q470" s="43">
        <v>2023</v>
      </c>
      <c r="R470" s="16" t="s">
        <v>258</v>
      </c>
      <c r="S470" s="81" t="s">
        <v>682</v>
      </c>
      <c r="T470" s="17">
        <f t="shared" si="63"/>
        <v>2040</v>
      </c>
      <c r="U470" s="10">
        <v>4</v>
      </c>
      <c r="V470" s="10"/>
      <c r="W470" s="10">
        <v>1</v>
      </c>
      <c r="X470" s="10"/>
      <c r="Y470" s="10"/>
      <c r="Z470" s="10">
        <v>1</v>
      </c>
      <c r="AA470" s="336"/>
      <c r="AB470" s="202" t="s">
        <v>2521</v>
      </c>
      <c r="AC470" s="196">
        <f t="shared" si="59"/>
        <v>5</v>
      </c>
      <c r="AD470" s="196">
        <f t="shared" si="60"/>
        <v>13</v>
      </c>
      <c r="AE470" s="196">
        <f t="shared" si="61"/>
        <v>18</v>
      </c>
    </row>
    <row r="471" spans="1:31" s="7" customFormat="1" ht="24" x14ac:dyDescent="0.25">
      <c r="A471" s="322"/>
      <c r="B471" s="237">
        <f t="shared" si="65"/>
        <v>117</v>
      </c>
      <c r="C471" s="362"/>
      <c r="D471" s="326"/>
      <c r="E471" s="361"/>
      <c r="F471" s="16" t="s">
        <v>33</v>
      </c>
      <c r="G471" s="40">
        <v>0.45</v>
      </c>
      <c r="H471" s="364"/>
      <c r="I471" s="365"/>
      <c r="J471" s="103">
        <v>7.5</v>
      </c>
      <c r="K471" s="41">
        <v>32</v>
      </c>
      <c r="L471" s="41">
        <v>3.5</v>
      </c>
      <c r="M471" s="41">
        <v>2015</v>
      </c>
      <c r="N471" s="14">
        <f>IF(K471="","",IF(O471="",IF(K471=0,"",IF(K471&lt;=[5]Разработчик!$D$7,[5]Разработчик!$C$8,IF(K471&lt;=[5]Разработчик!$G$7,[5]Разработчик!$F$8,IF(K471&lt;=[5]Разработчик!$J$7,[5]Разработчик!$I$8,IF(K471&lt;=[5]Разработчик!$M$7,[5]Разработчик!$L$8,IF(K471&lt;=[5]Разработчик!$P$7,[5]Разработчик!$O$8,IF(K471&lt;=[5]Разработчик!$S$7,[5]Разработчик!$R$8,IF(K471&lt;=425.9,3.5,IF(K471&gt;=[5]Разработчик!$V$7,[5]Разработчик!$U$8))))))))),"-"))</f>
        <v>1.5</v>
      </c>
      <c r="O471" s="15"/>
      <c r="P471" s="43">
        <v>2019</v>
      </c>
      <c r="Q471" s="43">
        <v>2023</v>
      </c>
      <c r="R471" s="16" t="s">
        <v>258</v>
      </c>
      <c r="S471" s="81" t="s">
        <v>682</v>
      </c>
      <c r="T471" s="17">
        <f t="shared" si="63"/>
        <v>2040</v>
      </c>
      <c r="U471" s="10"/>
      <c r="V471" s="10"/>
      <c r="W471" s="10">
        <v>2</v>
      </c>
      <c r="X471" s="10"/>
      <c r="Y471" s="10"/>
      <c r="Z471" s="10">
        <v>1</v>
      </c>
      <c r="AA471" s="336"/>
      <c r="AB471" s="202" t="s">
        <v>2521</v>
      </c>
      <c r="AC471" s="196">
        <f t="shared" si="59"/>
        <v>1</v>
      </c>
      <c r="AD471" s="196">
        <f t="shared" si="60"/>
        <v>7</v>
      </c>
      <c r="AE471" s="196">
        <f t="shared" si="61"/>
        <v>8</v>
      </c>
    </row>
    <row r="472" spans="1:31" s="7" customFormat="1" ht="24" x14ac:dyDescent="0.25">
      <c r="A472" s="322"/>
      <c r="B472" s="237">
        <f t="shared" si="65"/>
        <v>117</v>
      </c>
      <c r="C472" s="99" t="s">
        <v>602</v>
      </c>
      <c r="D472" s="326" t="s">
        <v>869</v>
      </c>
      <c r="E472" s="361"/>
      <c r="F472" s="16" t="s">
        <v>33</v>
      </c>
      <c r="G472" s="40">
        <v>0.45</v>
      </c>
      <c r="H472" s="364"/>
      <c r="I472" s="365"/>
      <c r="J472" s="103" t="s">
        <v>28</v>
      </c>
      <c r="K472" s="41" t="s">
        <v>28</v>
      </c>
      <c r="L472" s="41" t="s">
        <v>28</v>
      </c>
      <c r="M472" s="41">
        <v>2015</v>
      </c>
      <c r="N472" s="14">
        <f>IF(K472="","",IF(O472="",IF(K472=0,"",IF(K472&lt;=[5]Разработчик!$D$7,[5]Разработчик!$C$8,IF(K472&lt;=[5]Разработчик!$G$7,[5]Разработчик!$F$8,IF(K472&lt;=[5]Разработчик!$J$7,[5]Разработчик!$I$8,IF(K472&lt;=[5]Разработчик!$M$7,[5]Разработчик!$L$8,IF(K472&lt;=[5]Разработчик!$P$7,[5]Разработчик!$O$8,IF(K472&lt;=[5]Разработчик!$S$7,[5]Разработчик!$R$8,IF(K472&lt;=425.9,3.5,IF(K472&gt;=[5]Разработчик!$V$7,[5]Разработчик!$U$8))))))))),"-"))</f>
        <v>4</v>
      </c>
      <c r="O472" s="15"/>
      <c r="P472" s="43">
        <v>2019</v>
      </c>
      <c r="Q472" s="43">
        <v>2023</v>
      </c>
      <c r="R472" s="16" t="s">
        <v>258</v>
      </c>
      <c r="S472" s="81" t="s">
        <v>682</v>
      </c>
      <c r="T472" s="17">
        <f t="shared" si="63"/>
        <v>2040</v>
      </c>
      <c r="U472" s="10"/>
      <c r="V472" s="10"/>
      <c r="W472" s="10"/>
      <c r="X472" s="10"/>
      <c r="Y472" s="10"/>
      <c r="Z472" s="10"/>
      <c r="AA472" s="336"/>
      <c r="AB472" s="202" t="s">
        <v>2521</v>
      </c>
      <c r="AC472" s="196">
        <f t="shared" si="59"/>
        <v>0</v>
      </c>
      <c r="AD472" s="196">
        <f t="shared" si="60"/>
        <v>0</v>
      </c>
      <c r="AE472" s="196">
        <f t="shared" si="61"/>
        <v>0</v>
      </c>
    </row>
    <row r="473" spans="1:31" s="7" customFormat="1" ht="24" x14ac:dyDescent="0.25">
      <c r="A473" s="322"/>
      <c r="B473" s="237">
        <f t="shared" si="65"/>
        <v>117</v>
      </c>
      <c r="C473" s="362" t="s">
        <v>625</v>
      </c>
      <c r="D473" s="326"/>
      <c r="E473" s="361"/>
      <c r="F473" s="16" t="s">
        <v>33</v>
      </c>
      <c r="G473" s="40">
        <v>0.45</v>
      </c>
      <c r="H473" s="364"/>
      <c r="I473" s="365"/>
      <c r="J473" s="103">
        <v>1.6</v>
      </c>
      <c r="K473" s="41">
        <v>159</v>
      </c>
      <c r="L473" s="41">
        <v>6</v>
      </c>
      <c r="M473" s="41">
        <v>2015</v>
      </c>
      <c r="N473" s="14">
        <f>IF(K473="","",IF(O473="",IF(K473=0,"",IF(K473&lt;=[5]Разработчик!$D$7,[5]Разработчик!$C$8,IF(K473&lt;=[5]Разработчик!$G$7,[5]Разработчик!$F$8,IF(K473&lt;=[5]Разработчик!$J$7,[5]Разработчик!$I$8,IF(K473&lt;=[5]Разработчик!$M$7,[5]Разработчик!$L$8,IF(K473&lt;=[5]Разработчик!$P$7,[5]Разработчик!$O$8,IF(K473&lt;=[5]Разработчик!$S$7,[5]Разработчик!$R$8,IF(K473&lt;=425.9,3.5,IF(K473&gt;=[5]Разработчик!$V$7,[5]Разработчик!$U$8))))))))),"-"))</f>
        <v>2.5</v>
      </c>
      <c r="O473" s="15"/>
      <c r="P473" s="43">
        <v>2019</v>
      </c>
      <c r="Q473" s="43">
        <v>2023</v>
      </c>
      <c r="R473" s="16" t="s">
        <v>258</v>
      </c>
      <c r="S473" s="81" t="s">
        <v>682</v>
      </c>
      <c r="T473" s="17">
        <f t="shared" si="63"/>
        <v>2040</v>
      </c>
      <c r="U473" s="10">
        <v>1</v>
      </c>
      <c r="V473" s="10"/>
      <c r="W473" s="10">
        <v>1</v>
      </c>
      <c r="X473" s="10">
        <v>1</v>
      </c>
      <c r="Y473" s="10"/>
      <c r="Z473" s="10">
        <v>3</v>
      </c>
      <c r="AA473" s="336"/>
      <c r="AB473" s="202" t="s">
        <v>2521</v>
      </c>
      <c r="AC473" s="196">
        <f t="shared" si="59"/>
        <v>5</v>
      </c>
      <c r="AD473" s="196">
        <f t="shared" si="60"/>
        <v>15</v>
      </c>
      <c r="AE473" s="196">
        <f t="shared" si="61"/>
        <v>20</v>
      </c>
    </row>
    <row r="474" spans="1:31" s="7" customFormat="1" ht="24" x14ac:dyDescent="0.25">
      <c r="A474" s="322"/>
      <c r="B474" s="237">
        <f t="shared" si="65"/>
        <v>117</v>
      </c>
      <c r="C474" s="362"/>
      <c r="D474" s="326"/>
      <c r="E474" s="361"/>
      <c r="F474" s="16" t="s">
        <v>33</v>
      </c>
      <c r="G474" s="40">
        <v>0.45</v>
      </c>
      <c r="H474" s="364"/>
      <c r="I474" s="365"/>
      <c r="J474" s="103">
        <v>1</v>
      </c>
      <c r="K474" s="41">
        <v>57</v>
      </c>
      <c r="L474" s="41">
        <v>4</v>
      </c>
      <c r="M474" s="41">
        <v>2015</v>
      </c>
      <c r="N474" s="14">
        <f>IF(K474="","",IF(O474="",IF(K474=0,"",IF(K474&lt;=[5]Разработчик!$D$7,[5]Разработчик!$C$8,IF(K474&lt;=[5]Разработчик!$G$7,[5]Разработчик!$F$8,IF(K474&lt;=[5]Разработчик!$J$7,[5]Разработчик!$I$8,IF(K474&lt;=[5]Разработчик!$M$7,[5]Разработчик!$L$8,IF(K474&lt;=[5]Разработчик!$P$7,[5]Разработчик!$O$8,IF(K474&lt;=[5]Разработчик!$S$7,[5]Разработчик!$R$8,IF(K474&lt;=425.9,3.5,IF(K474&gt;=[5]Разработчик!$V$7,[5]Разработчик!$U$8))))))))),"-"))</f>
        <v>1.5</v>
      </c>
      <c r="O474" s="15"/>
      <c r="P474" s="43">
        <v>2019</v>
      </c>
      <c r="Q474" s="43">
        <v>2023</v>
      </c>
      <c r="R474" s="16" t="s">
        <v>258</v>
      </c>
      <c r="S474" s="81" t="s">
        <v>682</v>
      </c>
      <c r="T474" s="17">
        <f t="shared" si="63"/>
        <v>2040</v>
      </c>
      <c r="U474" s="10"/>
      <c r="V474" s="10"/>
      <c r="W474" s="10">
        <v>2</v>
      </c>
      <c r="X474" s="10"/>
      <c r="Y474" s="10"/>
      <c r="Z474" s="10">
        <v>2</v>
      </c>
      <c r="AA474" s="336"/>
      <c r="AB474" s="202" t="s">
        <v>2521</v>
      </c>
      <c r="AC474" s="196">
        <f t="shared" si="59"/>
        <v>2</v>
      </c>
      <c r="AD474" s="196">
        <f t="shared" si="60"/>
        <v>10</v>
      </c>
      <c r="AE474" s="196">
        <f t="shared" si="61"/>
        <v>12</v>
      </c>
    </row>
    <row r="475" spans="1:31" s="7" customFormat="1" ht="24" x14ac:dyDescent="0.25">
      <c r="A475" s="322"/>
      <c r="B475" s="237">
        <f t="shared" si="65"/>
        <v>117</v>
      </c>
      <c r="C475" s="362"/>
      <c r="D475" s="326"/>
      <c r="E475" s="361"/>
      <c r="F475" s="16" t="s">
        <v>33</v>
      </c>
      <c r="G475" s="40">
        <v>0.45</v>
      </c>
      <c r="H475" s="364"/>
      <c r="I475" s="365"/>
      <c r="J475" s="103">
        <v>0.3</v>
      </c>
      <c r="K475" s="41">
        <v>32</v>
      </c>
      <c r="L475" s="41">
        <v>3.5</v>
      </c>
      <c r="M475" s="41">
        <v>2015</v>
      </c>
      <c r="N475" s="14">
        <f>IF(K475="","",IF(O475="",IF(K475=0,"",IF(K475&lt;=[5]Разработчик!$D$7,[5]Разработчик!$C$8,IF(K475&lt;=[5]Разработчик!$G$7,[5]Разработчик!$F$8,IF(K475&lt;=[5]Разработчик!$J$7,[5]Разработчик!$I$8,IF(K475&lt;=[5]Разработчик!$M$7,[5]Разработчик!$L$8,IF(K475&lt;=[5]Разработчик!$P$7,[5]Разработчик!$O$8,IF(K475&lt;=[5]Разработчик!$S$7,[5]Разработчик!$R$8,IF(K475&lt;=425.9,3.5,IF(K475&gt;=[5]Разработчик!$V$7,[5]Разработчик!$U$8))))))))),"-"))</f>
        <v>1.5</v>
      </c>
      <c r="O475" s="15"/>
      <c r="P475" s="43">
        <v>2019</v>
      </c>
      <c r="Q475" s="43">
        <v>2023</v>
      </c>
      <c r="R475" s="16" t="s">
        <v>258</v>
      </c>
      <c r="S475" s="81" t="s">
        <v>682</v>
      </c>
      <c r="T475" s="17">
        <f t="shared" si="63"/>
        <v>2040</v>
      </c>
      <c r="U475" s="10"/>
      <c r="V475" s="10"/>
      <c r="W475" s="10">
        <v>2</v>
      </c>
      <c r="X475" s="10"/>
      <c r="Y475" s="10"/>
      <c r="Z475" s="10"/>
      <c r="AA475" s="336"/>
      <c r="AB475" s="202" t="s">
        <v>2521</v>
      </c>
      <c r="AC475" s="196">
        <f t="shared" si="59"/>
        <v>0</v>
      </c>
      <c r="AD475" s="196">
        <f t="shared" si="60"/>
        <v>4</v>
      </c>
      <c r="AE475" s="196">
        <f t="shared" si="61"/>
        <v>4</v>
      </c>
    </row>
    <row r="476" spans="1:31" s="7" customFormat="1" ht="24" x14ac:dyDescent="0.25">
      <c r="A476" s="322"/>
      <c r="B476" s="237">
        <f t="shared" si="65"/>
        <v>117</v>
      </c>
      <c r="C476" s="366" t="s">
        <v>625</v>
      </c>
      <c r="D476" s="326" t="s">
        <v>870</v>
      </c>
      <c r="E476" s="361"/>
      <c r="F476" s="16" t="s">
        <v>33</v>
      </c>
      <c r="G476" s="40">
        <v>0.45</v>
      </c>
      <c r="H476" s="364"/>
      <c r="I476" s="365"/>
      <c r="J476" s="103">
        <v>1.2</v>
      </c>
      <c r="K476" s="41">
        <v>57</v>
      </c>
      <c r="L476" s="41">
        <v>4</v>
      </c>
      <c r="M476" s="41">
        <v>2015</v>
      </c>
      <c r="N476" s="14">
        <f>IF(K476="","",IF(O476="",IF(K476=0,"",IF(K476&lt;=[5]Разработчик!$D$7,[5]Разработчик!$C$8,IF(K476&lt;=[5]Разработчик!$G$7,[5]Разработчик!$F$8,IF(K476&lt;=[5]Разработчик!$J$7,[5]Разработчик!$I$8,IF(K476&lt;=[5]Разработчик!$M$7,[5]Разработчик!$L$8,IF(K476&lt;=[5]Разработчик!$P$7,[5]Разработчик!$O$8,IF(K476&lt;=[5]Разработчик!$S$7,[5]Разработчик!$R$8,IF(K476&lt;=425.9,3.5,IF(K476&gt;=[5]Разработчик!$V$7,[5]Разработчик!$U$8))))))))),"-"))</f>
        <v>1.5</v>
      </c>
      <c r="O476" s="15"/>
      <c r="P476" s="43">
        <v>2019</v>
      </c>
      <c r="Q476" s="43">
        <v>2023</v>
      </c>
      <c r="R476" s="16" t="s">
        <v>258</v>
      </c>
      <c r="S476" s="81" t="s">
        <v>682</v>
      </c>
      <c r="T476" s="17">
        <f t="shared" si="63"/>
        <v>2040</v>
      </c>
      <c r="U476" s="10">
        <v>2</v>
      </c>
      <c r="V476" s="10"/>
      <c r="W476" s="10">
        <v>2</v>
      </c>
      <c r="X476" s="10"/>
      <c r="Y476" s="10"/>
      <c r="Z476" s="10">
        <v>2</v>
      </c>
      <c r="AA476" s="336"/>
      <c r="AB476" s="202" t="s">
        <v>2521</v>
      </c>
      <c r="AC476" s="196">
        <f t="shared" si="59"/>
        <v>4</v>
      </c>
      <c r="AD476" s="196">
        <f t="shared" si="60"/>
        <v>14</v>
      </c>
      <c r="AE476" s="196">
        <f t="shared" si="61"/>
        <v>18</v>
      </c>
    </row>
    <row r="477" spans="1:31" s="7" customFormat="1" ht="24" x14ac:dyDescent="0.25">
      <c r="A477" s="322"/>
      <c r="B477" s="237">
        <f t="shared" si="65"/>
        <v>117</v>
      </c>
      <c r="C477" s="366"/>
      <c r="D477" s="326"/>
      <c r="E477" s="361"/>
      <c r="F477" s="16" t="s">
        <v>33</v>
      </c>
      <c r="G477" s="40">
        <v>0.45</v>
      </c>
      <c r="H477" s="364"/>
      <c r="I477" s="365"/>
      <c r="J477" s="103">
        <v>3.4</v>
      </c>
      <c r="K477" s="41">
        <v>18</v>
      </c>
      <c r="L477" s="41">
        <v>3.5</v>
      </c>
      <c r="M477" s="41">
        <v>2015</v>
      </c>
      <c r="N477" s="14">
        <f>IF(K477="","",IF(O477="",IF(K477=0,"",IF(K477&lt;=[5]Разработчик!$D$7,[5]Разработчик!$C$8,IF(K477&lt;=[5]Разработчик!$G$7,[5]Разработчик!$F$8,IF(K477&lt;=[5]Разработчик!$J$7,[5]Разработчик!$I$8,IF(K477&lt;=[5]Разработчик!$M$7,[5]Разработчик!$L$8,IF(K477&lt;=[5]Разработчик!$P$7,[5]Разработчик!$O$8,IF(K477&lt;=[5]Разработчик!$S$7,[5]Разработчик!$R$8,IF(K477&lt;=425.9,3.5,IF(K477&gt;=[5]Разработчик!$V$7,[5]Разработчик!$U$8))))))))),"-"))</f>
        <v>1</v>
      </c>
      <c r="O477" s="15"/>
      <c r="P477" s="43">
        <v>2019</v>
      </c>
      <c r="Q477" s="43">
        <v>2023</v>
      </c>
      <c r="R477" s="16" t="s">
        <v>258</v>
      </c>
      <c r="S477" s="81" t="s">
        <v>682</v>
      </c>
      <c r="T477" s="17">
        <f t="shared" si="63"/>
        <v>2040</v>
      </c>
      <c r="U477" s="10">
        <v>4</v>
      </c>
      <c r="V477" s="10"/>
      <c r="W477" s="10">
        <v>1</v>
      </c>
      <c r="X477" s="10">
        <v>1</v>
      </c>
      <c r="Y477" s="10"/>
      <c r="Z477" s="10"/>
      <c r="AA477" s="336"/>
      <c r="AB477" s="202" t="s">
        <v>2521</v>
      </c>
      <c r="AC477" s="196">
        <f t="shared" si="59"/>
        <v>5</v>
      </c>
      <c r="AD477" s="196">
        <f t="shared" si="60"/>
        <v>12</v>
      </c>
      <c r="AE477" s="196">
        <f t="shared" si="61"/>
        <v>17</v>
      </c>
    </row>
    <row r="478" spans="1:31" s="7" customFormat="1" ht="24" x14ac:dyDescent="0.25">
      <c r="A478" s="322"/>
      <c r="B478" s="237">
        <f t="shared" si="65"/>
        <v>117</v>
      </c>
      <c r="C478" s="366" t="s">
        <v>625</v>
      </c>
      <c r="D478" s="326" t="s">
        <v>871</v>
      </c>
      <c r="E478" s="361"/>
      <c r="F478" s="16" t="s">
        <v>33</v>
      </c>
      <c r="G478" s="40">
        <v>0.45</v>
      </c>
      <c r="H478" s="364"/>
      <c r="I478" s="365"/>
      <c r="J478" s="103">
        <v>1.6</v>
      </c>
      <c r="K478" s="41">
        <v>159</v>
      </c>
      <c r="L478" s="41">
        <v>6</v>
      </c>
      <c r="M478" s="41">
        <v>2015</v>
      </c>
      <c r="N478" s="14">
        <f>IF(K478="","",IF(O478="",IF(K478=0,"",IF(K478&lt;=[5]Разработчик!$D$7,[5]Разработчик!$C$8,IF(K478&lt;=[5]Разработчик!$G$7,[5]Разработчик!$F$8,IF(K478&lt;=[5]Разработчик!$J$7,[5]Разработчик!$I$8,IF(K478&lt;=[5]Разработчик!$M$7,[5]Разработчик!$L$8,IF(K478&lt;=[5]Разработчик!$P$7,[5]Разработчик!$O$8,IF(K478&lt;=[5]Разработчик!$S$7,[5]Разработчик!$R$8,IF(K478&lt;=425.9,3.5,IF(K478&gt;=[5]Разработчик!$V$7,[5]Разработчик!$U$8))))))))),"-"))</f>
        <v>2.5</v>
      </c>
      <c r="O478" s="15"/>
      <c r="P478" s="43">
        <v>2019</v>
      </c>
      <c r="Q478" s="43">
        <v>2023</v>
      </c>
      <c r="R478" s="16" t="s">
        <v>258</v>
      </c>
      <c r="S478" s="81" t="s">
        <v>682</v>
      </c>
      <c r="T478" s="17">
        <f t="shared" si="63"/>
        <v>2040</v>
      </c>
      <c r="U478" s="10">
        <v>1</v>
      </c>
      <c r="V478" s="10"/>
      <c r="W478" s="10">
        <v>1</v>
      </c>
      <c r="X478" s="10">
        <v>1</v>
      </c>
      <c r="Y478" s="10"/>
      <c r="Z478" s="10">
        <v>2</v>
      </c>
      <c r="AA478" s="336"/>
      <c r="AB478" s="202" t="s">
        <v>2521</v>
      </c>
      <c r="AC478" s="196">
        <f t="shared" si="59"/>
        <v>4</v>
      </c>
      <c r="AD478" s="196">
        <f t="shared" si="60"/>
        <v>12</v>
      </c>
      <c r="AE478" s="196">
        <f t="shared" si="61"/>
        <v>16</v>
      </c>
    </row>
    <row r="479" spans="1:31" s="7" customFormat="1" ht="24" x14ac:dyDescent="0.25">
      <c r="A479" s="322"/>
      <c r="B479" s="237">
        <f t="shared" si="65"/>
        <v>117</v>
      </c>
      <c r="C479" s="366"/>
      <c r="D479" s="326"/>
      <c r="E479" s="361"/>
      <c r="F479" s="16" t="s">
        <v>33</v>
      </c>
      <c r="G479" s="40">
        <v>0.45</v>
      </c>
      <c r="H479" s="364"/>
      <c r="I479" s="365"/>
      <c r="J479" s="103">
        <v>1</v>
      </c>
      <c r="K479" s="41">
        <v>57</v>
      </c>
      <c r="L479" s="41">
        <v>4</v>
      </c>
      <c r="M479" s="41">
        <v>2015</v>
      </c>
      <c r="N479" s="14">
        <f>IF(K479="","",IF(O479="",IF(K479=0,"",IF(K479&lt;=[5]Разработчик!$D$7,[5]Разработчик!$C$8,IF(K479&lt;=[5]Разработчик!$G$7,[5]Разработчик!$F$8,IF(K479&lt;=[5]Разработчик!$J$7,[5]Разработчик!$I$8,IF(K479&lt;=[5]Разработчик!$M$7,[5]Разработчик!$L$8,IF(K479&lt;=[5]Разработчик!$P$7,[5]Разработчик!$O$8,IF(K479&lt;=[5]Разработчик!$S$7,[5]Разработчик!$R$8,IF(K479&lt;=425.9,3.5,IF(K479&gt;=[5]Разработчик!$V$7,[5]Разработчик!$U$8))))))))),"-"))</f>
        <v>1.5</v>
      </c>
      <c r="O479" s="15"/>
      <c r="P479" s="43">
        <v>2019</v>
      </c>
      <c r="Q479" s="43">
        <v>2023</v>
      </c>
      <c r="R479" s="16" t="s">
        <v>258</v>
      </c>
      <c r="S479" s="81" t="s">
        <v>682</v>
      </c>
      <c r="T479" s="17">
        <f t="shared" si="63"/>
        <v>2040</v>
      </c>
      <c r="U479" s="10"/>
      <c r="V479" s="10"/>
      <c r="W479" s="10">
        <v>2</v>
      </c>
      <c r="X479" s="10"/>
      <c r="Y479" s="10"/>
      <c r="Z479" s="10">
        <v>2</v>
      </c>
      <c r="AA479" s="336"/>
      <c r="AB479" s="202" t="s">
        <v>2521</v>
      </c>
      <c r="AC479" s="196">
        <f t="shared" si="59"/>
        <v>2</v>
      </c>
      <c r="AD479" s="196">
        <f t="shared" si="60"/>
        <v>10</v>
      </c>
      <c r="AE479" s="196">
        <f t="shared" si="61"/>
        <v>12</v>
      </c>
    </row>
    <row r="480" spans="1:31" s="7" customFormat="1" ht="24" x14ac:dyDescent="0.25">
      <c r="A480" s="322"/>
      <c r="B480" s="237">
        <f t="shared" si="65"/>
        <v>117</v>
      </c>
      <c r="C480" s="366"/>
      <c r="D480" s="326"/>
      <c r="E480" s="361"/>
      <c r="F480" s="16" t="s">
        <v>33</v>
      </c>
      <c r="G480" s="40">
        <v>0.45</v>
      </c>
      <c r="H480" s="364"/>
      <c r="I480" s="365"/>
      <c r="J480" s="103">
        <v>0.3</v>
      </c>
      <c r="K480" s="41">
        <v>32</v>
      </c>
      <c r="L480" s="41">
        <v>3.5</v>
      </c>
      <c r="M480" s="41">
        <v>2015</v>
      </c>
      <c r="N480" s="14">
        <f>IF(K480="","",IF(O480="",IF(K480=0,"",IF(K480&lt;=[5]Разработчик!$D$7,[5]Разработчик!$C$8,IF(K480&lt;=[5]Разработчик!$G$7,[5]Разработчик!$F$8,IF(K480&lt;=[5]Разработчик!$J$7,[5]Разработчик!$I$8,IF(K480&lt;=[5]Разработчик!$M$7,[5]Разработчик!$L$8,IF(K480&lt;=[5]Разработчик!$P$7,[5]Разработчик!$O$8,IF(K480&lt;=[5]Разработчик!$S$7,[5]Разработчик!$R$8,IF(K480&lt;=425.9,3.5,IF(K480&gt;=[5]Разработчик!$V$7,[5]Разработчик!$U$8))))))))),"-"))</f>
        <v>1.5</v>
      </c>
      <c r="O480" s="15"/>
      <c r="P480" s="43">
        <v>2019</v>
      </c>
      <c r="Q480" s="43">
        <v>2023</v>
      </c>
      <c r="R480" s="16" t="s">
        <v>258</v>
      </c>
      <c r="S480" s="81" t="s">
        <v>682</v>
      </c>
      <c r="T480" s="17">
        <f t="shared" si="63"/>
        <v>2040</v>
      </c>
      <c r="U480" s="10"/>
      <c r="V480" s="10"/>
      <c r="W480" s="10">
        <v>2</v>
      </c>
      <c r="X480" s="10"/>
      <c r="Y480" s="10"/>
      <c r="Z480" s="10"/>
      <c r="AA480" s="336"/>
      <c r="AB480" s="202" t="s">
        <v>2521</v>
      </c>
      <c r="AC480" s="196">
        <f t="shared" si="59"/>
        <v>0</v>
      </c>
      <c r="AD480" s="196">
        <f t="shared" si="60"/>
        <v>4</v>
      </c>
      <c r="AE480" s="196">
        <f t="shared" si="61"/>
        <v>4</v>
      </c>
    </row>
    <row r="481" spans="1:31" s="7" customFormat="1" ht="24" x14ac:dyDescent="0.25">
      <c r="A481" s="322"/>
      <c r="B481" s="237">
        <f t="shared" si="65"/>
        <v>117</v>
      </c>
      <c r="C481" s="366" t="s">
        <v>625</v>
      </c>
      <c r="D481" s="326" t="s">
        <v>872</v>
      </c>
      <c r="E481" s="361"/>
      <c r="F481" s="16" t="s">
        <v>33</v>
      </c>
      <c r="G481" s="40">
        <v>0.45</v>
      </c>
      <c r="H481" s="364"/>
      <c r="I481" s="365"/>
      <c r="J481" s="103">
        <v>1.5</v>
      </c>
      <c r="K481" s="41">
        <v>57</v>
      </c>
      <c r="L481" s="41">
        <v>4</v>
      </c>
      <c r="M481" s="41">
        <v>2015</v>
      </c>
      <c r="N481" s="14">
        <f>IF(K481="","",IF(O481="",IF(K481=0,"",IF(K481&lt;=[5]Разработчик!$D$7,[5]Разработчик!$C$8,IF(K481&lt;=[5]Разработчик!$G$7,[5]Разработчик!$F$8,IF(K481&lt;=[5]Разработчик!$J$7,[5]Разработчик!$I$8,IF(K481&lt;=[5]Разработчик!$M$7,[5]Разработчик!$L$8,IF(K481&lt;=[5]Разработчик!$P$7,[5]Разработчик!$O$8,IF(K481&lt;=[5]Разработчик!$S$7,[5]Разработчик!$R$8,IF(K481&lt;=425.9,3.5,IF(K481&gt;=[5]Разработчик!$V$7,[5]Разработчик!$U$8))))))))),"-"))</f>
        <v>1.5</v>
      </c>
      <c r="O481" s="15"/>
      <c r="P481" s="43">
        <v>2019</v>
      </c>
      <c r="Q481" s="43">
        <v>2023</v>
      </c>
      <c r="R481" s="16" t="s">
        <v>258</v>
      </c>
      <c r="S481" s="81" t="s">
        <v>682</v>
      </c>
      <c r="T481" s="17">
        <f t="shared" si="63"/>
        <v>2040</v>
      </c>
      <c r="U481" s="10">
        <v>1</v>
      </c>
      <c r="V481" s="10"/>
      <c r="W481" s="10">
        <v>3</v>
      </c>
      <c r="X481" s="10">
        <v>1</v>
      </c>
      <c r="Y481" s="10"/>
      <c r="Z481" s="10">
        <v>2</v>
      </c>
      <c r="AA481" s="336"/>
      <c r="AB481" s="202" t="s">
        <v>2521</v>
      </c>
      <c r="AC481" s="196">
        <f t="shared" si="59"/>
        <v>4</v>
      </c>
      <c r="AD481" s="196">
        <f t="shared" si="60"/>
        <v>16</v>
      </c>
      <c r="AE481" s="196">
        <f t="shared" si="61"/>
        <v>20</v>
      </c>
    </row>
    <row r="482" spans="1:31" s="7" customFormat="1" ht="24" x14ac:dyDescent="0.25">
      <c r="A482" s="322"/>
      <c r="B482" s="237">
        <f t="shared" si="65"/>
        <v>117</v>
      </c>
      <c r="C482" s="366"/>
      <c r="D482" s="326"/>
      <c r="E482" s="361"/>
      <c r="F482" s="16" t="s">
        <v>33</v>
      </c>
      <c r="G482" s="40">
        <v>0.45</v>
      </c>
      <c r="H482" s="364"/>
      <c r="I482" s="365"/>
      <c r="J482" s="103">
        <v>4.5999999999999996</v>
      </c>
      <c r="K482" s="41">
        <v>18</v>
      </c>
      <c r="L482" s="41">
        <v>3.5</v>
      </c>
      <c r="M482" s="41">
        <v>2015</v>
      </c>
      <c r="N482" s="14">
        <f>IF(K482="","",IF(O482="",IF(K482=0,"",IF(K482&lt;=[5]Разработчик!$D$7,[5]Разработчик!$C$8,IF(K482&lt;=[5]Разработчик!$G$7,[5]Разработчик!$F$8,IF(K482&lt;=[5]Разработчик!$J$7,[5]Разработчик!$I$8,IF(K482&lt;=[5]Разработчик!$M$7,[5]Разработчик!$L$8,IF(K482&lt;=[5]Разработчик!$P$7,[5]Разработчик!$O$8,IF(K482&lt;=[5]Разработчик!$S$7,[5]Разработчик!$R$8,IF(K482&lt;=425.9,3.5,IF(K482&gt;=[5]Разработчик!$V$7,[5]Разработчик!$U$8))))))))),"-"))</f>
        <v>1</v>
      </c>
      <c r="O482" s="15"/>
      <c r="P482" s="43">
        <v>2019</v>
      </c>
      <c r="Q482" s="43">
        <v>2023</v>
      </c>
      <c r="R482" s="16" t="s">
        <v>258</v>
      </c>
      <c r="S482" s="81" t="s">
        <v>682</v>
      </c>
      <c r="T482" s="17">
        <f t="shared" si="63"/>
        <v>2040</v>
      </c>
      <c r="U482" s="10">
        <v>7</v>
      </c>
      <c r="V482" s="10"/>
      <c r="W482" s="10"/>
      <c r="X482" s="10"/>
      <c r="Y482" s="10"/>
      <c r="Z482" s="10"/>
      <c r="AA482" s="336"/>
      <c r="AB482" s="202" t="s">
        <v>2521</v>
      </c>
      <c r="AC482" s="196">
        <f t="shared" si="59"/>
        <v>7</v>
      </c>
      <c r="AD482" s="196">
        <f t="shared" si="60"/>
        <v>14</v>
      </c>
      <c r="AE482" s="196">
        <f t="shared" si="61"/>
        <v>21</v>
      </c>
    </row>
    <row r="483" spans="1:31" s="7" customFormat="1" ht="36" x14ac:dyDescent="0.25">
      <c r="A483" s="326" t="s">
        <v>873</v>
      </c>
      <c r="B483" s="452">
        <v>122</v>
      </c>
      <c r="C483" s="99" t="s">
        <v>874</v>
      </c>
      <c r="D483" s="322" t="s">
        <v>306</v>
      </c>
      <c r="E483" s="321" t="s">
        <v>875</v>
      </c>
      <c r="F483" s="16" t="s">
        <v>595</v>
      </c>
      <c r="G483" s="40">
        <v>5.4</v>
      </c>
      <c r="H483" s="321">
        <v>4.5999999999999996</v>
      </c>
      <c r="I483" s="321" t="s">
        <v>876</v>
      </c>
      <c r="J483" s="103">
        <v>29.6</v>
      </c>
      <c r="K483" s="41">
        <v>273.10000000000002</v>
      </c>
      <c r="L483" s="41">
        <v>9.27</v>
      </c>
      <c r="M483" s="41">
        <v>2015</v>
      </c>
      <c r="N483" s="14">
        <f>IF(K483="","",IF(O483="",IF(K483=0,"",IF(K483&lt;=[5]Разработчик!$D$7,[5]Разработчик!$C$8,IF(K483&lt;=[5]Разработчик!$G$7,[5]Разработчик!$F$8,IF(K483&lt;=[5]Разработчик!$J$7,[5]Разработчик!$I$8,IF(K483&lt;=[5]Разработчик!$M$7,[5]Разработчик!$L$8,IF(K483&lt;=[5]Разработчик!$P$7,[5]Разработчик!$O$8,IF(K483&lt;=[5]Разработчик!$S$7,[5]Разработчик!$R$8,IF(K483&lt;=425.9,3.5,IF(K483&gt;=[5]Разработчик!$V$7,[5]Разработчик!$U$8))))))))),"-"))</f>
        <v>3</v>
      </c>
      <c r="O483" s="15"/>
      <c r="P483" s="43">
        <v>2019</v>
      </c>
      <c r="Q483" s="43">
        <v>2023</v>
      </c>
      <c r="R483" s="16" t="s">
        <v>258</v>
      </c>
      <c r="S483" s="16" t="s">
        <v>877</v>
      </c>
      <c r="T483" s="17">
        <f t="shared" ref="T483:T488" si="66">IF(M483="","",M483+R483)</f>
        <v>2040</v>
      </c>
      <c r="U483" s="10">
        <v>18</v>
      </c>
      <c r="V483" s="10"/>
      <c r="W483" s="10">
        <v>1</v>
      </c>
      <c r="X483" s="10"/>
      <c r="Y483" s="10"/>
      <c r="Z483" s="10"/>
      <c r="AA483" s="336"/>
      <c r="AB483" s="202" t="s">
        <v>2521</v>
      </c>
      <c r="AC483" s="196">
        <f t="shared" si="59"/>
        <v>18</v>
      </c>
      <c r="AD483" s="196">
        <f t="shared" si="60"/>
        <v>38</v>
      </c>
      <c r="AE483" s="196">
        <f t="shared" si="61"/>
        <v>56</v>
      </c>
    </row>
    <row r="484" spans="1:31" s="7" customFormat="1" ht="36" x14ac:dyDescent="0.25">
      <c r="A484" s="326"/>
      <c r="B484" s="237">
        <f>B483</f>
        <v>122</v>
      </c>
      <c r="C484" s="99" t="s">
        <v>602</v>
      </c>
      <c r="D484" s="322"/>
      <c r="E484" s="321"/>
      <c r="F484" s="16" t="s">
        <v>595</v>
      </c>
      <c r="G484" s="40">
        <v>5.4</v>
      </c>
      <c r="H484" s="321"/>
      <c r="I484" s="321"/>
      <c r="J484" s="103">
        <v>10.5</v>
      </c>
      <c r="K484" s="41">
        <v>273.10000000000002</v>
      </c>
      <c r="L484" s="41">
        <v>9.27</v>
      </c>
      <c r="M484" s="41">
        <v>2015</v>
      </c>
      <c r="N484" s="14">
        <f>IF(K484="","",IF(O484="",IF(K484=0,"",IF(K484&lt;=[5]Разработчик!$D$7,[5]Разработчик!$C$8,IF(K484&lt;=[5]Разработчик!$G$7,[5]Разработчик!$F$8,IF(K484&lt;=[5]Разработчик!$J$7,[5]Разработчик!$I$8,IF(K484&lt;=[5]Разработчик!$M$7,[5]Разработчик!$L$8,IF(K484&lt;=[5]Разработчик!$P$7,[5]Разработчик!$O$8,IF(K484&lt;=[5]Разработчик!$S$7,[5]Разработчик!$R$8,IF(K484&lt;=425.9,3.5,IF(K484&gt;=[5]Разработчик!$V$7,[5]Разработчик!$U$8))))))))),"-"))</f>
        <v>3</v>
      </c>
      <c r="O484" s="15"/>
      <c r="P484" s="43">
        <v>2017</v>
      </c>
      <c r="Q484" s="43">
        <v>2023</v>
      </c>
      <c r="R484" s="16" t="s">
        <v>258</v>
      </c>
      <c r="S484" s="16" t="s">
        <v>877</v>
      </c>
      <c r="T484" s="17">
        <f t="shared" si="66"/>
        <v>2040</v>
      </c>
      <c r="U484" s="10">
        <v>1</v>
      </c>
      <c r="V484" s="10"/>
      <c r="W484" s="10"/>
      <c r="X484" s="10"/>
      <c r="Y484" s="10"/>
      <c r="Z484" s="10">
        <v>1</v>
      </c>
      <c r="AA484" s="336"/>
      <c r="AB484" s="202" t="s">
        <v>2521</v>
      </c>
      <c r="AC484" s="196">
        <f t="shared" si="59"/>
        <v>2</v>
      </c>
      <c r="AD484" s="196">
        <f t="shared" si="60"/>
        <v>5</v>
      </c>
      <c r="AE484" s="196">
        <f t="shared" si="61"/>
        <v>7</v>
      </c>
    </row>
    <row r="485" spans="1:31" s="7" customFormat="1" ht="36" x14ac:dyDescent="0.25">
      <c r="A485" s="326"/>
      <c r="B485" s="237">
        <f>B484</f>
        <v>122</v>
      </c>
      <c r="C485" s="99" t="s">
        <v>601</v>
      </c>
      <c r="D485" s="322"/>
      <c r="E485" s="321"/>
      <c r="F485" s="16" t="s">
        <v>595</v>
      </c>
      <c r="G485" s="40">
        <v>5.4</v>
      </c>
      <c r="H485" s="321"/>
      <c r="I485" s="321"/>
      <c r="J485" s="103">
        <v>26.9</v>
      </c>
      <c r="K485" s="41">
        <v>273.10000000000002</v>
      </c>
      <c r="L485" s="41">
        <v>9.27</v>
      </c>
      <c r="M485" s="41">
        <v>2015</v>
      </c>
      <c r="N485" s="14">
        <f>IF(K485="","",IF(O485="",IF(K485=0,"",IF(K485&lt;=[5]Разработчик!$D$7,[5]Разработчик!$C$8,IF(K485&lt;=[5]Разработчик!$G$7,[5]Разработчик!$F$8,IF(K485&lt;=[5]Разработчик!$J$7,[5]Разработчик!$I$8,IF(K485&lt;=[5]Разработчик!$M$7,[5]Разработчик!$L$8,IF(K485&lt;=[5]Разработчик!$P$7,[5]Разработчик!$O$8,IF(K485&lt;=[5]Разработчик!$S$7,[5]Разработчик!$R$8,IF(K485&lt;=425.9,3.5,IF(K485&gt;=[5]Разработчик!$V$7,[5]Разработчик!$U$8))))))))),"-"))</f>
        <v>3</v>
      </c>
      <c r="O485" s="15"/>
      <c r="P485" s="43">
        <v>2017</v>
      </c>
      <c r="Q485" s="43">
        <v>2023</v>
      </c>
      <c r="R485" s="16" t="s">
        <v>258</v>
      </c>
      <c r="S485" s="16" t="s">
        <v>877</v>
      </c>
      <c r="T485" s="17">
        <f t="shared" si="66"/>
        <v>2040</v>
      </c>
      <c r="U485" s="10">
        <v>2</v>
      </c>
      <c r="V485" s="10"/>
      <c r="W485" s="10"/>
      <c r="X485" s="10"/>
      <c r="Y485" s="10"/>
      <c r="Z485" s="10"/>
      <c r="AA485" s="336"/>
      <c r="AB485" s="202" t="s">
        <v>2521</v>
      </c>
      <c r="AC485" s="196">
        <f t="shared" si="59"/>
        <v>2</v>
      </c>
      <c r="AD485" s="196">
        <f t="shared" si="60"/>
        <v>4</v>
      </c>
      <c r="AE485" s="196">
        <f t="shared" si="61"/>
        <v>6</v>
      </c>
    </row>
    <row r="486" spans="1:31" s="7" customFormat="1" ht="36" x14ac:dyDescent="0.25">
      <c r="A486" s="326"/>
      <c r="B486" s="237">
        <f>B485</f>
        <v>122</v>
      </c>
      <c r="C486" s="99" t="s">
        <v>878</v>
      </c>
      <c r="D486" s="322" t="s">
        <v>879</v>
      </c>
      <c r="E486" s="321"/>
      <c r="F486" s="16" t="s">
        <v>595</v>
      </c>
      <c r="G486" s="40">
        <v>5.4</v>
      </c>
      <c r="H486" s="321"/>
      <c r="I486" s="321"/>
      <c r="J486" s="103">
        <v>10.6</v>
      </c>
      <c r="K486" s="41">
        <v>273.10000000000002</v>
      </c>
      <c r="L486" s="41">
        <v>9.27</v>
      </c>
      <c r="M486" s="41">
        <v>2015</v>
      </c>
      <c r="N486" s="14">
        <f>IF(K486="","",IF(O486="",IF(K486=0,"",IF(K486&lt;=[5]Разработчик!$D$7,[5]Разработчик!$C$8,IF(K486&lt;=[5]Разработчик!$G$7,[5]Разработчик!$F$8,IF(K486&lt;=[5]Разработчик!$J$7,[5]Разработчик!$I$8,IF(K486&lt;=[5]Разработчик!$M$7,[5]Разработчик!$L$8,IF(K486&lt;=[5]Разработчик!$P$7,[5]Разработчик!$O$8,IF(K486&lt;=[5]Разработчик!$S$7,[5]Разработчик!$R$8,IF(K486&lt;=425.9,3.5,IF(K486&gt;=[5]Разработчик!$V$7,[5]Разработчик!$U$8))))))))),"-"))</f>
        <v>3</v>
      </c>
      <c r="O486" s="15"/>
      <c r="P486" s="43">
        <v>2017</v>
      </c>
      <c r="Q486" s="43">
        <v>2023</v>
      </c>
      <c r="R486" s="16" t="s">
        <v>258</v>
      </c>
      <c r="S486" s="16" t="s">
        <v>877</v>
      </c>
      <c r="T486" s="17">
        <f t="shared" si="66"/>
        <v>2040</v>
      </c>
      <c r="U486" s="10">
        <v>10</v>
      </c>
      <c r="V486" s="10"/>
      <c r="W486" s="10">
        <v>1</v>
      </c>
      <c r="X486" s="10"/>
      <c r="Y486" s="10"/>
      <c r="Z486" s="10"/>
      <c r="AA486" s="336"/>
      <c r="AB486" s="202" t="s">
        <v>2521</v>
      </c>
      <c r="AC486" s="196">
        <f t="shared" si="59"/>
        <v>10</v>
      </c>
      <c r="AD486" s="196">
        <f t="shared" si="60"/>
        <v>22</v>
      </c>
      <c r="AE486" s="196">
        <f t="shared" si="61"/>
        <v>32</v>
      </c>
    </row>
    <row r="487" spans="1:31" s="7" customFormat="1" ht="36" x14ac:dyDescent="0.25">
      <c r="A487" s="326"/>
      <c r="B487" s="237">
        <f>B486</f>
        <v>122</v>
      </c>
      <c r="C487" s="99" t="s">
        <v>602</v>
      </c>
      <c r="D487" s="322"/>
      <c r="E487" s="321"/>
      <c r="F487" s="16" t="s">
        <v>595</v>
      </c>
      <c r="G487" s="40">
        <v>5.4</v>
      </c>
      <c r="H487" s="321"/>
      <c r="I487" s="321"/>
      <c r="J487" s="103">
        <v>2.1</v>
      </c>
      <c r="K487" s="41">
        <v>60.3</v>
      </c>
      <c r="L487" s="41">
        <v>3.91</v>
      </c>
      <c r="M487" s="41">
        <v>2015</v>
      </c>
      <c r="N487" s="14">
        <f>IF(K487="","",IF(O487="",IF(K487=0,"",IF(K487&lt;=[5]Разработчик!$D$7,[5]Разработчик!$C$8,IF(K487&lt;=[5]Разработчик!$G$7,[5]Разработчик!$F$8,IF(K487&lt;=[5]Разработчик!$J$7,[5]Разработчик!$I$8,IF(K487&lt;=[5]Разработчик!$M$7,[5]Разработчик!$L$8,IF(K487&lt;=[5]Разработчик!$P$7,[5]Разработчик!$O$8,IF(K487&lt;=[5]Разработчик!$S$7,[5]Разработчик!$R$8,IF(K487&lt;=425.9,3.5,IF(K487&gt;=[5]Разработчик!$V$7,[5]Разработчик!$U$8))))))))),"-"))</f>
        <v>2</v>
      </c>
      <c r="O487" s="15"/>
      <c r="P487" s="43">
        <v>2017</v>
      </c>
      <c r="Q487" s="43">
        <v>2023</v>
      </c>
      <c r="R487" s="16" t="s">
        <v>258</v>
      </c>
      <c r="S487" s="16" t="s">
        <v>877</v>
      </c>
      <c r="T487" s="17">
        <f t="shared" si="66"/>
        <v>2040</v>
      </c>
      <c r="U487" s="10">
        <v>3</v>
      </c>
      <c r="V487" s="10"/>
      <c r="W487" s="10">
        <v>4</v>
      </c>
      <c r="X487" s="10">
        <v>2</v>
      </c>
      <c r="Y487" s="10"/>
      <c r="Z487" s="10">
        <v>2</v>
      </c>
      <c r="AA487" s="336"/>
      <c r="AB487" s="202" t="s">
        <v>2521</v>
      </c>
      <c r="AC487" s="196">
        <f t="shared" si="59"/>
        <v>7</v>
      </c>
      <c r="AD487" s="196">
        <f t="shared" si="60"/>
        <v>24</v>
      </c>
      <c r="AE487" s="196">
        <f t="shared" si="61"/>
        <v>31</v>
      </c>
    </row>
    <row r="488" spans="1:31" s="7" customFormat="1" ht="36" x14ac:dyDescent="0.25">
      <c r="A488" s="326"/>
      <c r="B488" s="237">
        <f>B487</f>
        <v>122</v>
      </c>
      <c r="C488" s="99" t="s">
        <v>602</v>
      </c>
      <c r="D488" s="87" t="s">
        <v>880</v>
      </c>
      <c r="E488" s="321"/>
      <c r="F488" s="16" t="s">
        <v>595</v>
      </c>
      <c r="G488" s="40">
        <v>5.4</v>
      </c>
      <c r="H488" s="321"/>
      <c r="I488" s="321"/>
      <c r="J488" s="103">
        <v>0.1</v>
      </c>
      <c r="K488" s="41">
        <v>88.9</v>
      </c>
      <c r="L488" s="41">
        <v>5.49</v>
      </c>
      <c r="M488" s="41">
        <v>2015</v>
      </c>
      <c r="N488" s="14">
        <f>IF(K488="","",IF(O488="",IF(K488=0,"",IF(K488&lt;=[5]Разработчик!$D$7,[5]Разработчик!$C$8,IF(K488&lt;=[5]Разработчик!$G$7,[5]Разработчик!$F$8,IF(K488&lt;=[5]Разработчик!$J$7,[5]Разработчик!$I$8,IF(K488&lt;=[5]Разработчик!$M$7,[5]Разработчик!$L$8,IF(K488&lt;=[5]Разработчик!$P$7,[5]Разработчик!$O$8,IF(K488&lt;=[5]Разработчик!$S$7,[5]Разработчик!$R$8,IF(K488&lt;=425.9,3.5,IF(K488&gt;=[5]Разработчик!$V$7,[5]Разработчик!$U$8))))))))),"-"))</f>
        <v>2</v>
      </c>
      <c r="O488" s="15"/>
      <c r="P488" s="43">
        <v>2017</v>
      </c>
      <c r="Q488" s="43">
        <v>2023</v>
      </c>
      <c r="R488" s="16" t="s">
        <v>258</v>
      </c>
      <c r="S488" s="16" t="s">
        <v>877</v>
      </c>
      <c r="T488" s="17">
        <f t="shared" si="66"/>
        <v>2040</v>
      </c>
      <c r="U488" s="10"/>
      <c r="V488" s="10"/>
      <c r="W488" s="10">
        <v>1</v>
      </c>
      <c r="X488" s="10"/>
      <c r="Y488" s="10"/>
      <c r="Z488" s="10"/>
      <c r="AA488" s="336"/>
      <c r="AB488" s="202" t="s">
        <v>2521</v>
      </c>
      <c r="AC488" s="196">
        <f t="shared" si="59"/>
        <v>0</v>
      </c>
      <c r="AD488" s="196">
        <f t="shared" si="60"/>
        <v>2</v>
      </c>
      <c r="AE488" s="196">
        <f t="shared" si="61"/>
        <v>2</v>
      </c>
    </row>
    <row r="489" spans="1:31" s="7" customFormat="1" x14ac:dyDescent="0.25">
      <c r="A489" s="326" t="s">
        <v>881</v>
      </c>
      <c r="B489" s="452">
        <v>130</v>
      </c>
      <c r="C489" s="363" t="s">
        <v>601</v>
      </c>
      <c r="D489" s="326" t="s">
        <v>307</v>
      </c>
      <c r="E489" s="321" t="s">
        <v>83</v>
      </c>
      <c r="F489" s="16" t="s">
        <v>595</v>
      </c>
      <c r="G489" s="40">
        <v>3.5</v>
      </c>
      <c r="H489" s="364">
        <v>1.4</v>
      </c>
      <c r="I489" s="364">
        <v>50</v>
      </c>
      <c r="J489" s="103">
        <v>27.8</v>
      </c>
      <c r="K489" s="41">
        <v>273</v>
      </c>
      <c r="L489" s="41">
        <v>8</v>
      </c>
      <c r="M489" s="41">
        <v>2015</v>
      </c>
      <c r="N489" s="14">
        <f>IF(K489="","",IF(O489="",IF(K489=0,"",IF(K489&lt;=[5]Разработчик!$D$7,[5]Разработчик!$C$8,IF(K489&lt;=[5]Разработчик!$G$7,[5]Разработчик!$F$8,IF(K489&lt;=[5]Разработчик!$J$7,[5]Разработчик!$I$8,IF(K489&lt;=[5]Разработчик!$M$7,[5]Разработчик!$L$8,IF(K489&lt;=[5]Разработчик!$P$7,[5]Разработчик!$O$8,IF(K489&lt;=[5]Разработчик!$S$7,[5]Разработчик!$R$8,IF(K489&lt;=425.9,3.5,IF(K489&gt;=[5]Разработчик!$V$7,[5]Разработчик!$U$8))))))))),"-"))</f>
        <v>3</v>
      </c>
      <c r="O489" s="15"/>
      <c r="P489" s="43">
        <v>2021</v>
      </c>
      <c r="Q489" s="43">
        <v>2023</v>
      </c>
      <c r="R489" s="16" t="s">
        <v>258</v>
      </c>
      <c r="S489" s="83" t="s">
        <v>340</v>
      </c>
      <c r="T489" s="17">
        <f t="shared" ref="T489:T506" si="67">IF(M489="","",M489+R489)</f>
        <v>2040</v>
      </c>
      <c r="U489" s="10">
        <v>2</v>
      </c>
      <c r="V489" s="10">
        <v>3</v>
      </c>
      <c r="W489" s="10">
        <v>7</v>
      </c>
      <c r="X489" s="10"/>
      <c r="Y489" s="10"/>
      <c r="Z489" s="10">
        <v>4</v>
      </c>
      <c r="AA489" s="336"/>
      <c r="AB489" s="202" t="s">
        <v>2521</v>
      </c>
      <c r="AC489" s="196">
        <f t="shared" si="59"/>
        <v>9</v>
      </c>
      <c r="AD489" s="196">
        <f t="shared" si="60"/>
        <v>39</v>
      </c>
      <c r="AE489" s="196">
        <f t="shared" si="61"/>
        <v>48</v>
      </c>
    </row>
    <row r="490" spans="1:31" s="7" customFormat="1" x14ac:dyDescent="0.25">
      <c r="A490" s="326"/>
      <c r="B490" s="237">
        <f>B489</f>
        <v>130</v>
      </c>
      <c r="C490" s="363"/>
      <c r="D490" s="326"/>
      <c r="E490" s="321"/>
      <c r="F490" s="16" t="s">
        <v>595</v>
      </c>
      <c r="G490" s="40">
        <v>3.5</v>
      </c>
      <c r="H490" s="364"/>
      <c r="I490" s="364"/>
      <c r="J490" s="103">
        <v>0.7</v>
      </c>
      <c r="K490" s="41">
        <v>219</v>
      </c>
      <c r="L490" s="41">
        <v>6</v>
      </c>
      <c r="M490" s="41">
        <v>2015</v>
      </c>
      <c r="N490" s="14">
        <f>IF(K490="","",IF(O490="",IF(K490=0,"",IF(K490&lt;=[5]Разработчик!$D$7,[5]Разработчик!$C$8,IF(K490&lt;=[5]Разработчик!$G$7,[5]Разработчик!$F$8,IF(K490&lt;=[5]Разработчик!$J$7,[5]Разработчик!$I$8,IF(K490&lt;=[5]Разработчик!$M$7,[5]Разработчик!$L$8,IF(K490&lt;=[5]Разработчик!$P$7,[5]Разработчик!$O$8,IF(K490&lt;=[5]Разработчик!$S$7,[5]Разработчик!$R$8,IF(K490&lt;=425.9,3.5,IF(K490&gt;=[5]Разработчик!$V$7,[5]Разработчик!$U$8))))))))),"-"))</f>
        <v>2.5</v>
      </c>
      <c r="O490" s="15"/>
      <c r="P490" s="43">
        <v>2021</v>
      </c>
      <c r="Q490" s="43">
        <v>2023</v>
      </c>
      <c r="R490" s="16" t="s">
        <v>258</v>
      </c>
      <c r="S490" s="83" t="s">
        <v>340</v>
      </c>
      <c r="T490" s="17">
        <f t="shared" si="67"/>
        <v>2040</v>
      </c>
      <c r="U490" s="10"/>
      <c r="V490" s="10"/>
      <c r="W490" s="10">
        <v>1</v>
      </c>
      <c r="X490" s="10">
        <v>1</v>
      </c>
      <c r="Y490" s="10"/>
      <c r="Z490" s="10"/>
      <c r="AA490" s="336"/>
      <c r="AB490" s="202" t="s">
        <v>2521</v>
      </c>
      <c r="AC490" s="196">
        <f t="shared" si="59"/>
        <v>1</v>
      </c>
      <c r="AD490" s="196">
        <f t="shared" si="60"/>
        <v>4</v>
      </c>
      <c r="AE490" s="196">
        <f t="shared" si="61"/>
        <v>5</v>
      </c>
    </row>
    <row r="491" spans="1:31" s="7" customFormat="1" x14ac:dyDescent="0.25">
      <c r="A491" s="326"/>
      <c r="B491" s="237">
        <f>B490</f>
        <v>130</v>
      </c>
      <c r="C491" s="363"/>
      <c r="D491" s="326"/>
      <c r="E491" s="321"/>
      <c r="F491" s="16" t="s">
        <v>595</v>
      </c>
      <c r="G491" s="40">
        <v>3.5</v>
      </c>
      <c r="H491" s="364"/>
      <c r="I491" s="364"/>
      <c r="J491" s="103">
        <v>2.5</v>
      </c>
      <c r="K491" s="41">
        <v>159</v>
      </c>
      <c r="L491" s="41">
        <v>6</v>
      </c>
      <c r="M491" s="41">
        <v>2015</v>
      </c>
      <c r="N491" s="14">
        <f>IF(K491="","",IF(O491="",IF(K491=0,"",IF(K491&lt;=[5]Разработчик!$D$7,[5]Разработчик!$C$8,IF(K491&lt;=[5]Разработчик!$G$7,[5]Разработчик!$F$8,IF(K491&lt;=[5]Разработчик!$J$7,[5]Разработчик!$I$8,IF(K491&lt;=[5]Разработчик!$M$7,[5]Разработчик!$L$8,IF(K491&lt;=[5]Разработчик!$P$7,[5]Разработчик!$O$8,IF(K491&lt;=[5]Разработчик!$S$7,[5]Разработчик!$R$8,IF(K491&lt;=425.9,3.5,IF(K491&gt;=[5]Разработчик!$V$7,[5]Разработчик!$U$8))))))))),"-"))</f>
        <v>2.5</v>
      </c>
      <c r="O491" s="15"/>
      <c r="P491" s="43">
        <v>2021</v>
      </c>
      <c r="Q491" s="43">
        <v>2023</v>
      </c>
      <c r="R491" s="16" t="s">
        <v>258</v>
      </c>
      <c r="S491" s="83" t="s">
        <v>340</v>
      </c>
      <c r="T491" s="17">
        <f t="shared" si="67"/>
        <v>2040</v>
      </c>
      <c r="U491" s="10">
        <v>2</v>
      </c>
      <c r="V491" s="10"/>
      <c r="W491" s="10">
        <v>2</v>
      </c>
      <c r="X491" s="10"/>
      <c r="Y491" s="10"/>
      <c r="Z491" s="10"/>
      <c r="AA491" s="336"/>
      <c r="AB491" s="202" t="s">
        <v>2521</v>
      </c>
      <c r="AC491" s="196">
        <f t="shared" si="59"/>
        <v>2</v>
      </c>
      <c r="AD491" s="196">
        <f t="shared" si="60"/>
        <v>8</v>
      </c>
      <c r="AE491" s="196">
        <f t="shared" si="61"/>
        <v>10</v>
      </c>
    </row>
    <row r="492" spans="1:31" s="7" customFormat="1" x14ac:dyDescent="0.25">
      <c r="A492" s="326"/>
      <c r="B492" s="237">
        <f>B491</f>
        <v>130</v>
      </c>
      <c r="C492" s="363"/>
      <c r="D492" s="326"/>
      <c r="E492" s="321"/>
      <c r="F492" s="16" t="s">
        <v>595</v>
      </c>
      <c r="G492" s="40">
        <v>3.5</v>
      </c>
      <c r="H492" s="364"/>
      <c r="I492" s="364"/>
      <c r="J492" s="103">
        <v>0.6</v>
      </c>
      <c r="K492" s="41">
        <v>32</v>
      </c>
      <c r="L492" s="41">
        <v>4</v>
      </c>
      <c r="M492" s="41">
        <v>2015</v>
      </c>
      <c r="N492" s="14">
        <f>IF(K492="","",IF(O492="",IF(K492=0,"",IF(K492&lt;=[5]Разработчик!$D$7,[5]Разработчик!$C$8,IF(K492&lt;=[5]Разработчик!$G$7,[5]Разработчик!$F$8,IF(K492&lt;=[5]Разработчик!$J$7,[5]Разработчик!$I$8,IF(K492&lt;=[5]Разработчик!$M$7,[5]Разработчик!$L$8,IF(K492&lt;=[5]Разработчик!$P$7,[5]Разработчик!$O$8,IF(K492&lt;=[5]Разработчик!$S$7,[5]Разработчик!$R$8,IF(K492&lt;=425.9,3.5,IF(K492&gt;=[5]Разработчик!$V$7,[5]Разработчик!$U$8))))))))),"-"))</f>
        <v>1.5</v>
      </c>
      <c r="O492" s="15"/>
      <c r="P492" s="43">
        <v>2021</v>
      </c>
      <c r="Q492" s="43">
        <v>2023</v>
      </c>
      <c r="R492" s="16" t="s">
        <v>258</v>
      </c>
      <c r="S492" s="83" t="s">
        <v>340</v>
      </c>
      <c r="T492" s="17">
        <f t="shared" si="67"/>
        <v>2040</v>
      </c>
      <c r="U492" s="10"/>
      <c r="V492" s="10"/>
      <c r="W492" s="10">
        <v>2</v>
      </c>
      <c r="X492" s="10"/>
      <c r="Y492" s="10"/>
      <c r="Z492" s="10"/>
      <c r="AA492" s="336"/>
      <c r="AB492" s="202" t="s">
        <v>2521</v>
      </c>
      <c r="AC492" s="196">
        <f t="shared" si="59"/>
        <v>0</v>
      </c>
      <c r="AD492" s="196">
        <f t="shared" si="60"/>
        <v>4</v>
      </c>
      <c r="AE492" s="196">
        <f t="shared" si="61"/>
        <v>4</v>
      </c>
    </row>
    <row r="493" spans="1:31" s="7" customFormat="1" x14ac:dyDescent="0.25">
      <c r="A493" s="326" t="s">
        <v>882</v>
      </c>
      <c r="B493" s="452">
        <v>131</v>
      </c>
      <c r="C493" s="362" t="s">
        <v>609</v>
      </c>
      <c r="D493" s="322" t="s">
        <v>308</v>
      </c>
      <c r="E493" s="321" t="s">
        <v>883</v>
      </c>
      <c r="F493" s="16" t="s">
        <v>884</v>
      </c>
      <c r="G493" s="40">
        <v>0.9</v>
      </c>
      <c r="H493" s="321">
        <v>0.6</v>
      </c>
      <c r="I493" s="321">
        <v>40</v>
      </c>
      <c r="J493" s="103">
        <v>2</v>
      </c>
      <c r="K493" s="41">
        <v>57</v>
      </c>
      <c r="L493" s="41">
        <v>7</v>
      </c>
      <c r="M493" s="41">
        <v>2015</v>
      </c>
      <c r="N493" s="14">
        <f>IF(K493="","",IF(O493="",IF(K493=0,"",IF(K493&lt;=[5]Разработчик!$D$7,[5]Разработчик!$C$8,IF(K493&lt;=[5]Разработчик!$G$7,[5]Разработчик!$F$8,IF(K493&lt;=[5]Разработчик!$J$7,[5]Разработчик!$I$8,IF(K493&lt;=[5]Разработчик!$M$7,[5]Разработчик!$L$8,IF(K493&lt;=[5]Разработчик!$P$7,[5]Разработчик!$O$8,IF(K493&lt;=[5]Разработчик!$S$7,[5]Разработчик!$R$8,IF(K493&lt;=425.9,3.5,IF(K493&gt;=[5]Разработчик!$V$7,[5]Разработчик!$U$8))))))))),"-"))</f>
        <v>1.5</v>
      </c>
      <c r="O493" s="15"/>
      <c r="P493" s="43">
        <v>2020</v>
      </c>
      <c r="Q493" s="43">
        <v>2023</v>
      </c>
      <c r="R493" s="16" t="s">
        <v>258</v>
      </c>
      <c r="S493" s="83" t="s">
        <v>340</v>
      </c>
      <c r="T493" s="17">
        <f t="shared" si="67"/>
        <v>2040</v>
      </c>
      <c r="U493" s="10">
        <v>2</v>
      </c>
      <c r="V493" s="10"/>
      <c r="W493" s="10">
        <v>2</v>
      </c>
      <c r="X493" s="10">
        <v>2</v>
      </c>
      <c r="Y493" s="10"/>
      <c r="Z493" s="10">
        <v>2</v>
      </c>
      <c r="AA493" s="336"/>
      <c r="AB493" s="202" t="s">
        <v>2521</v>
      </c>
      <c r="AC493" s="196">
        <f t="shared" si="59"/>
        <v>6</v>
      </c>
      <c r="AD493" s="196">
        <f t="shared" si="60"/>
        <v>18</v>
      </c>
      <c r="AE493" s="196">
        <f t="shared" si="61"/>
        <v>24</v>
      </c>
    </row>
    <row r="494" spans="1:31" s="7" customFormat="1" x14ac:dyDescent="0.25">
      <c r="A494" s="326"/>
      <c r="B494" s="237">
        <f>B493</f>
        <v>131</v>
      </c>
      <c r="C494" s="362"/>
      <c r="D494" s="322"/>
      <c r="E494" s="321"/>
      <c r="F494" s="16" t="s">
        <v>884</v>
      </c>
      <c r="G494" s="40">
        <v>0.9</v>
      </c>
      <c r="H494" s="321"/>
      <c r="I494" s="321"/>
      <c r="J494" s="103">
        <v>0.3</v>
      </c>
      <c r="K494" s="41">
        <v>32</v>
      </c>
      <c r="L494" s="41">
        <v>7</v>
      </c>
      <c r="M494" s="41">
        <v>2015</v>
      </c>
      <c r="N494" s="14">
        <f>IF(K494="","",IF(O494="",IF(K494=0,"",IF(K494&lt;=[5]Разработчик!$D$7,[5]Разработчик!$C$8,IF(K494&lt;=[5]Разработчик!$G$7,[5]Разработчик!$F$8,IF(K494&lt;=[5]Разработчик!$J$7,[5]Разработчик!$I$8,IF(K494&lt;=[5]Разработчик!$M$7,[5]Разработчик!$L$8,IF(K494&lt;=[5]Разработчик!$P$7,[5]Разработчик!$O$8,IF(K494&lt;=[5]Разработчик!$S$7,[5]Разработчик!$R$8,IF(K494&lt;=425.9,3.5,IF(K494&gt;=[5]Разработчик!$V$7,[5]Разработчик!$U$8))))))))),"-"))</f>
        <v>1.5</v>
      </c>
      <c r="O494" s="15"/>
      <c r="P494" s="43">
        <v>2020</v>
      </c>
      <c r="Q494" s="43">
        <v>2023</v>
      </c>
      <c r="R494" s="16" t="s">
        <v>258</v>
      </c>
      <c r="S494" s="83" t="s">
        <v>340</v>
      </c>
      <c r="T494" s="17">
        <f t="shared" si="67"/>
        <v>2040</v>
      </c>
      <c r="U494" s="10"/>
      <c r="V494" s="10"/>
      <c r="W494" s="10">
        <v>2</v>
      </c>
      <c r="X494" s="10"/>
      <c r="Y494" s="10"/>
      <c r="Z494" s="10"/>
      <c r="AA494" s="336"/>
      <c r="AB494" s="202" t="s">
        <v>2521</v>
      </c>
      <c r="AC494" s="196">
        <f t="shared" si="59"/>
        <v>0</v>
      </c>
      <c r="AD494" s="196">
        <f t="shared" si="60"/>
        <v>4</v>
      </c>
      <c r="AE494" s="196">
        <f t="shared" si="61"/>
        <v>4</v>
      </c>
    </row>
    <row r="495" spans="1:31" s="7" customFormat="1" ht="24" x14ac:dyDescent="0.25">
      <c r="A495" s="364" t="s">
        <v>885</v>
      </c>
      <c r="B495" s="237">
        <v>133</v>
      </c>
      <c r="C495" s="364" t="s">
        <v>622</v>
      </c>
      <c r="D495" s="364" t="s">
        <v>886</v>
      </c>
      <c r="E495" s="321" t="s">
        <v>737</v>
      </c>
      <c r="F495" s="40" t="s">
        <v>313</v>
      </c>
      <c r="G495" s="40">
        <v>5.5</v>
      </c>
      <c r="H495" s="364">
        <v>4.62</v>
      </c>
      <c r="I495" s="364">
        <v>40</v>
      </c>
      <c r="J495" s="103">
        <v>0.5</v>
      </c>
      <c r="K495" s="41">
        <v>60.3</v>
      </c>
      <c r="L495" s="41">
        <v>8.74</v>
      </c>
      <c r="M495" s="41">
        <v>2015</v>
      </c>
      <c r="N495" s="14">
        <f>IF(K495="","",IF(O495="",IF(K495=0,"",IF(K495&lt;=[5]Разработчик!$D$7,[5]Разработчик!$C$8,IF(K495&lt;=[5]Разработчик!$G$7,[5]Разработчик!$F$8,IF(K495&lt;=[5]Разработчик!$J$7,[5]Разработчик!$I$8,IF(K495&lt;=[5]Разработчик!$M$7,[5]Разработчик!$L$8,IF(K495&lt;=[5]Разработчик!$P$7,[5]Разработчик!$O$8,IF(K495&lt;=[5]Разработчик!$S$7,[5]Разработчик!$R$8,IF(K495&lt;=425.9,3.5,IF(K495&gt;=[5]Разработчик!$V$7,[5]Разработчик!$U$8))))))))),"-"))</f>
        <v>2</v>
      </c>
      <c r="O495" s="15"/>
      <c r="P495" s="43">
        <v>2021</v>
      </c>
      <c r="Q495" s="43">
        <v>2023</v>
      </c>
      <c r="R495" s="16" t="s">
        <v>258</v>
      </c>
      <c r="S495" s="16" t="s">
        <v>724</v>
      </c>
      <c r="T495" s="17">
        <f t="shared" si="67"/>
        <v>2040</v>
      </c>
      <c r="U495" s="315">
        <v>4</v>
      </c>
      <c r="V495" s="315"/>
      <c r="W495" s="315">
        <v>4</v>
      </c>
      <c r="X495" s="315"/>
      <c r="Y495" s="315">
        <v>1</v>
      </c>
      <c r="Z495" s="315">
        <v>3</v>
      </c>
      <c r="AA495" s="336"/>
      <c r="AB495" s="202" t="s">
        <v>2521</v>
      </c>
      <c r="AC495" s="196">
        <f t="shared" si="59"/>
        <v>8</v>
      </c>
      <c r="AD495" s="196">
        <f t="shared" si="60"/>
        <v>26</v>
      </c>
      <c r="AE495" s="196">
        <f t="shared" si="61"/>
        <v>34</v>
      </c>
    </row>
    <row r="496" spans="1:31" s="7" customFormat="1" ht="24" x14ac:dyDescent="0.25">
      <c r="A496" s="364"/>
      <c r="B496" s="237">
        <f>B495</f>
        <v>133</v>
      </c>
      <c r="C496" s="364"/>
      <c r="D496" s="364"/>
      <c r="E496" s="321"/>
      <c r="F496" s="40" t="s">
        <v>313</v>
      </c>
      <c r="G496" s="40">
        <v>5.5</v>
      </c>
      <c r="H496" s="364"/>
      <c r="I496" s="364"/>
      <c r="J496" s="103">
        <v>0.4</v>
      </c>
      <c r="K496" s="41">
        <v>33.4</v>
      </c>
      <c r="L496" s="41">
        <v>6.35</v>
      </c>
      <c r="M496" s="41">
        <v>2015</v>
      </c>
      <c r="N496" s="14">
        <f>IF(K496="","",IF(O496="",IF(K496=0,"",IF(K496&lt;=[5]Разработчик!$D$7,[5]Разработчик!$C$8,IF(K496&lt;=[5]Разработчик!$G$7,[5]Разработчик!$F$8,IF(K496&lt;=[5]Разработчик!$J$7,[5]Разработчик!$I$8,IF(K496&lt;=[5]Разработчик!$M$7,[5]Разработчик!$L$8,IF(K496&lt;=[5]Разработчик!$P$7,[5]Разработчик!$O$8,IF(K496&lt;=[5]Разработчик!$S$7,[5]Разработчик!$R$8,IF(K496&lt;=425.9,3.5,IF(K496&gt;=[5]Разработчик!$V$7,[5]Разработчик!$U$8))))))))),"-"))</f>
        <v>1.5</v>
      </c>
      <c r="O496" s="15"/>
      <c r="P496" s="43">
        <v>2021</v>
      </c>
      <c r="Q496" s="43">
        <v>2023</v>
      </c>
      <c r="R496" s="16" t="s">
        <v>258</v>
      </c>
      <c r="S496" s="16" t="s">
        <v>724</v>
      </c>
      <c r="T496" s="17">
        <f t="shared" si="67"/>
        <v>2040</v>
      </c>
      <c r="U496" s="315"/>
      <c r="V496" s="315"/>
      <c r="W496" s="315"/>
      <c r="X496" s="315"/>
      <c r="Y496" s="315"/>
      <c r="Z496" s="315"/>
      <c r="AA496" s="336"/>
      <c r="AB496" s="202" t="s">
        <v>2521</v>
      </c>
      <c r="AC496" s="196">
        <f t="shared" si="59"/>
        <v>0</v>
      </c>
      <c r="AD496" s="196">
        <f t="shared" si="60"/>
        <v>0</v>
      </c>
      <c r="AE496" s="196">
        <f t="shared" si="61"/>
        <v>0</v>
      </c>
    </row>
    <row r="497" spans="1:31" s="7" customFormat="1" ht="24" x14ac:dyDescent="0.25">
      <c r="A497" s="364"/>
      <c r="B497" s="237">
        <f>B496</f>
        <v>133</v>
      </c>
      <c r="C497" s="364" t="s">
        <v>622</v>
      </c>
      <c r="D497" s="364" t="s">
        <v>887</v>
      </c>
      <c r="E497" s="321"/>
      <c r="F497" s="40" t="s">
        <v>313</v>
      </c>
      <c r="G497" s="40">
        <v>5.5</v>
      </c>
      <c r="H497" s="364"/>
      <c r="I497" s="364"/>
      <c r="J497" s="103">
        <v>0.5</v>
      </c>
      <c r="K497" s="41">
        <v>60.3</v>
      </c>
      <c r="L497" s="41">
        <v>8.74</v>
      </c>
      <c r="M497" s="41">
        <v>2015</v>
      </c>
      <c r="N497" s="14">
        <f>IF(K497="","",IF(O497="",IF(K497=0,"",IF(K497&lt;=[5]Разработчик!$D$7,[5]Разработчик!$C$8,IF(K497&lt;=[5]Разработчик!$G$7,[5]Разработчик!$F$8,IF(K497&lt;=[5]Разработчик!$J$7,[5]Разработчик!$I$8,IF(K497&lt;=[5]Разработчик!$M$7,[5]Разработчик!$L$8,IF(K497&lt;=[5]Разработчик!$P$7,[5]Разработчик!$O$8,IF(K497&lt;=[5]Разработчик!$S$7,[5]Разработчик!$R$8,IF(K497&lt;=425.9,3.5,IF(K497&gt;=[5]Разработчик!$V$7,[5]Разработчик!$U$8))))))))),"-"))</f>
        <v>2</v>
      </c>
      <c r="O497" s="15"/>
      <c r="P497" s="43">
        <v>2021</v>
      </c>
      <c r="Q497" s="43">
        <v>2023</v>
      </c>
      <c r="R497" s="16" t="s">
        <v>258</v>
      </c>
      <c r="S497" s="16" t="s">
        <v>724</v>
      </c>
      <c r="T497" s="17">
        <f t="shared" si="67"/>
        <v>2040</v>
      </c>
      <c r="U497" s="315">
        <v>4</v>
      </c>
      <c r="V497" s="315"/>
      <c r="W497" s="315">
        <v>4</v>
      </c>
      <c r="X497" s="315"/>
      <c r="Y497" s="315">
        <v>1</v>
      </c>
      <c r="Z497" s="315">
        <v>3</v>
      </c>
      <c r="AA497" s="336"/>
      <c r="AB497" s="202" t="s">
        <v>2521</v>
      </c>
      <c r="AC497" s="196">
        <f t="shared" ref="AC497:AC560" si="68">SUM(U497+V497+X497+Y497+Z497)</f>
        <v>8</v>
      </c>
      <c r="AD497" s="196">
        <f t="shared" ref="AD497:AD560" si="69">SUM(U497*2)+(V497*3)+(W497*2)+(X497*2)+(Y497)+(Z497*3)</f>
        <v>26</v>
      </c>
      <c r="AE497" s="196">
        <f t="shared" ref="AE497:AE560" si="70">SUM(AC497+AD497)</f>
        <v>34</v>
      </c>
    </row>
    <row r="498" spans="1:31" s="7" customFormat="1" ht="24" x14ac:dyDescent="0.25">
      <c r="A498" s="364"/>
      <c r="B498" s="237">
        <f>B497</f>
        <v>133</v>
      </c>
      <c r="C498" s="364"/>
      <c r="D498" s="364"/>
      <c r="E498" s="321"/>
      <c r="F498" s="40" t="s">
        <v>313</v>
      </c>
      <c r="G498" s="40">
        <v>5.5</v>
      </c>
      <c r="H498" s="364"/>
      <c r="I498" s="364"/>
      <c r="J498" s="103">
        <v>0.4</v>
      </c>
      <c r="K498" s="41">
        <v>33.4</v>
      </c>
      <c r="L498" s="41">
        <v>6.35</v>
      </c>
      <c r="M498" s="41">
        <v>2015</v>
      </c>
      <c r="N498" s="14">
        <f>IF(K498="","",IF(O498="",IF(K498=0,"",IF(K498&lt;=[5]Разработчик!$D$7,[5]Разработчик!$C$8,IF(K498&lt;=[5]Разработчик!$G$7,[5]Разработчик!$F$8,IF(K498&lt;=[5]Разработчик!$J$7,[5]Разработчик!$I$8,IF(K498&lt;=[5]Разработчик!$M$7,[5]Разработчик!$L$8,IF(K498&lt;=[5]Разработчик!$P$7,[5]Разработчик!$O$8,IF(K498&lt;=[5]Разработчик!$S$7,[5]Разработчик!$R$8,IF(K498&lt;=425.9,3.5,IF(K498&gt;=[5]Разработчик!$V$7,[5]Разработчик!$U$8))))))))),"-"))</f>
        <v>1.5</v>
      </c>
      <c r="O498" s="15"/>
      <c r="P498" s="43">
        <v>2021</v>
      </c>
      <c r="Q498" s="43">
        <v>2023</v>
      </c>
      <c r="R498" s="16" t="s">
        <v>258</v>
      </c>
      <c r="S498" s="16" t="s">
        <v>724</v>
      </c>
      <c r="T498" s="17">
        <f t="shared" si="67"/>
        <v>2040</v>
      </c>
      <c r="U498" s="315"/>
      <c r="V498" s="315"/>
      <c r="W498" s="315"/>
      <c r="X498" s="315"/>
      <c r="Y498" s="315"/>
      <c r="Z498" s="315"/>
      <c r="AA498" s="336"/>
      <c r="AB498" s="202" t="s">
        <v>2521</v>
      </c>
      <c r="AC498" s="196">
        <f t="shared" si="68"/>
        <v>0</v>
      </c>
      <c r="AD498" s="196">
        <f t="shared" si="69"/>
        <v>0</v>
      </c>
      <c r="AE498" s="196">
        <f t="shared" si="70"/>
        <v>0</v>
      </c>
    </row>
    <row r="499" spans="1:31" s="7" customFormat="1" ht="24" x14ac:dyDescent="0.25">
      <c r="A499" s="364"/>
      <c r="B499" s="237">
        <f>B498</f>
        <v>133</v>
      </c>
      <c r="C499" s="364" t="s">
        <v>622</v>
      </c>
      <c r="D499" s="364" t="s">
        <v>888</v>
      </c>
      <c r="E499" s="321"/>
      <c r="F499" s="40" t="s">
        <v>313</v>
      </c>
      <c r="G499" s="40">
        <v>5.5</v>
      </c>
      <c r="H499" s="364"/>
      <c r="I499" s="364"/>
      <c r="J499" s="103">
        <v>0.2</v>
      </c>
      <c r="K499" s="41">
        <v>60.3</v>
      </c>
      <c r="L499" s="41">
        <v>8.74</v>
      </c>
      <c r="M499" s="41">
        <v>2015</v>
      </c>
      <c r="N499" s="14">
        <f>IF(K499="","",IF(O499="",IF(K499=0,"",IF(K499&lt;=[5]Разработчик!$D$7,[5]Разработчик!$C$8,IF(K499&lt;=[5]Разработчик!$G$7,[5]Разработчик!$F$8,IF(K499&lt;=[5]Разработчик!$J$7,[5]Разработчик!$I$8,IF(K499&lt;=[5]Разработчик!$M$7,[5]Разработчик!$L$8,IF(K499&lt;=[5]Разработчик!$P$7,[5]Разработчик!$O$8,IF(K499&lt;=[5]Разработчик!$S$7,[5]Разработчик!$R$8,IF(K499&lt;=425.9,3.5,IF(K499&gt;=[5]Разработчик!$V$7,[5]Разработчик!$U$8))))))))),"-"))</f>
        <v>2</v>
      </c>
      <c r="O499" s="15"/>
      <c r="P499" s="43">
        <v>2021</v>
      </c>
      <c r="Q499" s="43">
        <v>2023</v>
      </c>
      <c r="R499" s="16" t="s">
        <v>258</v>
      </c>
      <c r="S499" s="16" t="s">
        <v>724</v>
      </c>
      <c r="T499" s="17">
        <f t="shared" si="67"/>
        <v>2040</v>
      </c>
      <c r="U499" s="315">
        <v>3</v>
      </c>
      <c r="V499" s="315"/>
      <c r="W499" s="315">
        <v>4</v>
      </c>
      <c r="X499" s="315"/>
      <c r="Y499" s="315">
        <v>1</v>
      </c>
      <c r="Z499" s="315">
        <v>2</v>
      </c>
      <c r="AA499" s="336"/>
      <c r="AB499" s="202" t="s">
        <v>2521</v>
      </c>
      <c r="AC499" s="196">
        <f t="shared" si="68"/>
        <v>6</v>
      </c>
      <c r="AD499" s="196">
        <f t="shared" si="69"/>
        <v>21</v>
      </c>
      <c r="AE499" s="196">
        <f t="shared" si="70"/>
        <v>27</v>
      </c>
    </row>
    <row r="500" spans="1:31" s="7" customFormat="1" ht="24" x14ac:dyDescent="0.25">
      <c r="A500" s="364"/>
      <c r="B500" s="237">
        <f>B499</f>
        <v>133</v>
      </c>
      <c r="C500" s="364"/>
      <c r="D500" s="364"/>
      <c r="E500" s="321"/>
      <c r="F500" s="40" t="s">
        <v>313</v>
      </c>
      <c r="G500" s="40">
        <v>5.5</v>
      </c>
      <c r="H500" s="364"/>
      <c r="I500" s="364"/>
      <c r="J500" s="103">
        <v>0.5</v>
      </c>
      <c r="K500" s="41">
        <v>33.4</v>
      </c>
      <c r="L500" s="41">
        <v>6.35</v>
      </c>
      <c r="M500" s="41">
        <v>2015</v>
      </c>
      <c r="N500" s="14">
        <f>IF(K500="","",IF(O500="",IF(K500=0,"",IF(K500&lt;=[5]Разработчик!$D$7,[5]Разработчик!$C$8,IF(K500&lt;=[5]Разработчик!$G$7,[5]Разработчик!$F$8,IF(K500&lt;=[5]Разработчик!$J$7,[5]Разработчик!$I$8,IF(K500&lt;=[5]Разработчик!$M$7,[5]Разработчик!$L$8,IF(K500&lt;=[5]Разработчик!$P$7,[5]Разработчик!$O$8,IF(K500&lt;=[5]Разработчик!$S$7,[5]Разработчик!$R$8,IF(K500&lt;=425.9,3.5,IF(K500&gt;=[5]Разработчик!$V$7,[5]Разработчик!$U$8))))))))),"-"))</f>
        <v>1.5</v>
      </c>
      <c r="O500" s="15"/>
      <c r="P500" s="43">
        <v>2021</v>
      </c>
      <c r="Q500" s="43">
        <v>2023</v>
      </c>
      <c r="R500" s="16" t="s">
        <v>258</v>
      </c>
      <c r="S500" s="16" t="s">
        <v>724</v>
      </c>
      <c r="T500" s="17">
        <f t="shared" si="67"/>
        <v>2040</v>
      </c>
      <c r="U500" s="315"/>
      <c r="V500" s="315"/>
      <c r="W500" s="315"/>
      <c r="X500" s="315"/>
      <c r="Y500" s="315"/>
      <c r="Z500" s="315"/>
      <c r="AA500" s="336"/>
      <c r="AB500" s="202" t="s">
        <v>2521</v>
      </c>
      <c r="AC500" s="196">
        <f t="shared" si="68"/>
        <v>0</v>
      </c>
      <c r="AD500" s="196">
        <f t="shared" si="69"/>
        <v>0</v>
      </c>
      <c r="AE500" s="196">
        <f t="shared" si="70"/>
        <v>0</v>
      </c>
    </row>
    <row r="501" spans="1:31" s="7" customFormat="1" ht="24" x14ac:dyDescent="0.25">
      <c r="A501" s="364" t="s">
        <v>889</v>
      </c>
      <c r="B501" s="237">
        <v>134</v>
      </c>
      <c r="C501" s="364" t="s">
        <v>622</v>
      </c>
      <c r="D501" s="364" t="s">
        <v>890</v>
      </c>
      <c r="E501" s="321" t="s">
        <v>752</v>
      </c>
      <c r="F501" s="81" t="s">
        <v>96</v>
      </c>
      <c r="G501" s="40">
        <v>5.5</v>
      </c>
      <c r="H501" s="364">
        <v>4.62</v>
      </c>
      <c r="I501" s="364">
        <v>40</v>
      </c>
      <c r="J501" s="103">
        <v>0.4</v>
      </c>
      <c r="K501" s="41">
        <v>60.3</v>
      </c>
      <c r="L501" s="41">
        <v>3.91</v>
      </c>
      <c r="M501" s="41">
        <v>2015</v>
      </c>
      <c r="N501" s="14">
        <f>IF(K501="","",IF(O501="",IF(K501=0,"",IF(K501&lt;=[5]Разработчик!$D$7,[5]Разработчик!$C$8,IF(K501&lt;=[5]Разработчик!$G$7,[5]Разработчик!$F$8,IF(K501&lt;=[5]Разработчик!$J$7,[5]Разработчик!$I$8,IF(K501&lt;=[5]Разработчик!$M$7,[5]Разработчик!$L$8,IF(K501&lt;=[5]Разработчик!$P$7,[5]Разработчик!$O$8,IF(K501&lt;=[5]Разработчик!$S$7,[5]Разработчик!$R$8,IF(K501&lt;=425.9,3.5,IF(K501&gt;=[5]Разработчик!$V$7,[5]Разработчик!$U$8))))))))),"-"))</f>
        <v>2</v>
      </c>
      <c r="O501" s="15"/>
      <c r="P501" s="43">
        <v>2017</v>
      </c>
      <c r="Q501" s="43">
        <v>2023</v>
      </c>
      <c r="R501" s="16" t="s">
        <v>258</v>
      </c>
      <c r="S501" s="16" t="s">
        <v>735</v>
      </c>
      <c r="T501" s="17">
        <f t="shared" si="67"/>
        <v>2040</v>
      </c>
      <c r="U501" s="315">
        <v>3</v>
      </c>
      <c r="V501" s="315"/>
      <c r="W501" s="315">
        <v>4</v>
      </c>
      <c r="X501" s="315"/>
      <c r="Y501" s="315">
        <v>1</v>
      </c>
      <c r="Z501" s="315">
        <v>2</v>
      </c>
      <c r="AA501" s="336"/>
      <c r="AB501" s="202" t="s">
        <v>2521</v>
      </c>
      <c r="AC501" s="196">
        <f t="shared" si="68"/>
        <v>6</v>
      </c>
      <c r="AD501" s="196">
        <f t="shared" si="69"/>
        <v>21</v>
      </c>
      <c r="AE501" s="196">
        <f t="shared" si="70"/>
        <v>27</v>
      </c>
    </row>
    <row r="502" spans="1:31" s="7" customFormat="1" ht="24" x14ac:dyDescent="0.25">
      <c r="A502" s="364"/>
      <c r="B502" s="237">
        <f>B501</f>
        <v>134</v>
      </c>
      <c r="C502" s="364"/>
      <c r="D502" s="364"/>
      <c r="E502" s="321"/>
      <c r="F502" s="81" t="s">
        <v>96</v>
      </c>
      <c r="G502" s="40">
        <v>5.5</v>
      </c>
      <c r="H502" s="364"/>
      <c r="I502" s="364"/>
      <c r="J502" s="103">
        <v>0.7</v>
      </c>
      <c r="K502" s="41">
        <v>33.4</v>
      </c>
      <c r="L502" s="41">
        <v>3.38</v>
      </c>
      <c r="M502" s="41">
        <v>2015</v>
      </c>
      <c r="N502" s="14">
        <f>IF(K502="","",IF(O502="",IF(K502=0,"",IF(K502&lt;=[5]Разработчик!$D$7,[5]Разработчик!$C$8,IF(K502&lt;=[5]Разработчик!$G$7,[5]Разработчик!$F$8,IF(K502&lt;=[5]Разработчик!$J$7,[5]Разработчик!$I$8,IF(K502&lt;=[5]Разработчик!$M$7,[5]Разработчик!$L$8,IF(K502&lt;=[5]Разработчик!$P$7,[5]Разработчик!$O$8,IF(K502&lt;=[5]Разработчик!$S$7,[5]Разработчик!$R$8,IF(K502&lt;=425.9,3.5,IF(K502&gt;=[5]Разработчик!$V$7,[5]Разработчик!$U$8))))))))),"-"))</f>
        <v>1.5</v>
      </c>
      <c r="O502" s="15"/>
      <c r="P502" s="43">
        <v>2017</v>
      </c>
      <c r="Q502" s="43">
        <v>2023</v>
      </c>
      <c r="R502" s="16" t="s">
        <v>258</v>
      </c>
      <c r="S502" s="16" t="s">
        <v>735</v>
      </c>
      <c r="T502" s="17">
        <f t="shared" si="67"/>
        <v>2040</v>
      </c>
      <c r="U502" s="315"/>
      <c r="V502" s="315"/>
      <c r="W502" s="315"/>
      <c r="X502" s="315"/>
      <c r="Y502" s="315"/>
      <c r="Z502" s="315"/>
      <c r="AA502" s="336"/>
      <c r="AB502" s="202" t="s">
        <v>2521</v>
      </c>
      <c r="AC502" s="196">
        <f t="shared" si="68"/>
        <v>0</v>
      </c>
      <c r="AD502" s="196">
        <f t="shared" si="69"/>
        <v>0</v>
      </c>
      <c r="AE502" s="196">
        <f t="shared" si="70"/>
        <v>0</v>
      </c>
    </row>
    <row r="503" spans="1:31" s="7" customFormat="1" ht="24" x14ac:dyDescent="0.25">
      <c r="A503" s="364"/>
      <c r="B503" s="237">
        <f>B502</f>
        <v>134</v>
      </c>
      <c r="C503" s="364" t="s">
        <v>622</v>
      </c>
      <c r="D503" s="364" t="s">
        <v>891</v>
      </c>
      <c r="E503" s="321"/>
      <c r="F503" s="81" t="s">
        <v>96</v>
      </c>
      <c r="G503" s="40">
        <v>5.5</v>
      </c>
      <c r="H503" s="364"/>
      <c r="I503" s="364"/>
      <c r="J503" s="103">
        <v>0.5</v>
      </c>
      <c r="K503" s="41">
        <v>60.3</v>
      </c>
      <c r="L503" s="41">
        <v>3.91</v>
      </c>
      <c r="M503" s="41">
        <v>2015</v>
      </c>
      <c r="N503" s="14">
        <f>IF(K503="","",IF(O503="",IF(K503=0,"",IF(K503&lt;=[5]Разработчик!$D$7,[5]Разработчик!$C$8,IF(K503&lt;=[5]Разработчик!$G$7,[5]Разработчик!$F$8,IF(K503&lt;=[5]Разработчик!$J$7,[5]Разработчик!$I$8,IF(K503&lt;=[5]Разработчик!$M$7,[5]Разработчик!$L$8,IF(K503&lt;=[5]Разработчик!$P$7,[5]Разработчик!$O$8,IF(K503&lt;=[5]Разработчик!$S$7,[5]Разработчик!$R$8,IF(K503&lt;=425.9,3.5,IF(K503&gt;=[5]Разработчик!$V$7,[5]Разработчик!$U$8))))))))),"-"))</f>
        <v>2</v>
      </c>
      <c r="O503" s="15"/>
      <c r="P503" s="43">
        <v>2017</v>
      </c>
      <c r="Q503" s="43">
        <v>2023</v>
      </c>
      <c r="R503" s="16" t="s">
        <v>258</v>
      </c>
      <c r="S503" s="16" t="s">
        <v>735</v>
      </c>
      <c r="T503" s="17">
        <f t="shared" si="67"/>
        <v>2040</v>
      </c>
      <c r="U503" s="315">
        <v>3</v>
      </c>
      <c r="V503" s="315"/>
      <c r="W503" s="315">
        <v>4</v>
      </c>
      <c r="X503" s="315"/>
      <c r="Y503" s="315">
        <v>1</v>
      </c>
      <c r="Z503" s="315">
        <v>3</v>
      </c>
      <c r="AA503" s="336"/>
      <c r="AB503" s="202" t="s">
        <v>2521</v>
      </c>
      <c r="AC503" s="196">
        <f t="shared" si="68"/>
        <v>7</v>
      </c>
      <c r="AD503" s="196">
        <f t="shared" si="69"/>
        <v>24</v>
      </c>
      <c r="AE503" s="196">
        <f t="shared" si="70"/>
        <v>31</v>
      </c>
    </row>
    <row r="504" spans="1:31" s="7" customFormat="1" ht="24" x14ac:dyDescent="0.25">
      <c r="A504" s="364"/>
      <c r="B504" s="237">
        <f>B503</f>
        <v>134</v>
      </c>
      <c r="C504" s="364"/>
      <c r="D504" s="364"/>
      <c r="E504" s="321"/>
      <c r="F504" s="81" t="s">
        <v>96</v>
      </c>
      <c r="G504" s="40">
        <v>5.5</v>
      </c>
      <c r="H504" s="364"/>
      <c r="I504" s="364"/>
      <c r="J504" s="103">
        <v>0.4</v>
      </c>
      <c r="K504" s="41">
        <v>33.4</v>
      </c>
      <c r="L504" s="41">
        <v>3.38</v>
      </c>
      <c r="M504" s="41">
        <v>2015</v>
      </c>
      <c r="N504" s="14">
        <f>IF(K504="","",IF(O504="",IF(K504=0,"",IF(K504&lt;=[5]Разработчик!$D$7,[5]Разработчик!$C$8,IF(K504&lt;=[5]Разработчик!$G$7,[5]Разработчик!$F$8,IF(K504&lt;=[5]Разработчик!$J$7,[5]Разработчик!$I$8,IF(K504&lt;=[5]Разработчик!$M$7,[5]Разработчик!$L$8,IF(K504&lt;=[5]Разработчик!$P$7,[5]Разработчик!$O$8,IF(K504&lt;=[5]Разработчик!$S$7,[5]Разработчик!$R$8,IF(K504&lt;=425.9,3.5,IF(K504&gt;=[5]Разработчик!$V$7,[5]Разработчик!$U$8))))))))),"-"))</f>
        <v>1.5</v>
      </c>
      <c r="O504" s="15"/>
      <c r="P504" s="43">
        <v>2017</v>
      </c>
      <c r="Q504" s="43">
        <v>2023</v>
      </c>
      <c r="R504" s="16" t="s">
        <v>258</v>
      </c>
      <c r="S504" s="16" t="s">
        <v>735</v>
      </c>
      <c r="T504" s="17">
        <f t="shared" si="67"/>
        <v>2040</v>
      </c>
      <c r="U504" s="315"/>
      <c r="V504" s="315"/>
      <c r="W504" s="315"/>
      <c r="X504" s="315"/>
      <c r="Y504" s="315"/>
      <c r="Z504" s="315"/>
      <c r="AA504" s="336"/>
      <c r="AB504" s="202" t="s">
        <v>2521</v>
      </c>
      <c r="AC504" s="196">
        <f t="shared" si="68"/>
        <v>0</v>
      </c>
      <c r="AD504" s="196">
        <f t="shared" si="69"/>
        <v>0</v>
      </c>
      <c r="AE504" s="196">
        <f t="shared" si="70"/>
        <v>0</v>
      </c>
    </row>
    <row r="505" spans="1:31" s="7" customFormat="1" ht="24" x14ac:dyDescent="0.25">
      <c r="A505" s="364"/>
      <c r="B505" s="237">
        <f>B504</f>
        <v>134</v>
      </c>
      <c r="C505" s="364" t="s">
        <v>622</v>
      </c>
      <c r="D505" s="364" t="s">
        <v>892</v>
      </c>
      <c r="E505" s="321"/>
      <c r="F505" s="81" t="s">
        <v>96</v>
      </c>
      <c r="G505" s="40">
        <v>5.5</v>
      </c>
      <c r="H505" s="364"/>
      <c r="I505" s="364"/>
      <c r="J505" s="103">
        <v>0.5</v>
      </c>
      <c r="K505" s="41">
        <v>60.3</v>
      </c>
      <c r="L505" s="41">
        <v>3.91</v>
      </c>
      <c r="M505" s="41">
        <v>2015</v>
      </c>
      <c r="N505" s="14">
        <f>IF(K505="","",IF(O505="",IF(K505=0,"",IF(K505&lt;=[5]Разработчик!$D$7,[5]Разработчик!$C$8,IF(K505&lt;=[5]Разработчик!$G$7,[5]Разработчик!$F$8,IF(K505&lt;=[5]Разработчик!$J$7,[5]Разработчик!$I$8,IF(K505&lt;=[5]Разработчик!$M$7,[5]Разработчик!$L$8,IF(K505&lt;=[5]Разработчик!$P$7,[5]Разработчик!$O$8,IF(K505&lt;=[5]Разработчик!$S$7,[5]Разработчик!$R$8,IF(K505&lt;=425.9,3.5,IF(K505&gt;=[5]Разработчик!$V$7,[5]Разработчик!$U$8))))))))),"-"))</f>
        <v>2</v>
      </c>
      <c r="O505" s="15"/>
      <c r="P505" s="43">
        <v>2017</v>
      </c>
      <c r="Q505" s="43">
        <v>2023</v>
      </c>
      <c r="R505" s="16" t="s">
        <v>258</v>
      </c>
      <c r="S505" s="16" t="s">
        <v>735</v>
      </c>
      <c r="T505" s="17">
        <f t="shared" si="67"/>
        <v>2040</v>
      </c>
      <c r="U505" s="315">
        <v>3</v>
      </c>
      <c r="V505" s="315"/>
      <c r="W505" s="315">
        <v>4</v>
      </c>
      <c r="X505" s="315"/>
      <c r="Y505" s="315">
        <v>1</v>
      </c>
      <c r="Z505" s="315">
        <v>3</v>
      </c>
      <c r="AA505" s="336"/>
      <c r="AB505" s="202" t="s">
        <v>2521</v>
      </c>
      <c r="AC505" s="196">
        <f t="shared" si="68"/>
        <v>7</v>
      </c>
      <c r="AD505" s="196">
        <f t="shared" si="69"/>
        <v>24</v>
      </c>
      <c r="AE505" s="196">
        <f t="shared" si="70"/>
        <v>31</v>
      </c>
    </row>
    <row r="506" spans="1:31" s="7" customFormat="1" ht="24" x14ac:dyDescent="0.25">
      <c r="A506" s="364"/>
      <c r="B506" s="237">
        <f>B505</f>
        <v>134</v>
      </c>
      <c r="C506" s="364"/>
      <c r="D506" s="364"/>
      <c r="E506" s="321"/>
      <c r="F506" s="81" t="s">
        <v>96</v>
      </c>
      <c r="G506" s="40">
        <v>5.5</v>
      </c>
      <c r="H506" s="364"/>
      <c r="I506" s="364"/>
      <c r="J506" s="103">
        <v>0.3</v>
      </c>
      <c r="K506" s="41">
        <v>33.4</v>
      </c>
      <c r="L506" s="41">
        <v>3.38</v>
      </c>
      <c r="M506" s="41">
        <v>2015</v>
      </c>
      <c r="N506" s="14">
        <f>IF(K506="","",IF(O506="",IF(K506=0,"",IF(K506&lt;=[5]Разработчик!$D$7,[5]Разработчик!$C$8,IF(K506&lt;=[5]Разработчик!$G$7,[5]Разработчик!$F$8,IF(K506&lt;=[5]Разработчик!$J$7,[5]Разработчик!$I$8,IF(K506&lt;=[5]Разработчик!$M$7,[5]Разработчик!$L$8,IF(K506&lt;=[5]Разработчик!$P$7,[5]Разработчик!$O$8,IF(K506&lt;=[5]Разработчик!$S$7,[5]Разработчик!$R$8,IF(K506&lt;=425.9,3.5,IF(K506&gt;=[5]Разработчик!$V$7,[5]Разработчик!$U$8))))))))),"-"))</f>
        <v>1.5</v>
      </c>
      <c r="O506" s="15"/>
      <c r="P506" s="43">
        <v>2017</v>
      </c>
      <c r="Q506" s="43">
        <v>2023</v>
      </c>
      <c r="R506" s="16" t="s">
        <v>258</v>
      </c>
      <c r="S506" s="16" t="s">
        <v>735</v>
      </c>
      <c r="T506" s="17">
        <f t="shared" si="67"/>
        <v>2040</v>
      </c>
      <c r="U506" s="315"/>
      <c r="V506" s="315"/>
      <c r="W506" s="315"/>
      <c r="X506" s="315"/>
      <c r="Y506" s="315"/>
      <c r="Z506" s="315"/>
      <c r="AA506" s="336"/>
      <c r="AB506" s="202" t="s">
        <v>2521</v>
      </c>
      <c r="AC506" s="196">
        <f t="shared" si="68"/>
        <v>0</v>
      </c>
      <c r="AD506" s="196">
        <f t="shared" si="69"/>
        <v>0</v>
      </c>
      <c r="AE506" s="196">
        <f t="shared" si="70"/>
        <v>0</v>
      </c>
    </row>
    <row r="507" spans="1:31" s="7" customFormat="1" x14ac:dyDescent="0.25">
      <c r="A507" s="321" t="s">
        <v>893</v>
      </c>
      <c r="B507" s="235">
        <v>159</v>
      </c>
      <c r="C507" s="321" t="s">
        <v>894</v>
      </c>
      <c r="D507" s="321" t="s">
        <v>895</v>
      </c>
      <c r="E507" s="321" t="s">
        <v>896</v>
      </c>
      <c r="F507" s="16" t="s">
        <v>41</v>
      </c>
      <c r="G507" s="321">
        <v>2.44</v>
      </c>
      <c r="H507" s="321">
        <v>0.45</v>
      </c>
      <c r="I507" s="361" t="s">
        <v>150</v>
      </c>
      <c r="J507" s="16">
        <v>39.6</v>
      </c>
      <c r="K507" s="98">
        <v>273</v>
      </c>
      <c r="L507" s="16">
        <v>8</v>
      </c>
      <c r="M507" s="43">
        <v>2016</v>
      </c>
      <c r="N507" s="14">
        <f>IF(K507="","",IF(O507="",IF(K507=0,"",IF(K507&lt;=[5]Разработчик!$D$7,[5]Разработчик!$C$8,IF(K507&lt;=[5]Разработчик!$G$7,[5]Разработчик!$F$8,IF(K507&lt;=[5]Разработчик!$J$7,[5]Разработчик!$I$8,IF(K507&lt;=[5]Разработчик!$M$7,[5]Разработчик!$L$8,IF(K507&lt;=[5]Разработчик!$P$7,[5]Разработчик!$O$8,IF(K507&lt;=[5]Разработчик!$S$7,[5]Разработчик!$R$8,IF(K507&lt;=425.9,3.5,IF(K507&gt;=[5]Разработчик!$V$7,[5]Разработчик!$U$8))))))))),"-"))</f>
        <v>3</v>
      </c>
      <c r="O507" s="15"/>
      <c r="P507" s="43">
        <v>2021</v>
      </c>
      <c r="Q507" s="43">
        <v>2023</v>
      </c>
      <c r="R507" s="74" t="s">
        <v>314</v>
      </c>
      <c r="S507" s="74" t="s">
        <v>340</v>
      </c>
      <c r="T507" s="17">
        <f t="shared" ref="T507:T520" si="71">IF(M507="","",M507+R507)</f>
        <v>2036</v>
      </c>
      <c r="U507" s="315">
        <v>15</v>
      </c>
      <c r="V507" s="315">
        <v>2</v>
      </c>
      <c r="W507" s="315">
        <v>5</v>
      </c>
      <c r="X507" s="315"/>
      <c r="Y507" s="315">
        <v>3</v>
      </c>
      <c r="Z507" s="315">
        <v>4</v>
      </c>
      <c r="AA507" s="336"/>
      <c r="AB507" s="202" t="s">
        <v>2521</v>
      </c>
      <c r="AC507" s="196">
        <f t="shared" si="68"/>
        <v>24</v>
      </c>
      <c r="AD507" s="196">
        <f t="shared" si="69"/>
        <v>61</v>
      </c>
      <c r="AE507" s="196">
        <f t="shared" si="70"/>
        <v>85</v>
      </c>
    </row>
    <row r="508" spans="1:31" s="7" customFormat="1" x14ac:dyDescent="0.25">
      <c r="A508" s="321"/>
      <c r="B508" s="237">
        <f t="shared" ref="B508:B533" si="72">B507</f>
        <v>159</v>
      </c>
      <c r="C508" s="321"/>
      <c r="D508" s="321"/>
      <c r="E508" s="321"/>
      <c r="F508" s="16" t="s">
        <v>41</v>
      </c>
      <c r="G508" s="321"/>
      <c r="H508" s="321"/>
      <c r="I508" s="361"/>
      <c r="J508" s="16">
        <v>1.6</v>
      </c>
      <c r="K508" s="98">
        <v>219</v>
      </c>
      <c r="L508" s="16">
        <v>6</v>
      </c>
      <c r="M508" s="43">
        <v>2016</v>
      </c>
      <c r="N508" s="14">
        <f>IF(K508="","",IF(O508="",IF(K508=0,"",IF(K508&lt;=[5]Разработчик!$D$7,[5]Разработчик!$C$8,IF(K508&lt;=[5]Разработчик!$G$7,[5]Разработчик!$F$8,IF(K508&lt;=[5]Разработчик!$J$7,[5]Разработчик!$I$8,IF(K508&lt;=[5]Разработчик!$M$7,[5]Разработчик!$L$8,IF(K508&lt;=[5]Разработчик!$P$7,[5]Разработчик!$O$8,IF(K508&lt;=[5]Разработчик!$S$7,[5]Разработчик!$R$8,IF(K508&lt;=425.9,3.5,IF(K508&gt;=[5]Разработчик!$V$7,[5]Разработчик!$U$8))))))))),"-"))</f>
        <v>2.5</v>
      </c>
      <c r="O508" s="15"/>
      <c r="P508" s="43">
        <v>2021</v>
      </c>
      <c r="Q508" s="43">
        <v>2023</v>
      </c>
      <c r="R508" s="74" t="s">
        <v>314</v>
      </c>
      <c r="S508" s="74" t="s">
        <v>340</v>
      </c>
      <c r="T508" s="17">
        <f t="shared" si="71"/>
        <v>2036</v>
      </c>
      <c r="U508" s="315"/>
      <c r="V508" s="315"/>
      <c r="W508" s="315"/>
      <c r="X508" s="315"/>
      <c r="Y508" s="315"/>
      <c r="Z508" s="315"/>
      <c r="AA508" s="336"/>
      <c r="AB508" s="202" t="s">
        <v>2521</v>
      </c>
      <c r="AC508" s="196">
        <f t="shared" si="68"/>
        <v>0</v>
      </c>
      <c r="AD508" s="196">
        <f t="shared" si="69"/>
        <v>0</v>
      </c>
      <c r="AE508" s="196">
        <f t="shared" si="70"/>
        <v>0</v>
      </c>
    </row>
    <row r="509" spans="1:31" s="7" customFormat="1" x14ac:dyDescent="0.25">
      <c r="A509" s="321"/>
      <c r="B509" s="237">
        <f t="shared" si="72"/>
        <v>159</v>
      </c>
      <c r="C509" s="321"/>
      <c r="D509" s="321"/>
      <c r="E509" s="321"/>
      <c r="F509" s="16" t="s">
        <v>41</v>
      </c>
      <c r="G509" s="321"/>
      <c r="H509" s="321"/>
      <c r="I509" s="361"/>
      <c r="J509" s="16">
        <v>1.7</v>
      </c>
      <c r="K509" s="98">
        <v>57</v>
      </c>
      <c r="L509" s="16">
        <v>5</v>
      </c>
      <c r="M509" s="43">
        <v>2016</v>
      </c>
      <c r="N509" s="14">
        <f>IF(K509="","",IF(O509="",IF(K509=0,"",IF(K509&lt;=[5]Разработчик!$D$7,[5]Разработчик!$C$8,IF(K509&lt;=[5]Разработчик!$G$7,[5]Разработчик!$F$8,IF(K509&lt;=[5]Разработчик!$J$7,[5]Разработчик!$I$8,IF(K509&lt;=[5]Разработчик!$M$7,[5]Разработчик!$L$8,IF(K509&lt;=[5]Разработчик!$P$7,[5]Разработчик!$O$8,IF(K509&lt;=[5]Разработчик!$S$7,[5]Разработчик!$R$8,IF(K509&lt;=425.9,3.5,IF(K509&gt;=[5]Разработчик!$V$7,[5]Разработчик!$U$8))))))))),"-"))</f>
        <v>1.5</v>
      </c>
      <c r="O509" s="15"/>
      <c r="P509" s="43">
        <v>2021</v>
      </c>
      <c r="Q509" s="43">
        <v>2023</v>
      </c>
      <c r="R509" s="74" t="s">
        <v>314</v>
      </c>
      <c r="S509" s="74" t="s">
        <v>340</v>
      </c>
      <c r="T509" s="17">
        <f t="shared" si="71"/>
        <v>2036</v>
      </c>
      <c r="U509" s="315"/>
      <c r="V509" s="315"/>
      <c r="W509" s="315"/>
      <c r="X509" s="315"/>
      <c r="Y509" s="315"/>
      <c r="Z509" s="315"/>
      <c r="AA509" s="336"/>
      <c r="AB509" s="202" t="s">
        <v>2521</v>
      </c>
      <c r="AC509" s="196">
        <f t="shared" si="68"/>
        <v>0</v>
      </c>
      <c r="AD509" s="196">
        <f t="shared" si="69"/>
        <v>0</v>
      </c>
      <c r="AE509" s="196">
        <f t="shared" si="70"/>
        <v>0</v>
      </c>
    </row>
    <row r="510" spans="1:31" s="7" customFormat="1" x14ac:dyDescent="0.25">
      <c r="A510" s="321"/>
      <c r="B510" s="237">
        <f t="shared" si="72"/>
        <v>159</v>
      </c>
      <c r="C510" s="321"/>
      <c r="D510" s="321"/>
      <c r="E510" s="321"/>
      <c r="F510" s="16" t="s">
        <v>41</v>
      </c>
      <c r="G510" s="321"/>
      <c r="H510" s="321"/>
      <c r="I510" s="361"/>
      <c r="J510" s="16">
        <v>0.4</v>
      </c>
      <c r="K510" s="98">
        <v>32</v>
      </c>
      <c r="L510" s="16">
        <v>4</v>
      </c>
      <c r="M510" s="43">
        <v>2016</v>
      </c>
      <c r="N510" s="14">
        <f>IF(K510="","",IF(O510="",IF(K510=0,"",IF(K510&lt;=[5]Разработчик!$D$7,[5]Разработчик!$C$8,IF(K510&lt;=[5]Разработчик!$G$7,[5]Разработчик!$F$8,IF(K510&lt;=[5]Разработчик!$J$7,[5]Разработчик!$I$8,IF(K510&lt;=[5]Разработчик!$M$7,[5]Разработчик!$L$8,IF(K510&lt;=[5]Разработчик!$P$7,[5]Разработчик!$O$8,IF(K510&lt;=[5]Разработчик!$S$7,[5]Разработчик!$R$8,IF(K510&lt;=425.9,3.5,IF(K510&gt;=[5]Разработчик!$V$7,[5]Разработчик!$U$8))))))))),"-"))</f>
        <v>1.5</v>
      </c>
      <c r="O510" s="15"/>
      <c r="P510" s="43">
        <v>2021</v>
      </c>
      <c r="Q510" s="43">
        <v>2023</v>
      </c>
      <c r="R510" s="74" t="s">
        <v>314</v>
      </c>
      <c r="S510" s="74" t="s">
        <v>340</v>
      </c>
      <c r="T510" s="17">
        <f t="shared" si="71"/>
        <v>2036</v>
      </c>
      <c r="U510" s="315"/>
      <c r="V510" s="315"/>
      <c r="W510" s="315"/>
      <c r="X510" s="315"/>
      <c r="Y510" s="315"/>
      <c r="Z510" s="315"/>
      <c r="AA510" s="336"/>
      <c r="AB510" s="202" t="s">
        <v>2521</v>
      </c>
      <c r="AC510" s="196">
        <f t="shared" si="68"/>
        <v>0</v>
      </c>
      <c r="AD510" s="196">
        <f t="shared" si="69"/>
        <v>0</v>
      </c>
      <c r="AE510" s="196">
        <f t="shared" si="70"/>
        <v>0</v>
      </c>
    </row>
    <row r="511" spans="1:31" s="7" customFormat="1" x14ac:dyDescent="0.25">
      <c r="A511" s="321"/>
      <c r="B511" s="237">
        <f t="shared" si="72"/>
        <v>159</v>
      </c>
      <c r="C511" s="321"/>
      <c r="D511" s="321" t="s">
        <v>897</v>
      </c>
      <c r="E511" s="321"/>
      <c r="F511" s="16" t="s">
        <v>41</v>
      </c>
      <c r="G511" s="321">
        <v>2.44</v>
      </c>
      <c r="H511" s="321">
        <v>0.45</v>
      </c>
      <c r="I511" s="361" t="s">
        <v>150</v>
      </c>
      <c r="J511" s="16">
        <v>2.4</v>
      </c>
      <c r="K511" s="98">
        <v>57</v>
      </c>
      <c r="L511" s="16">
        <v>5</v>
      </c>
      <c r="M511" s="43">
        <v>2016</v>
      </c>
      <c r="N511" s="14">
        <f>IF(K511="","",IF(O511="",IF(K511=0,"",IF(K511&lt;=[5]Разработчик!$D$7,[5]Разработчик!$C$8,IF(K511&lt;=[5]Разработчик!$G$7,[5]Разработчик!$F$8,IF(K511&lt;=[5]Разработчик!$J$7,[5]Разработчик!$I$8,IF(K511&lt;=[5]Разработчик!$M$7,[5]Разработчик!$L$8,IF(K511&lt;=[5]Разработчик!$P$7,[5]Разработчик!$O$8,IF(K511&lt;=[5]Разработчик!$S$7,[5]Разработчик!$R$8,IF(K511&lt;=425.9,3.5,IF(K511&gt;=[5]Разработчик!$V$7,[5]Разработчик!$U$8))))))))),"-"))</f>
        <v>1.5</v>
      </c>
      <c r="O511" s="15"/>
      <c r="P511" s="43">
        <v>2021</v>
      </c>
      <c r="Q511" s="43">
        <v>2023</v>
      </c>
      <c r="R511" s="74" t="s">
        <v>314</v>
      </c>
      <c r="S511" s="74" t="s">
        <v>340</v>
      </c>
      <c r="T511" s="17">
        <f t="shared" si="71"/>
        <v>2036</v>
      </c>
      <c r="U511" s="315">
        <v>2</v>
      </c>
      <c r="V511" s="315"/>
      <c r="W511" s="315">
        <v>3</v>
      </c>
      <c r="X511" s="315"/>
      <c r="Y511" s="315">
        <v>1</v>
      </c>
      <c r="Z511" s="315">
        <v>2</v>
      </c>
      <c r="AA511" s="336"/>
      <c r="AB511" s="202" t="s">
        <v>2521</v>
      </c>
      <c r="AC511" s="196">
        <f t="shared" si="68"/>
        <v>5</v>
      </c>
      <c r="AD511" s="196">
        <f t="shared" si="69"/>
        <v>17</v>
      </c>
      <c r="AE511" s="196">
        <f t="shared" si="70"/>
        <v>22</v>
      </c>
    </row>
    <row r="512" spans="1:31" s="7" customFormat="1" x14ac:dyDescent="0.25">
      <c r="A512" s="321"/>
      <c r="B512" s="237">
        <f t="shared" si="72"/>
        <v>159</v>
      </c>
      <c r="C512" s="321"/>
      <c r="D512" s="321"/>
      <c r="E512" s="321"/>
      <c r="F512" s="16" t="s">
        <v>41</v>
      </c>
      <c r="G512" s="321"/>
      <c r="H512" s="321"/>
      <c r="I512" s="361"/>
      <c r="J512" s="16">
        <v>1.2</v>
      </c>
      <c r="K512" s="98">
        <v>32</v>
      </c>
      <c r="L512" s="16">
        <v>4</v>
      </c>
      <c r="M512" s="43">
        <v>2016</v>
      </c>
      <c r="N512" s="14">
        <f>IF(K512="","",IF(O512="",IF(K512=0,"",IF(K512&lt;=[5]Разработчик!$D$7,[5]Разработчик!$C$8,IF(K512&lt;=[5]Разработчик!$G$7,[5]Разработчик!$F$8,IF(K512&lt;=[5]Разработчик!$J$7,[5]Разработчик!$I$8,IF(K512&lt;=[5]Разработчик!$M$7,[5]Разработчик!$L$8,IF(K512&lt;=[5]Разработчик!$P$7,[5]Разработчик!$O$8,IF(K512&lt;=[5]Разработчик!$S$7,[5]Разработчик!$R$8,IF(K512&lt;=425.9,3.5,IF(K512&gt;=[5]Разработчик!$V$7,[5]Разработчик!$U$8))))))))),"-"))</f>
        <v>1.5</v>
      </c>
      <c r="O512" s="15"/>
      <c r="P512" s="43">
        <v>2021</v>
      </c>
      <c r="Q512" s="43">
        <v>2023</v>
      </c>
      <c r="R512" s="74" t="s">
        <v>314</v>
      </c>
      <c r="S512" s="74" t="s">
        <v>340</v>
      </c>
      <c r="T512" s="17">
        <f t="shared" si="71"/>
        <v>2036</v>
      </c>
      <c r="U512" s="315"/>
      <c r="V512" s="315"/>
      <c r="W512" s="315"/>
      <c r="X512" s="315"/>
      <c r="Y512" s="315"/>
      <c r="Z512" s="315"/>
      <c r="AA512" s="336"/>
      <c r="AB512" s="202" t="s">
        <v>2521</v>
      </c>
      <c r="AC512" s="196">
        <f t="shared" si="68"/>
        <v>0</v>
      </c>
      <c r="AD512" s="196">
        <f t="shared" si="69"/>
        <v>0</v>
      </c>
      <c r="AE512" s="196">
        <f t="shared" si="70"/>
        <v>0</v>
      </c>
    </row>
    <row r="513" spans="1:31" s="7" customFormat="1" x14ac:dyDescent="0.25">
      <c r="A513" s="321"/>
      <c r="B513" s="237">
        <f t="shared" si="72"/>
        <v>159</v>
      </c>
      <c r="C513" s="321"/>
      <c r="D513" s="16" t="s">
        <v>898</v>
      </c>
      <c r="E513" s="321"/>
      <c r="F513" s="16" t="s">
        <v>41</v>
      </c>
      <c r="G513" s="16">
        <v>2.44</v>
      </c>
      <c r="H513" s="16">
        <v>0.45</v>
      </c>
      <c r="I513" s="81" t="s">
        <v>150</v>
      </c>
      <c r="J513" s="16">
        <v>0.4</v>
      </c>
      <c r="K513" s="98">
        <v>57</v>
      </c>
      <c r="L513" s="16">
        <v>5</v>
      </c>
      <c r="M513" s="43">
        <v>2016</v>
      </c>
      <c r="N513" s="14">
        <f>IF(K513="","",IF(O513="",IF(K513=0,"",IF(K513&lt;=[5]Разработчик!$D$7,[5]Разработчик!$C$8,IF(K513&lt;=[5]Разработчик!$G$7,[5]Разработчик!$F$8,IF(K513&lt;=[5]Разработчик!$J$7,[5]Разработчик!$I$8,IF(K513&lt;=[5]Разработчик!$M$7,[5]Разработчик!$L$8,IF(K513&lt;=[5]Разработчик!$P$7,[5]Разработчик!$O$8,IF(K513&lt;=[5]Разработчик!$S$7,[5]Разработчик!$R$8,IF(K513&lt;=425.9,3.5,IF(K513&gt;=[5]Разработчик!$V$7,[5]Разработчик!$U$8))))))))),"-"))</f>
        <v>1.5</v>
      </c>
      <c r="O513" s="15"/>
      <c r="P513" s="43">
        <v>2021</v>
      </c>
      <c r="Q513" s="43">
        <v>2023</v>
      </c>
      <c r="R513" s="74" t="s">
        <v>314</v>
      </c>
      <c r="S513" s="74" t="s">
        <v>340</v>
      </c>
      <c r="T513" s="17">
        <f t="shared" si="71"/>
        <v>2036</v>
      </c>
      <c r="U513" s="10"/>
      <c r="V513" s="10"/>
      <c r="W513" s="10">
        <v>3</v>
      </c>
      <c r="X513" s="10"/>
      <c r="Y513" s="10"/>
      <c r="Z513" s="10">
        <v>2</v>
      </c>
      <c r="AA513" s="336"/>
      <c r="AB513" s="202" t="s">
        <v>2521</v>
      </c>
      <c r="AC513" s="196">
        <f t="shared" si="68"/>
        <v>2</v>
      </c>
      <c r="AD513" s="196">
        <f t="shared" si="69"/>
        <v>12</v>
      </c>
      <c r="AE513" s="196">
        <f t="shared" si="70"/>
        <v>14</v>
      </c>
    </row>
    <row r="514" spans="1:31" s="7" customFormat="1" x14ac:dyDescent="0.25">
      <c r="A514" s="321"/>
      <c r="B514" s="237">
        <f t="shared" si="72"/>
        <v>159</v>
      </c>
      <c r="C514" s="321"/>
      <c r="D514" s="16" t="s">
        <v>899</v>
      </c>
      <c r="E514" s="321"/>
      <c r="F514" s="16" t="s">
        <v>41</v>
      </c>
      <c r="G514" s="16">
        <v>2.44</v>
      </c>
      <c r="H514" s="16">
        <v>0.45</v>
      </c>
      <c r="I514" s="81" t="s">
        <v>150</v>
      </c>
      <c r="J514" s="16">
        <v>0.2</v>
      </c>
      <c r="K514" s="98">
        <v>57</v>
      </c>
      <c r="L514" s="16">
        <v>5</v>
      </c>
      <c r="M514" s="43">
        <v>2016</v>
      </c>
      <c r="N514" s="14">
        <f>IF(K514="","",IF(O514="",IF(K514=0,"",IF(K514&lt;=[5]Разработчик!$D$7,[5]Разработчик!$C$8,IF(K514&lt;=[5]Разработчик!$G$7,[5]Разработчик!$F$8,IF(K514&lt;=[5]Разработчик!$J$7,[5]Разработчик!$I$8,IF(K514&lt;=[5]Разработчик!$M$7,[5]Разработчик!$L$8,IF(K514&lt;=[5]Разработчик!$P$7,[5]Разработчик!$O$8,IF(K514&lt;=[5]Разработчик!$S$7,[5]Разработчик!$R$8,IF(K514&lt;=425.9,3.5,IF(K514&gt;=[5]Разработчик!$V$7,[5]Разработчик!$U$8))))))))),"-"))</f>
        <v>1.5</v>
      </c>
      <c r="O514" s="15"/>
      <c r="P514" s="43">
        <v>2021</v>
      </c>
      <c r="Q514" s="43">
        <v>2023</v>
      </c>
      <c r="R514" s="74" t="s">
        <v>314</v>
      </c>
      <c r="S514" s="74" t="s">
        <v>340</v>
      </c>
      <c r="T514" s="17">
        <f t="shared" si="71"/>
        <v>2036</v>
      </c>
      <c r="U514" s="10"/>
      <c r="V514" s="10"/>
      <c r="W514" s="10">
        <v>3</v>
      </c>
      <c r="X514" s="10"/>
      <c r="Y514" s="10"/>
      <c r="Z514" s="10">
        <v>2</v>
      </c>
      <c r="AA514" s="336"/>
      <c r="AB514" s="202" t="s">
        <v>2521</v>
      </c>
      <c r="AC514" s="196">
        <f t="shared" si="68"/>
        <v>2</v>
      </c>
      <c r="AD514" s="196">
        <f t="shared" si="69"/>
        <v>12</v>
      </c>
      <c r="AE514" s="196">
        <f t="shared" si="70"/>
        <v>14</v>
      </c>
    </row>
    <row r="515" spans="1:31" s="7" customFormat="1" x14ac:dyDescent="0.25">
      <c r="A515" s="321"/>
      <c r="B515" s="237">
        <f t="shared" si="72"/>
        <v>159</v>
      </c>
      <c r="C515" s="321"/>
      <c r="D515" s="321" t="s">
        <v>900</v>
      </c>
      <c r="E515" s="321"/>
      <c r="F515" s="16" t="s">
        <v>41</v>
      </c>
      <c r="G515" s="321">
        <v>2.44</v>
      </c>
      <c r="H515" s="321">
        <v>0.45</v>
      </c>
      <c r="I515" s="361" t="s">
        <v>150</v>
      </c>
      <c r="J515" s="16" t="s">
        <v>901</v>
      </c>
      <c r="K515" s="98">
        <v>57</v>
      </c>
      <c r="L515" s="16">
        <v>5</v>
      </c>
      <c r="M515" s="43">
        <v>2016</v>
      </c>
      <c r="N515" s="14">
        <f>IF(K515="","",IF(O515="",IF(K515=0,"",IF(K515&lt;=[5]Разработчик!$D$7,[5]Разработчик!$C$8,IF(K515&lt;=[5]Разработчик!$G$7,[5]Разработчик!$F$8,IF(K515&lt;=[5]Разработчик!$J$7,[5]Разработчик!$I$8,IF(K515&lt;=[5]Разработчик!$M$7,[5]Разработчик!$L$8,IF(K515&lt;=[5]Разработчик!$P$7,[5]Разработчик!$O$8,IF(K515&lt;=[5]Разработчик!$S$7,[5]Разработчик!$R$8,IF(K515&lt;=425.9,3.5,IF(K515&gt;=[5]Разработчик!$V$7,[5]Разработчик!$U$8))))))))),"-"))</f>
        <v>1.5</v>
      </c>
      <c r="O515" s="15"/>
      <c r="P515" s="43">
        <v>2021</v>
      </c>
      <c r="Q515" s="43">
        <v>2023</v>
      </c>
      <c r="R515" s="74" t="s">
        <v>314</v>
      </c>
      <c r="S515" s="74" t="s">
        <v>340</v>
      </c>
      <c r="T515" s="17">
        <f t="shared" si="71"/>
        <v>2036</v>
      </c>
      <c r="U515" s="315">
        <v>7</v>
      </c>
      <c r="V515" s="315"/>
      <c r="W515" s="315">
        <v>1</v>
      </c>
      <c r="X515" s="315"/>
      <c r="Y515" s="315">
        <v>1</v>
      </c>
      <c r="Z515" s="315">
        <v>4</v>
      </c>
      <c r="AA515" s="336"/>
      <c r="AB515" s="202" t="s">
        <v>2521</v>
      </c>
      <c r="AC515" s="196">
        <f t="shared" si="68"/>
        <v>12</v>
      </c>
      <c r="AD515" s="196">
        <f t="shared" si="69"/>
        <v>29</v>
      </c>
      <c r="AE515" s="196">
        <f t="shared" si="70"/>
        <v>41</v>
      </c>
    </row>
    <row r="516" spans="1:31" s="7" customFormat="1" x14ac:dyDescent="0.25">
      <c r="A516" s="321"/>
      <c r="B516" s="237">
        <f t="shared" si="72"/>
        <v>159</v>
      </c>
      <c r="C516" s="321"/>
      <c r="D516" s="321"/>
      <c r="E516" s="321"/>
      <c r="F516" s="16" t="s">
        <v>41</v>
      </c>
      <c r="G516" s="321"/>
      <c r="H516" s="321"/>
      <c r="I516" s="361"/>
      <c r="J516" s="16">
        <v>3.6</v>
      </c>
      <c r="K516" s="98">
        <v>32</v>
      </c>
      <c r="L516" s="16">
        <v>4</v>
      </c>
      <c r="M516" s="43">
        <v>2016</v>
      </c>
      <c r="N516" s="14">
        <f>IF(K516="","",IF(O516="",IF(K516=0,"",IF(K516&lt;=[5]Разработчик!$D$7,[5]Разработчик!$C$8,IF(K516&lt;=[5]Разработчик!$G$7,[5]Разработчик!$F$8,IF(K516&lt;=[5]Разработчик!$J$7,[5]Разработчик!$I$8,IF(K516&lt;=[5]Разработчик!$M$7,[5]Разработчик!$L$8,IF(K516&lt;=[5]Разработчик!$P$7,[5]Разработчик!$O$8,IF(K516&lt;=[5]Разработчик!$S$7,[5]Разработчик!$R$8,IF(K516&lt;=425.9,3.5,IF(K516&gt;=[5]Разработчик!$V$7,[5]Разработчик!$U$8))))))))),"-"))</f>
        <v>1.5</v>
      </c>
      <c r="O516" s="15"/>
      <c r="P516" s="43">
        <v>2021</v>
      </c>
      <c r="Q516" s="43">
        <v>2023</v>
      </c>
      <c r="R516" s="74" t="s">
        <v>314</v>
      </c>
      <c r="S516" s="74" t="s">
        <v>340</v>
      </c>
      <c r="T516" s="17">
        <f t="shared" si="71"/>
        <v>2036</v>
      </c>
      <c r="U516" s="315"/>
      <c r="V516" s="315"/>
      <c r="W516" s="315"/>
      <c r="X516" s="315"/>
      <c r="Y516" s="315"/>
      <c r="Z516" s="315"/>
      <c r="AA516" s="336"/>
      <c r="AB516" s="202" t="s">
        <v>2521</v>
      </c>
      <c r="AC516" s="196">
        <f t="shared" si="68"/>
        <v>0</v>
      </c>
      <c r="AD516" s="196">
        <f t="shared" si="69"/>
        <v>0</v>
      </c>
      <c r="AE516" s="196">
        <f t="shared" si="70"/>
        <v>0</v>
      </c>
    </row>
    <row r="517" spans="1:31" s="7" customFormat="1" x14ac:dyDescent="0.25">
      <c r="A517" s="321"/>
      <c r="B517" s="237">
        <f t="shared" si="72"/>
        <v>159</v>
      </c>
      <c r="C517" s="321"/>
      <c r="D517" s="16" t="s">
        <v>902</v>
      </c>
      <c r="E517" s="321"/>
      <c r="F517" s="16" t="s">
        <v>41</v>
      </c>
      <c r="G517" s="16">
        <v>2.44</v>
      </c>
      <c r="H517" s="16">
        <v>0.45</v>
      </c>
      <c r="I517" s="81" t="s">
        <v>150</v>
      </c>
      <c r="J517" s="16">
        <v>0.1</v>
      </c>
      <c r="K517" s="98">
        <v>57</v>
      </c>
      <c r="L517" s="16">
        <v>5</v>
      </c>
      <c r="M517" s="43">
        <v>2016</v>
      </c>
      <c r="N517" s="14">
        <f>IF(K517="","",IF(O517="",IF(K517=0,"",IF(K517&lt;=[5]Разработчик!$D$7,[5]Разработчик!$C$8,IF(K517&lt;=[5]Разработчик!$G$7,[5]Разработчик!$F$8,IF(K517&lt;=[5]Разработчик!$J$7,[5]Разработчик!$I$8,IF(K517&lt;=[5]Разработчик!$M$7,[5]Разработчик!$L$8,IF(K517&lt;=[5]Разработчик!$P$7,[5]Разработчик!$O$8,IF(K517&lt;=[5]Разработчик!$S$7,[5]Разработчик!$R$8,IF(K517&lt;=425.9,3.5,IF(K517&gt;=[5]Разработчик!$V$7,[5]Разработчик!$U$8))))))))),"-"))</f>
        <v>1.5</v>
      </c>
      <c r="O517" s="15"/>
      <c r="P517" s="43">
        <v>2021</v>
      </c>
      <c r="Q517" s="43">
        <v>2023</v>
      </c>
      <c r="R517" s="74" t="s">
        <v>314</v>
      </c>
      <c r="S517" s="74" t="s">
        <v>340</v>
      </c>
      <c r="T517" s="17">
        <f t="shared" si="71"/>
        <v>2036</v>
      </c>
      <c r="U517" s="10"/>
      <c r="V517" s="10"/>
      <c r="W517" s="10">
        <v>1</v>
      </c>
      <c r="X517" s="10"/>
      <c r="Y517" s="10">
        <v>1</v>
      </c>
      <c r="Z517" s="10"/>
      <c r="AA517" s="336"/>
      <c r="AB517" s="202" t="s">
        <v>2521</v>
      </c>
      <c r="AC517" s="196">
        <f t="shared" si="68"/>
        <v>1</v>
      </c>
      <c r="AD517" s="196">
        <f t="shared" si="69"/>
        <v>3</v>
      </c>
      <c r="AE517" s="196">
        <f t="shared" si="70"/>
        <v>4</v>
      </c>
    </row>
    <row r="518" spans="1:31" s="7" customFormat="1" x14ac:dyDescent="0.25">
      <c r="A518" s="321"/>
      <c r="B518" s="237">
        <f t="shared" si="72"/>
        <v>159</v>
      </c>
      <c r="C518" s="321"/>
      <c r="D518" s="321" t="s">
        <v>903</v>
      </c>
      <c r="E518" s="321"/>
      <c r="F518" s="16" t="s">
        <v>41</v>
      </c>
      <c r="G518" s="321">
        <v>2.44</v>
      </c>
      <c r="H518" s="321">
        <v>0.45</v>
      </c>
      <c r="I518" s="361" t="s">
        <v>150</v>
      </c>
      <c r="J518" s="16">
        <v>3.9</v>
      </c>
      <c r="K518" s="98">
        <v>32</v>
      </c>
      <c r="L518" s="16">
        <v>4</v>
      </c>
      <c r="M518" s="43">
        <v>2016</v>
      </c>
      <c r="N518" s="14">
        <f>IF(K518="","",IF(O518="",IF(K518=0,"",IF(K518&lt;=[5]Разработчик!$D$7,[5]Разработчик!$C$8,IF(K518&lt;=[5]Разработчик!$G$7,[5]Разработчик!$F$8,IF(K518&lt;=[5]Разработчик!$J$7,[5]Разработчик!$I$8,IF(K518&lt;=[5]Разработчик!$M$7,[5]Разработчик!$L$8,IF(K518&lt;=[5]Разработчик!$P$7,[5]Разработчик!$O$8,IF(K518&lt;=[5]Разработчик!$S$7,[5]Разработчик!$R$8,IF(K518&lt;=425.9,3.5,IF(K518&gt;=[5]Разработчик!$V$7,[5]Разработчик!$U$8))))))))),"-"))</f>
        <v>1.5</v>
      </c>
      <c r="O518" s="15"/>
      <c r="P518" s="43">
        <v>2021</v>
      </c>
      <c r="Q518" s="43">
        <v>2023</v>
      </c>
      <c r="R518" s="74" t="s">
        <v>314</v>
      </c>
      <c r="S518" s="74" t="s">
        <v>340</v>
      </c>
      <c r="T518" s="17">
        <f t="shared" si="71"/>
        <v>2036</v>
      </c>
      <c r="U518" s="315"/>
      <c r="V518" s="315"/>
      <c r="W518" s="315">
        <v>3</v>
      </c>
      <c r="X518" s="315"/>
      <c r="Y518" s="315">
        <v>1</v>
      </c>
      <c r="Z518" s="315">
        <v>3</v>
      </c>
      <c r="AA518" s="336"/>
      <c r="AB518" s="202" t="s">
        <v>2521</v>
      </c>
      <c r="AC518" s="196">
        <f t="shared" si="68"/>
        <v>4</v>
      </c>
      <c r="AD518" s="196">
        <f t="shared" si="69"/>
        <v>16</v>
      </c>
      <c r="AE518" s="196">
        <f t="shared" si="70"/>
        <v>20</v>
      </c>
    </row>
    <row r="519" spans="1:31" s="7" customFormat="1" x14ac:dyDescent="0.25">
      <c r="A519" s="321"/>
      <c r="B519" s="237">
        <f t="shared" si="72"/>
        <v>159</v>
      </c>
      <c r="C519" s="321"/>
      <c r="D519" s="321"/>
      <c r="E519" s="321"/>
      <c r="F519" s="16" t="s">
        <v>41</v>
      </c>
      <c r="G519" s="321"/>
      <c r="H519" s="321"/>
      <c r="I519" s="361"/>
      <c r="J519" s="16">
        <v>1.1000000000000001</v>
      </c>
      <c r="K519" s="98">
        <v>18</v>
      </c>
      <c r="L519" s="16">
        <v>4</v>
      </c>
      <c r="M519" s="43">
        <v>2016</v>
      </c>
      <c r="N519" s="14">
        <f>IF(K519="","",IF(O519="",IF(K519=0,"",IF(K519&lt;=[5]Разработчик!$D$7,[5]Разработчик!$C$8,IF(K519&lt;=[5]Разработчик!$G$7,[5]Разработчик!$F$8,IF(K519&lt;=[5]Разработчик!$J$7,[5]Разработчик!$I$8,IF(K519&lt;=[5]Разработчик!$M$7,[5]Разработчик!$L$8,IF(K519&lt;=[5]Разработчик!$P$7,[5]Разработчик!$O$8,IF(K519&lt;=[5]Разработчик!$S$7,[5]Разработчик!$R$8,IF(K519&lt;=425.9,3.5,IF(K519&gt;=[5]Разработчик!$V$7,[5]Разработчик!$U$8))))))))),"-"))</f>
        <v>1</v>
      </c>
      <c r="O519" s="15"/>
      <c r="P519" s="43">
        <v>2021</v>
      </c>
      <c r="Q519" s="43">
        <v>2023</v>
      </c>
      <c r="R519" s="74" t="s">
        <v>314</v>
      </c>
      <c r="S519" s="74" t="s">
        <v>340</v>
      </c>
      <c r="T519" s="17">
        <f t="shared" si="71"/>
        <v>2036</v>
      </c>
      <c r="U519" s="315"/>
      <c r="V519" s="315"/>
      <c r="W519" s="315"/>
      <c r="X519" s="315"/>
      <c r="Y519" s="315"/>
      <c r="Z519" s="315"/>
      <c r="AA519" s="336"/>
      <c r="AB519" s="202" t="s">
        <v>2521</v>
      </c>
      <c r="AC519" s="196">
        <f t="shared" si="68"/>
        <v>0</v>
      </c>
      <c r="AD519" s="196">
        <f t="shared" si="69"/>
        <v>0</v>
      </c>
      <c r="AE519" s="196">
        <f t="shared" si="70"/>
        <v>0</v>
      </c>
    </row>
    <row r="520" spans="1:31" s="7" customFormat="1" x14ac:dyDescent="0.25">
      <c r="A520" s="321"/>
      <c r="B520" s="237">
        <f t="shared" si="72"/>
        <v>159</v>
      </c>
      <c r="C520" s="321"/>
      <c r="D520" s="16" t="s">
        <v>904</v>
      </c>
      <c r="E520" s="321"/>
      <c r="F520" s="16" t="s">
        <v>41</v>
      </c>
      <c r="G520" s="16">
        <v>2.44</v>
      </c>
      <c r="H520" s="16">
        <v>0.45</v>
      </c>
      <c r="I520" s="81" t="s">
        <v>150</v>
      </c>
      <c r="J520" s="16">
        <v>7.4</v>
      </c>
      <c r="K520" s="98">
        <v>32</v>
      </c>
      <c r="L520" s="16">
        <v>4</v>
      </c>
      <c r="M520" s="43">
        <v>2016</v>
      </c>
      <c r="N520" s="14">
        <f>IF(K520="","",IF(O520="",IF(K520=0,"",IF(K520&lt;=[5]Разработчик!$D$7,[5]Разработчик!$C$8,IF(K520&lt;=[5]Разработчик!$G$7,[5]Разработчик!$F$8,IF(K520&lt;=[5]Разработчик!$J$7,[5]Разработчик!$I$8,IF(K520&lt;=[5]Разработчик!$M$7,[5]Разработчик!$L$8,IF(K520&lt;=[5]Разработчик!$P$7,[5]Разработчик!$O$8,IF(K520&lt;=[5]Разработчик!$S$7,[5]Разработчик!$R$8,IF(K520&lt;=425.9,3.5,IF(K520&gt;=[5]Разработчик!$V$7,[5]Разработчик!$U$8))))))))),"-"))</f>
        <v>1.5</v>
      </c>
      <c r="O520" s="15"/>
      <c r="P520" s="43">
        <v>2021</v>
      </c>
      <c r="Q520" s="43">
        <v>2023</v>
      </c>
      <c r="R520" s="74" t="s">
        <v>314</v>
      </c>
      <c r="S520" s="74" t="s">
        <v>340</v>
      </c>
      <c r="T520" s="17">
        <f t="shared" si="71"/>
        <v>2036</v>
      </c>
      <c r="U520" s="25"/>
      <c r="V520" s="25"/>
      <c r="W520" s="25">
        <v>2</v>
      </c>
      <c r="X520" s="25"/>
      <c r="Y520" s="25">
        <v>1</v>
      </c>
      <c r="Z520" s="25">
        <v>2</v>
      </c>
      <c r="AA520" s="336"/>
      <c r="AB520" s="202" t="s">
        <v>2521</v>
      </c>
      <c r="AC520" s="196">
        <f t="shared" si="68"/>
        <v>3</v>
      </c>
      <c r="AD520" s="196">
        <f t="shared" si="69"/>
        <v>11</v>
      </c>
      <c r="AE520" s="196">
        <f t="shared" si="70"/>
        <v>14</v>
      </c>
    </row>
    <row r="521" spans="1:31" s="7" customFormat="1" x14ac:dyDescent="0.25">
      <c r="A521" s="321"/>
      <c r="B521" s="237">
        <f t="shared" si="72"/>
        <v>159</v>
      </c>
      <c r="C521" s="321"/>
      <c r="D521" s="16" t="s">
        <v>905</v>
      </c>
      <c r="E521" s="321"/>
      <c r="F521" s="16" t="s">
        <v>41</v>
      </c>
      <c r="G521" s="16">
        <v>2.44</v>
      </c>
      <c r="H521" s="16">
        <v>0.45</v>
      </c>
      <c r="I521" s="81" t="s">
        <v>150</v>
      </c>
      <c r="J521" s="16">
        <v>4.5999999999999996</v>
      </c>
      <c r="K521" s="98">
        <v>219</v>
      </c>
      <c r="L521" s="16">
        <v>6</v>
      </c>
      <c r="M521" s="43">
        <v>2016</v>
      </c>
      <c r="N521" s="14">
        <f>IF(K521="","",IF(O521="",IF(K521=0,"",IF(K521&lt;=[5]Разработчик!$D$7,[5]Разработчик!$C$8,IF(K521&lt;=[5]Разработчик!$G$7,[5]Разработчик!$F$8,IF(K521&lt;=[5]Разработчик!$J$7,[5]Разработчик!$I$8,IF(K521&lt;=[5]Разработчик!$M$7,[5]Разработчик!$L$8,IF(K521&lt;=[5]Разработчик!$P$7,[5]Разработчик!$O$8,IF(K521&lt;=[5]Разработчик!$S$7,[5]Разработчик!$R$8,IF(K521&lt;=425.9,3.5,IF(K521&gt;=[5]Разработчик!$V$7,[5]Разработчик!$U$8))))))))),"-"))</f>
        <v>2.5</v>
      </c>
      <c r="O521" s="15"/>
      <c r="P521" s="43">
        <v>2021</v>
      </c>
      <c r="Q521" s="43">
        <v>2023</v>
      </c>
      <c r="R521" s="74" t="s">
        <v>314</v>
      </c>
      <c r="S521" s="74" t="s">
        <v>340</v>
      </c>
      <c r="T521" s="17">
        <f t="shared" ref="T521:T545" si="73">IF(M521="","",M521+R521)</f>
        <v>2036</v>
      </c>
      <c r="U521" s="25">
        <v>4</v>
      </c>
      <c r="V521" s="25"/>
      <c r="W521" s="25">
        <v>1</v>
      </c>
      <c r="X521" s="25"/>
      <c r="Y521" s="25"/>
      <c r="Z521" s="25"/>
      <c r="AA521" s="336"/>
      <c r="AB521" s="202" t="s">
        <v>2521</v>
      </c>
      <c r="AC521" s="196">
        <f t="shared" si="68"/>
        <v>4</v>
      </c>
      <c r="AD521" s="196">
        <f t="shared" si="69"/>
        <v>10</v>
      </c>
      <c r="AE521" s="196">
        <f t="shared" si="70"/>
        <v>14</v>
      </c>
    </row>
    <row r="522" spans="1:31" s="7" customFormat="1" x14ac:dyDescent="0.25">
      <c r="A522" s="321"/>
      <c r="B522" s="237">
        <f t="shared" si="72"/>
        <v>159</v>
      </c>
      <c r="C522" s="321"/>
      <c r="D522" s="322" t="s">
        <v>906</v>
      </c>
      <c r="E522" s="321"/>
      <c r="F522" s="16" t="s">
        <v>41</v>
      </c>
      <c r="G522" s="321">
        <v>2.44</v>
      </c>
      <c r="H522" s="321">
        <v>0.45</v>
      </c>
      <c r="I522" s="361" t="s">
        <v>150</v>
      </c>
      <c r="J522" s="16">
        <v>0.78</v>
      </c>
      <c r="K522" s="98">
        <v>219</v>
      </c>
      <c r="L522" s="16">
        <v>8</v>
      </c>
      <c r="M522" s="43">
        <v>2016</v>
      </c>
      <c r="N522" s="14">
        <f>IF(K522="","",IF(O522="",IF(K522=0,"",IF(K522&lt;=[5]Разработчик!$D$7,[5]Разработчик!$C$8,IF(K522&lt;=[5]Разработчик!$G$7,[5]Разработчик!$F$8,IF(K522&lt;=[5]Разработчик!$J$7,[5]Разработчик!$I$8,IF(K522&lt;=[5]Разработчик!$M$7,[5]Разработчик!$L$8,IF(K522&lt;=[5]Разработчик!$P$7,[5]Разработчик!$O$8,IF(K522&lt;=[5]Разработчик!$S$7,[5]Разработчик!$R$8,IF(K522&lt;=425.9,3.5,IF(K522&gt;=[5]Разработчик!$V$7,[5]Разработчик!$U$8))))))))),"-"))</f>
        <v>2.5</v>
      </c>
      <c r="O522" s="15"/>
      <c r="P522" s="43">
        <v>2021</v>
      </c>
      <c r="Q522" s="43">
        <v>2023</v>
      </c>
      <c r="R522" s="74" t="s">
        <v>314</v>
      </c>
      <c r="S522" s="74" t="s">
        <v>340</v>
      </c>
      <c r="T522" s="17">
        <f t="shared" si="73"/>
        <v>2036</v>
      </c>
      <c r="U522" s="372">
        <v>4</v>
      </c>
      <c r="V522" s="372"/>
      <c r="W522" s="372"/>
      <c r="X522" s="372"/>
      <c r="Y522" s="372"/>
      <c r="Z522" s="372"/>
      <c r="AA522" s="336"/>
      <c r="AB522" s="202" t="s">
        <v>2521</v>
      </c>
      <c r="AC522" s="196">
        <f t="shared" si="68"/>
        <v>4</v>
      </c>
      <c r="AD522" s="196">
        <f t="shared" si="69"/>
        <v>8</v>
      </c>
      <c r="AE522" s="196">
        <f t="shared" si="70"/>
        <v>12</v>
      </c>
    </row>
    <row r="523" spans="1:31" s="7" customFormat="1" x14ac:dyDescent="0.25">
      <c r="A523" s="321"/>
      <c r="B523" s="237">
        <f t="shared" si="72"/>
        <v>159</v>
      </c>
      <c r="C523" s="321"/>
      <c r="D523" s="322"/>
      <c r="E523" s="321"/>
      <c r="F523" s="16" t="s">
        <v>41</v>
      </c>
      <c r="G523" s="321"/>
      <c r="H523" s="321"/>
      <c r="I523" s="361"/>
      <c r="J523" s="16">
        <v>23.4</v>
      </c>
      <c r="K523" s="98">
        <v>219</v>
      </c>
      <c r="L523" s="16">
        <v>6</v>
      </c>
      <c r="M523" s="43">
        <v>2016</v>
      </c>
      <c r="N523" s="14">
        <f>IF(K523="","",IF(O523="",IF(K523=0,"",IF(K523&lt;=[5]Разработчик!$D$7,[5]Разработчик!$C$8,IF(K523&lt;=[5]Разработчик!$G$7,[5]Разработчик!$F$8,IF(K523&lt;=[5]Разработчик!$J$7,[5]Разработчик!$I$8,IF(K523&lt;=[5]Разработчик!$M$7,[5]Разработчик!$L$8,IF(K523&lt;=[5]Разработчик!$P$7,[5]Разработчик!$O$8,IF(K523&lt;=[5]Разработчик!$S$7,[5]Разработчик!$R$8,IF(K523&lt;=425.9,3.5,IF(K523&gt;=[5]Разработчик!$V$7,[5]Разработчик!$U$8))))))))),"-"))</f>
        <v>2.5</v>
      </c>
      <c r="O523" s="15"/>
      <c r="P523" s="43">
        <v>2021</v>
      </c>
      <c r="Q523" s="43">
        <v>2023</v>
      </c>
      <c r="R523" s="74" t="s">
        <v>314</v>
      </c>
      <c r="S523" s="74" t="s">
        <v>340</v>
      </c>
      <c r="T523" s="17">
        <f t="shared" si="73"/>
        <v>2036</v>
      </c>
      <c r="U523" s="372"/>
      <c r="V523" s="372"/>
      <c r="W523" s="372"/>
      <c r="X523" s="372"/>
      <c r="Y523" s="372"/>
      <c r="Z523" s="372"/>
      <c r="AA523" s="336"/>
      <c r="AB523" s="202" t="s">
        <v>2521</v>
      </c>
      <c r="AC523" s="196">
        <f t="shared" si="68"/>
        <v>0</v>
      </c>
      <c r="AD523" s="196">
        <f t="shared" si="69"/>
        <v>0</v>
      </c>
      <c r="AE523" s="196">
        <f t="shared" si="70"/>
        <v>0</v>
      </c>
    </row>
    <row r="524" spans="1:31" s="7" customFormat="1" x14ac:dyDescent="0.25">
      <c r="A524" s="321"/>
      <c r="B524" s="237">
        <f t="shared" si="72"/>
        <v>159</v>
      </c>
      <c r="C524" s="321"/>
      <c r="D524" s="321" t="s">
        <v>907</v>
      </c>
      <c r="E524" s="321"/>
      <c r="F524" s="16" t="s">
        <v>41</v>
      </c>
      <c r="G524" s="321">
        <v>0.56000000000000005</v>
      </c>
      <c r="H524" s="321">
        <v>0.45</v>
      </c>
      <c r="I524" s="361" t="s">
        <v>150</v>
      </c>
      <c r="J524" s="16">
        <v>21.5</v>
      </c>
      <c r="K524" s="98">
        <v>219</v>
      </c>
      <c r="L524" s="16">
        <v>6</v>
      </c>
      <c r="M524" s="43">
        <v>2016</v>
      </c>
      <c r="N524" s="14">
        <f>IF(K524="","",IF(O524="",IF(K524=0,"",IF(K524&lt;=[5]Разработчик!$D$7,[5]Разработчик!$C$8,IF(K524&lt;=[5]Разработчик!$G$7,[5]Разработчик!$F$8,IF(K524&lt;=[5]Разработчик!$J$7,[5]Разработчик!$I$8,IF(K524&lt;=[5]Разработчик!$M$7,[5]Разработчик!$L$8,IF(K524&lt;=[5]Разработчик!$P$7,[5]Разработчик!$O$8,IF(K524&lt;=[5]Разработчик!$S$7,[5]Разработчик!$R$8,IF(K524&lt;=425.9,3.5,IF(K524&gt;=[5]Разработчик!$V$7,[5]Разработчик!$U$8))))))))),"-"))</f>
        <v>2.5</v>
      </c>
      <c r="O524" s="15"/>
      <c r="P524" s="43">
        <v>2021</v>
      </c>
      <c r="Q524" s="43">
        <v>2023</v>
      </c>
      <c r="R524" s="74" t="s">
        <v>314</v>
      </c>
      <c r="S524" s="74" t="s">
        <v>340</v>
      </c>
      <c r="T524" s="17">
        <f t="shared" si="73"/>
        <v>2036</v>
      </c>
      <c r="U524" s="25">
        <v>5</v>
      </c>
      <c r="V524" s="25"/>
      <c r="W524" s="25">
        <v>1</v>
      </c>
      <c r="X524" s="25"/>
      <c r="Y524" s="25"/>
      <c r="Z524" s="25"/>
      <c r="AA524" s="336"/>
      <c r="AB524" s="202" t="s">
        <v>2521</v>
      </c>
      <c r="AC524" s="196">
        <f t="shared" si="68"/>
        <v>5</v>
      </c>
      <c r="AD524" s="196">
        <f t="shared" si="69"/>
        <v>12</v>
      </c>
      <c r="AE524" s="196">
        <f t="shared" si="70"/>
        <v>17</v>
      </c>
    </row>
    <row r="525" spans="1:31" s="7" customFormat="1" x14ac:dyDescent="0.25">
      <c r="A525" s="321"/>
      <c r="B525" s="237">
        <f t="shared" si="72"/>
        <v>159</v>
      </c>
      <c r="C525" s="321"/>
      <c r="D525" s="321"/>
      <c r="E525" s="321"/>
      <c r="F525" s="16" t="s">
        <v>41</v>
      </c>
      <c r="G525" s="321"/>
      <c r="H525" s="321"/>
      <c r="I525" s="361"/>
      <c r="J525" s="16">
        <v>0.3</v>
      </c>
      <c r="K525" s="98">
        <v>32</v>
      </c>
      <c r="L525" s="16">
        <v>4</v>
      </c>
      <c r="M525" s="43">
        <v>2016</v>
      </c>
      <c r="N525" s="14">
        <f>IF(K525="","",IF(O525="",IF(K525=0,"",IF(K525&lt;=[5]Разработчик!$D$7,[5]Разработчик!$C$8,IF(K525&lt;=[5]Разработчик!$G$7,[5]Разработчик!$F$8,IF(K525&lt;=[5]Разработчик!$J$7,[5]Разработчик!$I$8,IF(K525&lt;=[5]Разработчик!$M$7,[5]Разработчик!$L$8,IF(K525&lt;=[5]Разработчик!$P$7,[5]Разработчик!$O$8,IF(K525&lt;=[5]Разработчик!$S$7,[5]Разработчик!$R$8,IF(K525&lt;=425.9,3.5,IF(K525&gt;=[5]Разработчик!$V$7,[5]Разработчик!$U$8))))))))),"-"))</f>
        <v>1.5</v>
      </c>
      <c r="O525" s="15"/>
      <c r="P525" s="43">
        <v>2021</v>
      </c>
      <c r="Q525" s="43">
        <v>2023</v>
      </c>
      <c r="R525" s="74" t="s">
        <v>314</v>
      </c>
      <c r="S525" s="74" t="s">
        <v>340</v>
      </c>
      <c r="T525" s="17">
        <f t="shared" si="73"/>
        <v>2036</v>
      </c>
      <c r="U525" s="25"/>
      <c r="V525" s="25"/>
      <c r="W525" s="25"/>
      <c r="X525" s="25"/>
      <c r="Y525" s="25"/>
      <c r="Z525" s="25"/>
      <c r="AA525" s="336"/>
      <c r="AB525" s="202" t="s">
        <v>2521</v>
      </c>
      <c r="AC525" s="196">
        <f t="shared" si="68"/>
        <v>0</v>
      </c>
      <c r="AD525" s="196">
        <f t="shared" si="69"/>
        <v>0</v>
      </c>
      <c r="AE525" s="196">
        <f t="shared" si="70"/>
        <v>0</v>
      </c>
    </row>
    <row r="526" spans="1:31" s="7" customFormat="1" x14ac:dyDescent="0.25">
      <c r="A526" s="321"/>
      <c r="B526" s="237">
        <f t="shared" si="72"/>
        <v>159</v>
      </c>
      <c r="C526" s="321"/>
      <c r="D526" s="321" t="s">
        <v>908</v>
      </c>
      <c r="E526" s="321"/>
      <c r="F526" s="16" t="s">
        <v>41</v>
      </c>
      <c r="G526" s="321">
        <v>13.43</v>
      </c>
      <c r="H526" s="321">
        <v>0.45</v>
      </c>
      <c r="I526" s="361" t="s">
        <v>150</v>
      </c>
      <c r="J526" s="16">
        <v>1.1000000000000001</v>
      </c>
      <c r="K526" s="98">
        <v>273</v>
      </c>
      <c r="L526" s="16">
        <v>21.44</v>
      </c>
      <c r="M526" s="43">
        <v>2016</v>
      </c>
      <c r="N526" s="14">
        <f>IF(K526="","",IF(O526="",IF(K526=0,"",IF(K526&lt;=[5]Разработчик!$D$7,[5]Разработчик!$C$8,IF(K526&lt;=[5]Разработчик!$G$7,[5]Разработчик!$F$8,IF(K526&lt;=[5]Разработчик!$J$7,[5]Разработчик!$I$8,IF(K526&lt;=[5]Разработчик!$M$7,[5]Разработчик!$L$8,IF(K526&lt;=[5]Разработчик!$P$7,[5]Разработчик!$O$8,IF(K526&lt;=[5]Разработчик!$S$7,[5]Разработчик!$R$8,IF(K526&lt;=425.9,3.5,IF(K526&gt;=[5]Разработчик!$V$7,[5]Разработчик!$U$8))))))))),"-"))</f>
        <v>3</v>
      </c>
      <c r="O526" s="15"/>
      <c r="P526" s="43">
        <v>2021</v>
      </c>
      <c r="Q526" s="43">
        <v>2023</v>
      </c>
      <c r="R526" s="74" t="s">
        <v>314</v>
      </c>
      <c r="S526" s="74" t="s">
        <v>909</v>
      </c>
      <c r="T526" s="17">
        <f t="shared" si="73"/>
        <v>2036</v>
      </c>
      <c r="U526" s="25">
        <v>3</v>
      </c>
      <c r="V526" s="25"/>
      <c r="W526" s="25">
        <v>2</v>
      </c>
      <c r="X526" s="25"/>
      <c r="Y526" s="25">
        <v>2</v>
      </c>
      <c r="Z526" s="25">
        <v>2</v>
      </c>
      <c r="AA526" s="336"/>
      <c r="AB526" s="202" t="s">
        <v>2521</v>
      </c>
      <c r="AC526" s="196">
        <f t="shared" si="68"/>
        <v>7</v>
      </c>
      <c r="AD526" s="196">
        <f t="shared" si="69"/>
        <v>18</v>
      </c>
      <c r="AE526" s="196">
        <f t="shared" si="70"/>
        <v>25</v>
      </c>
    </row>
    <row r="527" spans="1:31" s="7" customFormat="1" x14ac:dyDescent="0.25">
      <c r="A527" s="321"/>
      <c r="B527" s="237">
        <f t="shared" si="72"/>
        <v>159</v>
      </c>
      <c r="C527" s="321"/>
      <c r="D527" s="321"/>
      <c r="E527" s="321"/>
      <c r="F527" s="16" t="s">
        <v>41</v>
      </c>
      <c r="G527" s="321"/>
      <c r="H527" s="321"/>
      <c r="I527" s="361"/>
      <c r="J527" s="16">
        <v>0.6</v>
      </c>
      <c r="K527" s="98">
        <v>88.9</v>
      </c>
      <c r="L527" s="16">
        <v>11.3</v>
      </c>
      <c r="M527" s="43">
        <v>2016</v>
      </c>
      <c r="N527" s="14">
        <f>IF(K527="","",IF(O527="",IF(K527=0,"",IF(K527&lt;=[5]Разработчик!$D$7,[5]Разработчик!$C$8,IF(K527&lt;=[5]Разработчик!$G$7,[5]Разработчик!$F$8,IF(K527&lt;=[5]Разработчик!$J$7,[5]Разработчик!$I$8,IF(K527&lt;=[5]Разработчик!$M$7,[5]Разработчик!$L$8,IF(K527&lt;=[5]Разработчик!$P$7,[5]Разработчик!$O$8,IF(K527&lt;=[5]Разработчик!$S$7,[5]Разработчик!$R$8,IF(K527&lt;=425.9,3.5,IF(K527&gt;=[5]Разработчик!$V$7,[5]Разработчик!$U$8))))))))),"-"))</f>
        <v>2</v>
      </c>
      <c r="O527" s="15"/>
      <c r="P527" s="43">
        <v>2021</v>
      </c>
      <c r="Q527" s="43">
        <v>2023</v>
      </c>
      <c r="R527" s="74" t="s">
        <v>314</v>
      </c>
      <c r="S527" s="74" t="s">
        <v>909</v>
      </c>
      <c r="T527" s="17">
        <f t="shared" si="73"/>
        <v>2036</v>
      </c>
      <c r="U527" s="25"/>
      <c r="V527" s="25"/>
      <c r="W527" s="25"/>
      <c r="X527" s="25"/>
      <c r="Y527" s="25"/>
      <c r="Z527" s="25"/>
      <c r="AA527" s="336"/>
      <c r="AB527" s="202" t="s">
        <v>2521</v>
      </c>
      <c r="AC527" s="196">
        <f t="shared" si="68"/>
        <v>0</v>
      </c>
      <c r="AD527" s="196">
        <f t="shared" si="69"/>
        <v>0</v>
      </c>
      <c r="AE527" s="196">
        <f t="shared" si="70"/>
        <v>0</v>
      </c>
    </row>
    <row r="528" spans="1:31" s="7" customFormat="1" x14ac:dyDescent="0.25">
      <c r="A528" s="321"/>
      <c r="B528" s="237">
        <f t="shared" si="72"/>
        <v>159</v>
      </c>
      <c r="C528" s="321"/>
      <c r="D528" s="321" t="s">
        <v>910</v>
      </c>
      <c r="E528" s="321"/>
      <c r="F528" s="16" t="s">
        <v>41</v>
      </c>
      <c r="G528" s="321">
        <v>13.43</v>
      </c>
      <c r="H528" s="321">
        <v>0.45</v>
      </c>
      <c r="I528" s="361" t="s">
        <v>150</v>
      </c>
      <c r="J528" s="16">
        <v>2.5</v>
      </c>
      <c r="K528" s="98">
        <v>88.9</v>
      </c>
      <c r="L528" s="16">
        <v>11.3</v>
      </c>
      <c r="M528" s="43">
        <v>2016</v>
      </c>
      <c r="N528" s="14">
        <f>IF(K528="","",IF(O528="",IF(K528=0,"",IF(K528&lt;=[5]Разработчик!$D$7,[5]Разработчик!$C$8,IF(K528&lt;=[5]Разработчик!$G$7,[5]Разработчик!$F$8,IF(K528&lt;=[5]Разработчик!$J$7,[5]Разработчик!$I$8,IF(K528&lt;=[5]Разработчик!$M$7,[5]Разработчик!$L$8,IF(K528&lt;=[5]Разработчик!$P$7,[5]Разработчик!$O$8,IF(K528&lt;=[5]Разработчик!$S$7,[5]Разработчик!$R$8,IF(K528&lt;=425.9,3.5,IF(K528&gt;=[5]Разработчик!$V$7,[5]Разработчик!$U$8))))))))),"-"))</f>
        <v>2</v>
      </c>
      <c r="O528" s="15"/>
      <c r="P528" s="43">
        <v>2021</v>
      </c>
      <c r="Q528" s="43">
        <v>2023</v>
      </c>
      <c r="R528" s="74" t="s">
        <v>314</v>
      </c>
      <c r="S528" s="74" t="s">
        <v>909</v>
      </c>
      <c r="T528" s="17">
        <f t="shared" si="73"/>
        <v>2036</v>
      </c>
      <c r="U528" s="25">
        <v>3</v>
      </c>
      <c r="V528" s="25"/>
      <c r="W528" s="25">
        <v>2</v>
      </c>
      <c r="X528" s="25"/>
      <c r="Y528" s="25">
        <v>2</v>
      </c>
      <c r="Z528" s="25">
        <v>2</v>
      </c>
      <c r="AA528" s="336"/>
      <c r="AB528" s="202" t="s">
        <v>2521</v>
      </c>
      <c r="AC528" s="196">
        <f t="shared" si="68"/>
        <v>7</v>
      </c>
      <c r="AD528" s="196">
        <f t="shared" si="69"/>
        <v>18</v>
      </c>
      <c r="AE528" s="196">
        <f t="shared" si="70"/>
        <v>25</v>
      </c>
    </row>
    <row r="529" spans="1:31" s="7" customFormat="1" x14ac:dyDescent="0.25">
      <c r="A529" s="321"/>
      <c r="B529" s="237">
        <f t="shared" si="72"/>
        <v>159</v>
      </c>
      <c r="C529" s="321"/>
      <c r="D529" s="321"/>
      <c r="E529" s="321"/>
      <c r="F529" s="16" t="s">
        <v>41</v>
      </c>
      <c r="G529" s="321"/>
      <c r="H529" s="321"/>
      <c r="I529" s="361"/>
      <c r="J529" s="16">
        <v>1.8</v>
      </c>
      <c r="K529" s="98">
        <v>33.4</v>
      </c>
      <c r="L529" s="16">
        <v>4.55</v>
      </c>
      <c r="M529" s="43">
        <v>2016</v>
      </c>
      <c r="N529" s="14">
        <f>IF(K529="","",IF(O529="",IF(K529=0,"",IF(K529&lt;=[5]Разработчик!$D$7,[5]Разработчик!$C$8,IF(K529&lt;=[5]Разработчик!$G$7,[5]Разработчик!$F$8,IF(K529&lt;=[5]Разработчик!$J$7,[5]Разработчик!$I$8,IF(K529&lt;=[5]Разработчик!$M$7,[5]Разработчик!$L$8,IF(K529&lt;=[5]Разработчик!$P$7,[5]Разработчик!$O$8,IF(K529&lt;=[5]Разработчик!$S$7,[5]Разработчик!$R$8,IF(K529&lt;=425.9,3.5,IF(K529&gt;=[5]Разработчик!$V$7,[5]Разработчик!$U$8))))))))),"-"))</f>
        <v>1.5</v>
      </c>
      <c r="O529" s="15"/>
      <c r="P529" s="43">
        <v>2021</v>
      </c>
      <c r="Q529" s="43">
        <v>2023</v>
      </c>
      <c r="R529" s="74" t="s">
        <v>314</v>
      </c>
      <c r="S529" s="74" t="s">
        <v>909</v>
      </c>
      <c r="T529" s="17">
        <f t="shared" si="73"/>
        <v>2036</v>
      </c>
      <c r="U529" s="25"/>
      <c r="V529" s="25"/>
      <c r="W529" s="25"/>
      <c r="X529" s="25"/>
      <c r="Y529" s="25"/>
      <c r="Z529" s="25"/>
      <c r="AA529" s="336"/>
      <c r="AB529" s="202" t="s">
        <v>2521</v>
      </c>
      <c r="AC529" s="196">
        <f t="shared" si="68"/>
        <v>0</v>
      </c>
      <c r="AD529" s="196">
        <f t="shared" si="69"/>
        <v>0</v>
      </c>
      <c r="AE529" s="196">
        <f t="shared" si="70"/>
        <v>0</v>
      </c>
    </row>
    <row r="530" spans="1:31" s="7" customFormat="1" x14ac:dyDescent="0.25">
      <c r="A530" s="321"/>
      <c r="B530" s="237">
        <f t="shared" si="72"/>
        <v>159</v>
      </c>
      <c r="C530" s="321"/>
      <c r="D530" s="321" t="s">
        <v>911</v>
      </c>
      <c r="E530" s="321"/>
      <c r="F530" s="16" t="s">
        <v>41</v>
      </c>
      <c r="G530" s="321">
        <v>13.43</v>
      </c>
      <c r="H530" s="321">
        <v>0.45</v>
      </c>
      <c r="I530" s="361" t="s">
        <v>150</v>
      </c>
      <c r="J530" s="16">
        <v>1.6</v>
      </c>
      <c r="K530" s="98">
        <v>273</v>
      </c>
      <c r="L530" s="16">
        <v>21.44</v>
      </c>
      <c r="M530" s="43">
        <v>2016</v>
      </c>
      <c r="N530" s="14">
        <f>IF(K530="","",IF(O530="",IF(K530=0,"",IF(K530&lt;=[5]Разработчик!$D$7,[5]Разработчик!$C$8,IF(K530&lt;=[5]Разработчик!$G$7,[5]Разработчик!$F$8,IF(K530&lt;=[5]Разработчик!$J$7,[5]Разработчик!$I$8,IF(K530&lt;=[5]Разработчик!$M$7,[5]Разработчик!$L$8,IF(K530&lt;=[5]Разработчик!$P$7,[5]Разработчик!$O$8,IF(K530&lt;=[5]Разработчик!$S$7,[5]Разработчик!$R$8,IF(K530&lt;=425.9,3.5,IF(K530&gt;=[5]Разработчик!$V$7,[5]Разработчик!$U$8))))))))),"-"))</f>
        <v>3</v>
      </c>
      <c r="O530" s="15"/>
      <c r="P530" s="43">
        <v>2021</v>
      </c>
      <c r="Q530" s="43">
        <v>2023</v>
      </c>
      <c r="R530" s="74" t="s">
        <v>314</v>
      </c>
      <c r="S530" s="74" t="s">
        <v>909</v>
      </c>
      <c r="T530" s="17">
        <f t="shared" si="73"/>
        <v>2036</v>
      </c>
      <c r="U530" s="25">
        <v>3</v>
      </c>
      <c r="V530" s="25"/>
      <c r="W530" s="25">
        <v>2</v>
      </c>
      <c r="X530" s="25"/>
      <c r="Y530" s="25">
        <v>2</v>
      </c>
      <c r="Z530" s="25">
        <v>2</v>
      </c>
      <c r="AA530" s="336"/>
      <c r="AB530" s="202" t="s">
        <v>2521</v>
      </c>
      <c r="AC530" s="196">
        <f t="shared" si="68"/>
        <v>7</v>
      </c>
      <c r="AD530" s="196">
        <f t="shared" si="69"/>
        <v>18</v>
      </c>
      <c r="AE530" s="196">
        <f t="shared" si="70"/>
        <v>25</v>
      </c>
    </row>
    <row r="531" spans="1:31" s="7" customFormat="1" x14ac:dyDescent="0.25">
      <c r="A531" s="321"/>
      <c r="B531" s="237">
        <f t="shared" si="72"/>
        <v>159</v>
      </c>
      <c r="C531" s="321"/>
      <c r="D531" s="321"/>
      <c r="E531" s="321"/>
      <c r="F531" s="16" t="s">
        <v>41</v>
      </c>
      <c r="G531" s="321"/>
      <c r="H531" s="321"/>
      <c r="I531" s="361"/>
      <c r="J531" s="16">
        <v>0.7</v>
      </c>
      <c r="K531" s="98">
        <v>88.9</v>
      </c>
      <c r="L531" s="16">
        <v>11.3</v>
      </c>
      <c r="M531" s="43">
        <v>2016</v>
      </c>
      <c r="N531" s="14">
        <f>IF(K531="","",IF(O531="",IF(K531=0,"",IF(K531&lt;=[5]Разработчик!$D$7,[5]Разработчик!$C$8,IF(K531&lt;=[5]Разработчик!$G$7,[5]Разработчик!$F$8,IF(K531&lt;=[5]Разработчик!$J$7,[5]Разработчик!$I$8,IF(K531&lt;=[5]Разработчик!$M$7,[5]Разработчик!$L$8,IF(K531&lt;=[5]Разработчик!$P$7,[5]Разработчик!$O$8,IF(K531&lt;=[5]Разработчик!$S$7,[5]Разработчик!$R$8,IF(K531&lt;=425.9,3.5,IF(K531&gt;=[5]Разработчик!$V$7,[5]Разработчик!$U$8))))))))),"-"))</f>
        <v>2</v>
      </c>
      <c r="O531" s="15"/>
      <c r="P531" s="43">
        <v>2021</v>
      </c>
      <c r="Q531" s="43">
        <v>2023</v>
      </c>
      <c r="R531" s="74" t="s">
        <v>314</v>
      </c>
      <c r="S531" s="74" t="s">
        <v>909</v>
      </c>
      <c r="T531" s="17">
        <f t="shared" si="73"/>
        <v>2036</v>
      </c>
      <c r="U531" s="25"/>
      <c r="V531" s="25"/>
      <c r="W531" s="25"/>
      <c r="X531" s="25"/>
      <c r="Y531" s="25"/>
      <c r="Z531" s="25"/>
      <c r="AA531" s="336"/>
      <c r="AB531" s="202" t="s">
        <v>2521</v>
      </c>
      <c r="AC531" s="196">
        <f t="shared" si="68"/>
        <v>0</v>
      </c>
      <c r="AD531" s="196">
        <f t="shared" si="69"/>
        <v>0</v>
      </c>
      <c r="AE531" s="196">
        <f t="shared" si="70"/>
        <v>0</v>
      </c>
    </row>
    <row r="532" spans="1:31" s="7" customFormat="1" x14ac:dyDescent="0.25">
      <c r="A532" s="321"/>
      <c r="B532" s="237">
        <f t="shared" si="72"/>
        <v>159</v>
      </c>
      <c r="C532" s="321"/>
      <c r="D532" s="321" t="s">
        <v>912</v>
      </c>
      <c r="E532" s="321"/>
      <c r="F532" s="16" t="s">
        <v>41</v>
      </c>
      <c r="G532" s="321">
        <v>13.43</v>
      </c>
      <c r="H532" s="321">
        <v>0.45</v>
      </c>
      <c r="I532" s="361" t="s">
        <v>150</v>
      </c>
      <c r="J532" s="16">
        <v>2.1</v>
      </c>
      <c r="K532" s="98">
        <v>88.9</v>
      </c>
      <c r="L532" s="16">
        <v>11.3</v>
      </c>
      <c r="M532" s="43">
        <v>2016</v>
      </c>
      <c r="N532" s="14">
        <f>IF(K532="","",IF(O532="",IF(K532=0,"",IF(K532&lt;=[5]Разработчик!$D$7,[5]Разработчик!$C$8,IF(K532&lt;=[5]Разработчик!$G$7,[5]Разработчик!$F$8,IF(K532&lt;=[5]Разработчик!$J$7,[5]Разработчик!$I$8,IF(K532&lt;=[5]Разработчик!$M$7,[5]Разработчик!$L$8,IF(K532&lt;=[5]Разработчик!$P$7,[5]Разработчик!$O$8,IF(K532&lt;=[5]Разработчик!$S$7,[5]Разработчик!$R$8,IF(K532&lt;=425.9,3.5,IF(K532&gt;=[5]Разработчик!$V$7,[5]Разработчик!$U$8))))))))),"-"))</f>
        <v>2</v>
      </c>
      <c r="O532" s="15"/>
      <c r="P532" s="43">
        <v>2021</v>
      </c>
      <c r="Q532" s="43">
        <v>2023</v>
      </c>
      <c r="R532" s="74" t="s">
        <v>314</v>
      </c>
      <c r="S532" s="74" t="s">
        <v>909</v>
      </c>
      <c r="T532" s="17">
        <f t="shared" si="73"/>
        <v>2036</v>
      </c>
      <c r="U532" s="25">
        <v>3</v>
      </c>
      <c r="V532" s="25"/>
      <c r="W532" s="25">
        <v>2</v>
      </c>
      <c r="X532" s="25"/>
      <c r="Y532" s="25">
        <v>2</v>
      </c>
      <c r="Z532" s="25">
        <v>2</v>
      </c>
      <c r="AA532" s="336"/>
      <c r="AB532" s="202" t="s">
        <v>2521</v>
      </c>
      <c r="AC532" s="196">
        <f t="shared" si="68"/>
        <v>7</v>
      </c>
      <c r="AD532" s="196">
        <f t="shared" si="69"/>
        <v>18</v>
      </c>
      <c r="AE532" s="196">
        <f t="shared" si="70"/>
        <v>25</v>
      </c>
    </row>
    <row r="533" spans="1:31" s="7" customFormat="1" x14ac:dyDescent="0.25">
      <c r="A533" s="321"/>
      <c r="B533" s="237">
        <f t="shared" si="72"/>
        <v>159</v>
      </c>
      <c r="C533" s="321"/>
      <c r="D533" s="321"/>
      <c r="E533" s="321"/>
      <c r="F533" s="16" t="s">
        <v>41</v>
      </c>
      <c r="G533" s="321"/>
      <c r="H533" s="321"/>
      <c r="I533" s="361"/>
      <c r="J533" s="16">
        <v>1</v>
      </c>
      <c r="K533" s="98">
        <v>33.4</v>
      </c>
      <c r="L533" s="16">
        <v>4.55</v>
      </c>
      <c r="M533" s="43">
        <v>2016</v>
      </c>
      <c r="N533" s="14">
        <f>IF(K533="","",IF(O533="",IF(K533=0,"",IF(K533&lt;=[5]Разработчик!$D$7,[5]Разработчик!$C$8,IF(K533&lt;=[5]Разработчик!$G$7,[5]Разработчик!$F$8,IF(K533&lt;=[5]Разработчик!$J$7,[5]Разработчик!$I$8,IF(K533&lt;=[5]Разработчик!$M$7,[5]Разработчик!$L$8,IF(K533&lt;=[5]Разработчик!$P$7,[5]Разработчик!$O$8,IF(K533&lt;=[5]Разработчик!$S$7,[5]Разработчик!$R$8,IF(K533&lt;=425.9,3.5,IF(K533&gt;=[5]Разработчик!$V$7,[5]Разработчик!$U$8))))))))),"-"))</f>
        <v>1.5</v>
      </c>
      <c r="O533" s="15"/>
      <c r="P533" s="43">
        <v>2021</v>
      </c>
      <c r="Q533" s="43">
        <v>2023</v>
      </c>
      <c r="R533" s="74" t="s">
        <v>314</v>
      </c>
      <c r="S533" s="74" t="s">
        <v>909</v>
      </c>
      <c r="T533" s="17">
        <f t="shared" si="73"/>
        <v>2036</v>
      </c>
      <c r="U533" s="25"/>
      <c r="V533" s="25"/>
      <c r="W533" s="25"/>
      <c r="X533" s="25"/>
      <c r="Y533" s="25"/>
      <c r="Z533" s="25"/>
      <c r="AA533" s="336"/>
      <c r="AB533" s="202" t="s">
        <v>2521</v>
      </c>
      <c r="AC533" s="196">
        <f t="shared" si="68"/>
        <v>0</v>
      </c>
      <c r="AD533" s="196">
        <f t="shared" si="69"/>
        <v>0</v>
      </c>
      <c r="AE533" s="196">
        <f t="shared" si="70"/>
        <v>0</v>
      </c>
    </row>
    <row r="534" spans="1:31" s="7" customFormat="1" x14ac:dyDescent="0.25">
      <c r="A534" s="321" t="s">
        <v>913</v>
      </c>
      <c r="B534" s="235">
        <v>161</v>
      </c>
      <c r="C534" s="321" t="s">
        <v>914</v>
      </c>
      <c r="D534" s="321" t="s">
        <v>915</v>
      </c>
      <c r="E534" s="321" t="s">
        <v>916</v>
      </c>
      <c r="F534" s="16" t="s">
        <v>595</v>
      </c>
      <c r="G534" s="321">
        <v>4.17</v>
      </c>
      <c r="H534" s="321" t="s">
        <v>917</v>
      </c>
      <c r="I534" s="361" t="s">
        <v>358</v>
      </c>
      <c r="J534" s="16">
        <v>27.6</v>
      </c>
      <c r="K534" s="98">
        <v>57</v>
      </c>
      <c r="L534" s="16">
        <v>5</v>
      </c>
      <c r="M534" s="43">
        <v>2016</v>
      </c>
      <c r="N534" s="14">
        <f>IF(K534="","",IF(O534="",IF(K534=0,"",IF(K534&lt;=[5]Разработчик!$D$7,[5]Разработчик!$C$8,IF(K534&lt;=[5]Разработчик!$G$7,[5]Разработчик!$F$8,IF(K534&lt;=[5]Разработчик!$J$7,[5]Разработчик!$I$8,IF(K534&lt;=[5]Разработчик!$M$7,[5]Разработчик!$L$8,IF(K534&lt;=[5]Разработчик!$P$7,[5]Разработчик!$O$8,IF(K534&lt;=[5]Разработчик!$S$7,[5]Разработчик!$R$8,IF(K534&lt;=425.9,3.5,IF(K534&gt;=[5]Разработчик!$V$7,[5]Разработчик!$U$8))))))))),"-"))</f>
        <v>1.5</v>
      </c>
      <c r="O534" s="15"/>
      <c r="P534" s="43">
        <v>2021</v>
      </c>
      <c r="Q534" s="43">
        <v>2023</v>
      </c>
      <c r="R534" s="74" t="s">
        <v>314</v>
      </c>
      <c r="S534" s="74" t="s">
        <v>340</v>
      </c>
      <c r="T534" s="17">
        <f t="shared" si="73"/>
        <v>2036</v>
      </c>
      <c r="U534" s="315">
        <v>8</v>
      </c>
      <c r="V534" s="315"/>
      <c r="W534" s="315">
        <v>1</v>
      </c>
      <c r="X534" s="315"/>
      <c r="Y534" s="315"/>
      <c r="Z534" s="315">
        <v>1</v>
      </c>
      <c r="AA534" s="336"/>
      <c r="AB534" s="202" t="s">
        <v>2521</v>
      </c>
      <c r="AC534" s="196">
        <f t="shared" si="68"/>
        <v>9</v>
      </c>
      <c r="AD534" s="196">
        <f t="shared" si="69"/>
        <v>21</v>
      </c>
      <c r="AE534" s="196">
        <f t="shared" si="70"/>
        <v>30</v>
      </c>
    </row>
    <row r="535" spans="1:31" s="7" customFormat="1" x14ac:dyDescent="0.25">
      <c r="A535" s="321"/>
      <c r="B535" s="237">
        <f>B534</f>
        <v>161</v>
      </c>
      <c r="C535" s="321"/>
      <c r="D535" s="321"/>
      <c r="E535" s="321"/>
      <c r="F535" s="16" t="s">
        <v>595</v>
      </c>
      <c r="G535" s="321"/>
      <c r="H535" s="321"/>
      <c r="I535" s="361"/>
      <c r="J535" s="16">
        <v>0.2</v>
      </c>
      <c r="K535" s="98">
        <v>32</v>
      </c>
      <c r="L535" s="16">
        <v>4</v>
      </c>
      <c r="M535" s="43">
        <v>2016</v>
      </c>
      <c r="N535" s="14">
        <f>IF(K535="","",IF(O535="",IF(K535=0,"",IF(K535&lt;=[5]Разработчик!$D$7,[5]Разработчик!$C$8,IF(K535&lt;=[5]Разработчик!$G$7,[5]Разработчик!$F$8,IF(K535&lt;=[5]Разработчик!$J$7,[5]Разработчик!$I$8,IF(K535&lt;=[5]Разработчик!$M$7,[5]Разработчик!$L$8,IF(K535&lt;=[5]Разработчик!$P$7,[5]Разработчик!$O$8,IF(K535&lt;=[5]Разработчик!$S$7,[5]Разработчик!$R$8,IF(K535&lt;=425.9,3.5,IF(K535&gt;=[5]Разработчик!$V$7,[5]Разработчик!$U$8))))))))),"-"))</f>
        <v>1.5</v>
      </c>
      <c r="O535" s="15"/>
      <c r="P535" s="43">
        <v>2021</v>
      </c>
      <c r="Q535" s="43">
        <v>2023</v>
      </c>
      <c r="R535" s="74" t="s">
        <v>314</v>
      </c>
      <c r="S535" s="74" t="s">
        <v>340</v>
      </c>
      <c r="T535" s="17">
        <f t="shared" si="73"/>
        <v>2036</v>
      </c>
      <c r="U535" s="315"/>
      <c r="V535" s="315"/>
      <c r="W535" s="315"/>
      <c r="X535" s="315"/>
      <c r="Y535" s="315"/>
      <c r="Z535" s="315"/>
      <c r="AA535" s="336"/>
      <c r="AB535" s="202" t="s">
        <v>2521</v>
      </c>
      <c r="AC535" s="196">
        <f t="shared" si="68"/>
        <v>0</v>
      </c>
      <c r="AD535" s="196">
        <f t="shared" si="69"/>
        <v>0</v>
      </c>
      <c r="AE535" s="196">
        <f t="shared" si="70"/>
        <v>0</v>
      </c>
    </row>
    <row r="536" spans="1:31" s="7" customFormat="1" x14ac:dyDescent="0.25">
      <c r="A536" s="321"/>
      <c r="B536" s="237">
        <f>B535</f>
        <v>161</v>
      </c>
      <c r="C536" s="321"/>
      <c r="D536" s="321" t="s">
        <v>918</v>
      </c>
      <c r="E536" s="321"/>
      <c r="F536" s="16" t="s">
        <v>595</v>
      </c>
      <c r="G536" s="321">
        <v>4</v>
      </c>
      <c r="H536" s="321">
        <v>2.5</v>
      </c>
      <c r="I536" s="361" t="s">
        <v>358</v>
      </c>
      <c r="J536" s="16">
        <v>22.3</v>
      </c>
      <c r="K536" s="98">
        <v>57</v>
      </c>
      <c r="L536" s="16">
        <v>5</v>
      </c>
      <c r="M536" s="43">
        <v>2016</v>
      </c>
      <c r="N536" s="14">
        <f>IF(K536="","",IF(O536="",IF(K536=0,"",IF(K536&lt;=[5]Разработчик!$D$7,[5]Разработчик!$C$8,IF(K536&lt;=[5]Разработчик!$G$7,[5]Разработчик!$F$8,IF(K536&lt;=[5]Разработчик!$J$7,[5]Разработчик!$I$8,IF(K536&lt;=[5]Разработчик!$M$7,[5]Разработчик!$L$8,IF(K536&lt;=[5]Разработчик!$P$7,[5]Разработчик!$O$8,IF(K536&lt;=[5]Разработчик!$S$7,[5]Разработчик!$R$8,IF(K536&lt;=425.9,3.5,IF(K536&gt;=[5]Разработчик!$V$7,[5]Разработчик!$U$8))))))))),"-"))</f>
        <v>1.5</v>
      </c>
      <c r="O536" s="15"/>
      <c r="P536" s="43">
        <v>2021</v>
      </c>
      <c r="Q536" s="43">
        <v>2023</v>
      </c>
      <c r="R536" s="74" t="s">
        <v>314</v>
      </c>
      <c r="S536" s="74" t="s">
        <v>340</v>
      </c>
      <c r="T536" s="17">
        <f t="shared" si="73"/>
        <v>2036</v>
      </c>
      <c r="U536" s="315">
        <v>6</v>
      </c>
      <c r="V536" s="315"/>
      <c r="W536" s="315">
        <v>7</v>
      </c>
      <c r="X536" s="315"/>
      <c r="Y536" s="315"/>
      <c r="Z536" s="315">
        <v>2</v>
      </c>
      <c r="AA536" s="336"/>
      <c r="AB536" s="202" t="s">
        <v>2521</v>
      </c>
      <c r="AC536" s="196">
        <f t="shared" si="68"/>
        <v>8</v>
      </c>
      <c r="AD536" s="196">
        <f t="shared" si="69"/>
        <v>32</v>
      </c>
      <c r="AE536" s="196">
        <f t="shared" si="70"/>
        <v>40</v>
      </c>
    </row>
    <row r="537" spans="1:31" s="7" customFormat="1" x14ac:dyDescent="0.25">
      <c r="A537" s="321"/>
      <c r="B537" s="237">
        <f>B536</f>
        <v>161</v>
      </c>
      <c r="C537" s="321"/>
      <c r="D537" s="321"/>
      <c r="E537" s="321"/>
      <c r="F537" s="16" t="s">
        <v>595</v>
      </c>
      <c r="G537" s="321"/>
      <c r="H537" s="321"/>
      <c r="I537" s="361"/>
      <c r="J537" s="16">
        <v>0.9</v>
      </c>
      <c r="K537" s="98">
        <v>32</v>
      </c>
      <c r="L537" s="16">
        <v>4</v>
      </c>
      <c r="M537" s="43">
        <v>2016</v>
      </c>
      <c r="N537" s="14">
        <f>IF(K537="","",IF(O537="",IF(K537=0,"",IF(K537&lt;=[5]Разработчик!$D$7,[5]Разработчик!$C$8,IF(K537&lt;=[5]Разработчик!$G$7,[5]Разработчик!$F$8,IF(K537&lt;=[5]Разработчик!$J$7,[5]Разработчик!$I$8,IF(K537&lt;=[5]Разработчик!$M$7,[5]Разработчик!$L$8,IF(K537&lt;=[5]Разработчик!$P$7,[5]Разработчик!$O$8,IF(K537&lt;=[5]Разработчик!$S$7,[5]Разработчик!$R$8,IF(K537&lt;=425.9,3.5,IF(K537&gt;=[5]Разработчик!$V$7,[5]Разработчик!$U$8))))))))),"-"))</f>
        <v>1.5</v>
      </c>
      <c r="O537" s="15"/>
      <c r="P537" s="43">
        <v>2021</v>
      </c>
      <c r="Q537" s="43">
        <v>2023</v>
      </c>
      <c r="R537" s="74" t="s">
        <v>314</v>
      </c>
      <c r="S537" s="74" t="s">
        <v>340</v>
      </c>
      <c r="T537" s="17">
        <f t="shared" si="73"/>
        <v>2036</v>
      </c>
      <c r="U537" s="315"/>
      <c r="V537" s="315"/>
      <c r="W537" s="315"/>
      <c r="X537" s="315"/>
      <c r="Y537" s="315"/>
      <c r="Z537" s="315"/>
      <c r="AA537" s="336"/>
      <c r="AB537" s="202" t="s">
        <v>2521</v>
      </c>
      <c r="AC537" s="196">
        <f t="shared" si="68"/>
        <v>0</v>
      </c>
      <c r="AD537" s="196">
        <f t="shared" si="69"/>
        <v>0</v>
      </c>
      <c r="AE537" s="196">
        <f t="shared" si="70"/>
        <v>0</v>
      </c>
    </row>
    <row r="538" spans="1:31" s="7" customFormat="1" x14ac:dyDescent="0.25">
      <c r="A538" s="321"/>
      <c r="B538" s="237">
        <f>B537</f>
        <v>161</v>
      </c>
      <c r="C538" s="321"/>
      <c r="D538" s="16" t="s">
        <v>919</v>
      </c>
      <c r="E538" s="321"/>
      <c r="F538" s="16" t="s">
        <v>595</v>
      </c>
      <c r="G538" s="16">
        <v>4</v>
      </c>
      <c r="H538" s="16">
        <v>2.5</v>
      </c>
      <c r="I538" s="81" t="s">
        <v>358</v>
      </c>
      <c r="J538" s="16">
        <v>20.399999999999999</v>
      </c>
      <c r="K538" s="98">
        <v>57</v>
      </c>
      <c r="L538" s="16">
        <v>5</v>
      </c>
      <c r="M538" s="43">
        <v>2016</v>
      </c>
      <c r="N538" s="14">
        <f>IF(K538="","",IF(O538="",IF(K538=0,"",IF(K538&lt;=[5]Разработчик!$D$7,[5]Разработчик!$C$8,IF(K538&lt;=[5]Разработчик!$G$7,[5]Разработчик!$F$8,IF(K538&lt;=[5]Разработчик!$J$7,[5]Разработчик!$I$8,IF(K538&lt;=[5]Разработчик!$M$7,[5]Разработчик!$L$8,IF(K538&lt;=[5]Разработчик!$P$7,[5]Разработчик!$O$8,IF(K538&lt;=[5]Разработчик!$S$7,[5]Разработчик!$R$8,IF(K538&lt;=425.9,3.5,IF(K538&gt;=[5]Разработчик!$V$7,[5]Разработчик!$U$8))))))))),"-"))</f>
        <v>1.5</v>
      </c>
      <c r="O538" s="15"/>
      <c r="P538" s="43">
        <v>2021</v>
      </c>
      <c r="Q538" s="43">
        <v>2023</v>
      </c>
      <c r="R538" s="74" t="s">
        <v>314</v>
      </c>
      <c r="S538" s="74" t="s">
        <v>340</v>
      </c>
      <c r="T538" s="17">
        <f t="shared" si="73"/>
        <v>2036</v>
      </c>
      <c r="U538" s="10">
        <v>1</v>
      </c>
      <c r="V538" s="10"/>
      <c r="W538" s="10">
        <v>1</v>
      </c>
      <c r="X538" s="10"/>
      <c r="Y538" s="10"/>
      <c r="Z538" s="10"/>
      <c r="AA538" s="336"/>
      <c r="AB538" s="202" t="s">
        <v>2521</v>
      </c>
      <c r="AC538" s="196">
        <f t="shared" si="68"/>
        <v>1</v>
      </c>
      <c r="AD538" s="196">
        <f t="shared" si="69"/>
        <v>4</v>
      </c>
      <c r="AE538" s="196">
        <f t="shared" si="70"/>
        <v>5</v>
      </c>
    </row>
    <row r="539" spans="1:31" s="7" customFormat="1" x14ac:dyDescent="0.25">
      <c r="A539" s="321" t="s">
        <v>920</v>
      </c>
      <c r="B539" s="235">
        <v>163</v>
      </c>
      <c r="C539" s="321" t="s">
        <v>921</v>
      </c>
      <c r="D539" s="321" t="s">
        <v>922</v>
      </c>
      <c r="E539" s="321" t="s">
        <v>916</v>
      </c>
      <c r="F539" s="16" t="s">
        <v>595</v>
      </c>
      <c r="G539" s="321">
        <v>8.7899999999999991</v>
      </c>
      <c r="H539" s="321" t="s">
        <v>923</v>
      </c>
      <c r="I539" s="361" t="s">
        <v>924</v>
      </c>
      <c r="J539" s="16">
        <v>18.2</v>
      </c>
      <c r="K539" s="98">
        <v>88.9</v>
      </c>
      <c r="L539" s="16">
        <v>7.62</v>
      </c>
      <c r="M539" s="43">
        <v>2016</v>
      </c>
      <c r="N539" s="14">
        <f>IF(K539="","",IF(O539="",IF(K539=0,"",IF(K539&lt;=[5]Разработчик!$D$7,[5]Разработчик!$C$8,IF(K539&lt;=[5]Разработчик!$G$7,[5]Разработчик!$F$8,IF(K539&lt;=[5]Разработчик!$J$7,[5]Разработчик!$I$8,IF(K539&lt;=[5]Разработчик!$M$7,[5]Разработчик!$L$8,IF(K539&lt;=[5]Разработчик!$P$7,[5]Разработчик!$O$8,IF(K539&lt;=[5]Разработчик!$S$7,[5]Разработчик!$R$8,IF(K539&lt;=425.9,3.5,IF(K539&gt;=[5]Разработчик!$V$7,[5]Разработчик!$U$8))))))))),"-"))</f>
        <v>2</v>
      </c>
      <c r="O539" s="15"/>
      <c r="P539" s="43">
        <v>2019</v>
      </c>
      <c r="Q539" s="43">
        <v>2023</v>
      </c>
      <c r="R539" s="74" t="s">
        <v>314</v>
      </c>
      <c r="S539" s="74" t="s">
        <v>909</v>
      </c>
      <c r="T539" s="17">
        <f t="shared" si="73"/>
        <v>2036</v>
      </c>
      <c r="U539" s="315">
        <v>7</v>
      </c>
      <c r="V539" s="315">
        <v>1</v>
      </c>
      <c r="W539" s="315">
        <v>9</v>
      </c>
      <c r="X539" s="315"/>
      <c r="Y539" s="315"/>
      <c r="Z539" s="315">
        <v>5</v>
      </c>
      <c r="AA539" s="336"/>
      <c r="AB539" s="202" t="s">
        <v>2521</v>
      </c>
      <c r="AC539" s="196">
        <f t="shared" si="68"/>
        <v>13</v>
      </c>
      <c r="AD539" s="196">
        <f t="shared" si="69"/>
        <v>50</v>
      </c>
      <c r="AE539" s="196">
        <f t="shared" si="70"/>
        <v>63</v>
      </c>
    </row>
    <row r="540" spans="1:31" s="7" customFormat="1" x14ac:dyDescent="0.25">
      <c r="A540" s="321"/>
      <c r="B540" s="237">
        <f>B539</f>
        <v>163</v>
      </c>
      <c r="C540" s="321"/>
      <c r="D540" s="321"/>
      <c r="E540" s="321"/>
      <c r="F540" s="16" t="s">
        <v>595</v>
      </c>
      <c r="G540" s="321"/>
      <c r="H540" s="321"/>
      <c r="I540" s="361"/>
      <c r="J540" s="16">
        <v>1.2</v>
      </c>
      <c r="K540" s="98">
        <v>60.3</v>
      </c>
      <c r="L540" s="16">
        <v>5.54</v>
      </c>
      <c r="M540" s="43">
        <v>2016</v>
      </c>
      <c r="N540" s="14">
        <f>IF(K540="","",IF(O540="",IF(K540=0,"",IF(K540&lt;=[5]Разработчик!$D$7,[5]Разработчик!$C$8,IF(K540&lt;=[5]Разработчик!$G$7,[5]Разработчик!$F$8,IF(K540&lt;=[5]Разработчик!$J$7,[5]Разработчик!$I$8,IF(K540&lt;=[5]Разработчик!$M$7,[5]Разработчик!$L$8,IF(K540&lt;=[5]Разработчик!$P$7,[5]Разработчик!$O$8,IF(K540&lt;=[5]Разработчик!$S$7,[5]Разработчик!$R$8,IF(K540&lt;=425.9,3.5,IF(K540&gt;=[5]Разработчик!$V$7,[5]Разработчик!$U$8))))))))),"-"))</f>
        <v>2</v>
      </c>
      <c r="O540" s="15"/>
      <c r="P540" s="43">
        <v>2019</v>
      </c>
      <c r="Q540" s="43">
        <v>2023</v>
      </c>
      <c r="R540" s="74" t="s">
        <v>314</v>
      </c>
      <c r="S540" s="74" t="s">
        <v>909</v>
      </c>
      <c r="T540" s="17">
        <f t="shared" si="73"/>
        <v>2036</v>
      </c>
      <c r="U540" s="315"/>
      <c r="V540" s="315"/>
      <c r="W540" s="315"/>
      <c r="X540" s="315"/>
      <c r="Y540" s="315"/>
      <c r="Z540" s="315"/>
      <c r="AA540" s="336"/>
      <c r="AB540" s="202" t="s">
        <v>2521</v>
      </c>
      <c r="AC540" s="196">
        <f t="shared" si="68"/>
        <v>0</v>
      </c>
      <c r="AD540" s="196">
        <f t="shared" si="69"/>
        <v>0</v>
      </c>
      <c r="AE540" s="196">
        <f t="shared" si="70"/>
        <v>0</v>
      </c>
    </row>
    <row r="541" spans="1:31" s="7" customFormat="1" x14ac:dyDescent="0.25">
      <c r="A541" s="321"/>
      <c r="B541" s="237">
        <f>B540</f>
        <v>163</v>
      </c>
      <c r="C541" s="321"/>
      <c r="D541" s="321"/>
      <c r="E541" s="321"/>
      <c r="F541" s="16" t="s">
        <v>595</v>
      </c>
      <c r="G541" s="321"/>
      <c r="H541" s="321"/>
      <c r="I541" s="361"/>
      <c r="J541" s="16">
        <v>0.2</v>
      </c>
      <c r="K541" s="98">
        <v>33.4</v>
      </c>
      <c r="L541" s="16">
        <v>6.35</v>
      </c>
      <c r="M541" s="43">
        <v>2016</v>
      </c>
      <c r="N541" s="14">
        <f>IF(K541="","",IF(O541="",IF(K541=0,"",IF(K541&lt;=[5]Разработчик!$D$7,[5]Разработчик!$C$8,IF(K541&lt;=[5]Разработчик!$G$7,[5]Разработчик!$F$8,IF(K541&lt;=[5]Разработчик!$J$7,[5]Разработчик!$I$8,IF(K541&lt;=[5]Разработчик!$M$7,[5]Разработчик!$L$8,IF(K541&lt;=[5]Разработчик!$P$7,[5]Разработчик!$O$8,IF(K541&lt;=[5]Разработчик!$S$7,[5]Разработчик!$R$8,IF(K541&lt;=425.9,3.5,IF(K541&gt;=[5]Разработчик!$V$7,[5]Разработчик!$U$8))))))))),"-"))</f>
        <v>1.5</v>
      </c>
      <c r="O541" s="15"/>
      <c r="P541" s="43">
        <v>2019</v>
      </c>
      <c r="Q541" s="43">
        <v>2023</v>
      </c>
      <c r="R541" s="74" t="s">
        <v>314</v>
      </c>
      <c r="S541" s="74" t="s">
        <v>909</v>
      </c>
      <c r="T541" s="17">
        <f t="shared" si="73"/>
        <v>2036</v>
      </c>
      <c r="U541" s="315"/>
      <c r="V541" s="315"/>
      <c r="W541" s="315"/>
      <c r="X541" s="315"/>
      <c r="Y541" s="315"/>
      <c r="Z541" s="315"/>
      <c r="AA541" s="336"/>
      <c r="AB541" s="202" t="s">
        <v>2521</v>
      </c>
      <c r="AC541" s="196">
        <f t="shared" si="68"/>
        <v>0</v>
      </c>
      <c r="AD541" s="196">
        <f t="shared" si="69"/>
        <v>0</v>
      </c>
      <c r="AE541" s="196">
        <f t="shared" si="70"/>
        <v>0</v>
      </c>
    </row>
    <row r="542" spans="1:31" s="7" customFormat="1" x14ac:dyDescent="0.25">
      <c r="A542" s="321" t="s">
        <v>925</v>
      </c>
      <c r="B542" s="235">
        <v>164</v>
      </c>
      <c r="C542" s="321" t="s">
        <v>926</v>
      </c>
      <c r="D542" s="321" t="s">
        <v>927</v>
      </c>
      <c r="E542" s="321" t="s">
        <v>916</v>
      </c>
      <c r="F542" s="16" t="s">
        <v>64</v>
      </c>
      <c r="G542" s="321">
        <v>0.56000000000000005</v>
      </c>
      <c r="H542" s="321">
        <v>0.15</v>
      </c>
      <c r="I542" s="361" t="s">
        <v>358</v>
      </c>
      <c r="J542" s="16">
        <v>33.5</v>
      </c>
      <c r="K542" s="98">
        <v>89</v>
      </c>
      <c r="L542" s="16">
        <v>5</v>
      </c>
      <c r="M542" s="43">
        <v>2016</v>
      </c>
      <c r="N542" s="14">
        <f>IF(K542="","",IF(O542="",IF(K542=0,"",IF(K542&lt;=[5]Разработчик!$D$7,[5]Разработчик!$C$8,IF(K542&lt;=[5]Разработчик!$G$7,[5]Разработчик!$F$8,IF(K542&lt;=[5]Разработчик!$J$7,[5]Разработчик!$I$8,IF(K542&lt;=[5]Разработчик!$M$7,[5]Разработчик!$L$8,IF(K542&lt;=[5]Разработчик!$P$7,[5]Разработчик!$O$8,IF(K542&lt;=[5]Разработчик!$S$7,[5]Разработчик!$R$8,IF(K542&lt;=425.9,3.5,IF(K542&gt;=[5]Разработчик!$V$7,[5]Разработчик!$U$8))))))))),"-"))</f>
        <v>2</v>
      </c>
      <c r="O542" s="15"/>
      <c r="P542" s="43">
        <v>2021</v>
      </c>
      <c r="Q542" s="43">
        <v>2023</v>
      </c>
      <c r="R542" s="74" t="s">
        <v>314</v>
      </c>
      <c r="S542" s="74" t="s">
        <v>340</v>
      </c>
      <c r="T542" s="17">
        <f t="shared" si="73"/>
        <v>2036</v>
      </c>
      <c r="U542" s="315">
        <v>10</v>
      </c>
      <c r="V542" s="315"/>
      <c r="W542" s="315">
        <v>1</v>
      </c>
      <c r="X542" s="315"/>
      <c r="Y542" s="315"/>
      <c r="Z542" s="315">
        <v>2</v>
      </c>
      <c r="AA542" s="336"/>
      <c r="AB542" s="202" t="s">
        <v>2521</v>
      </c>
      <c r="AC542" s="196">
        <f t="shared" si="68"/>
        <v>12</v>
      </c>
      <c r="AD542" s="196">
        <f t="shared" si="69"/>
        <v>28</v>
      </c>
      <c r="AE542" s="196">
        <f t="shared" si="70"/>
        <v>40</v>
      </c>
    </row>
    <row r="543" spans="1:31" s="7" customFormat="1" x14ac:dyDescent="0.25">
      <c r="A543" s="321"/>
      <c r="B543" s="237">
        <f>B542</f>
        <v>164</v>
      </c>
      <c r="C543" s="321"/>
      <c r="D543" s="321"/>
      <c r="E543" s="321"/>
      <c r="F543" s="16" t="s">
        <v>64</v>
      </c>
      <c r="G543" s="321"/>
      <c r="H543" s="321"/>
      <c r="I543" s="361"/>
      <c r="J543" s="16">
        <v>0.3</v>
      </c>
      <c r="K543" s="98">
        <v>57</v>
      </c>
      <c r="L543" s="16">
        <v>5</v>
      </c>
      <c r="M543" s="43">
        <v>2016</v>
      </c>
      <c r="N543" s="14">
        <f>IF(K543="","",IF(O543="",IF(K543=0,"",IF(K543&lt;=[5]Разработчик!$D$7,[5]Разработчик!$C$8,IF(K543&lt;=[5]Разработчик!$G$7,[5]Разработчик!$F$8,IF(K543&lt;=[5]Разработчик!$J$7,[5]Разработчик!$I$8,IF(K543&lt;=[5]Разработчик!$M$7,[5]Разработчик!$L$8,IF(K543&lt;=[5]Разработчик!$P$7,[5]Разработчик!$O$8,IF(K543&lt;=[5]Разработчик!$S$7,[5]Разработчик!$R$8,IF(K543&lt;=425.9,3.5,IF(K543&gt;=[5]Разработчик!$V$7,[5]Разработчик!$U$8))))))))),"-"))</f>
        <v>1.5</v>
      </c>
      <c r="O543" s="15"/>
      <c r="P543" s="43">
        <v>2021</v>
      </c>
      <c r="Q543" s="43">
        <v>2023</v>
      </c>
      <c r="R543" s="74" t="s">
        <v>314</v>
      </c>
      <c r="S543" s="74" t="s">
        <v>340</v>
      </c>
      <c r="T543" s="17">
        <f t="shared" si="73"/>
        <v>2036</v>
      </c>
      <c r="U543" s="315"/>
      <c r="V543" s="315"/>
      <c r="W543" s="315"/>
      <c r="X543" s="315"/>
      <c r="Y543" s="315"/>
      <c r="Z543" s="315"/>
      <c r="AA543" s="336"/>
      <c r="AB543" s="202" t="s">
        <v>2521</v>
      </c>
      <c r="AC543" s="196">
        <f t="shared" si="68"/>
        <v>0</v>
      </c>
      <c r="AD543" s="196">
        <f t="shared" si="69"/>
        <v>0</v>
      </c>
      <c r="AE543" s="196">
        <f t="shared" si="70"/>
        <v>0</v>
      </c>
    </row>
    <row r="544" spans="1:31" s="7" customFormat="1" x14ac:dyDescent="0.25">
      <c r="A544" s="321"/>
      <c r="B544" s="237">
        <f>B543</f>
        <v>164</v>
      </c>
      <c r="C544" s="321"/>
      <c r="D544" s="321"/>
      <c r="E544" s="321"/>
      <c r="F544" s="16" t="s">
        <v>64</v>
      </c>
      <c r="G544" s="321"/>
      <c r="H544" s="321"/>
      <c r="I544" s="361"/>
      <c r="J544" s="16">
        <v>1.8</v>
      </c>
      <c r="K544" s="98">
        <v>32</v>
      </c>
      <c r="L544" s="16">
        <v>4</v>
      </c>
      <c r="M544" s="43">
        <v>2016</v>
      </c>
      <c r="N544" s="14">
        <f>IF(K544="","",IF(O544="",IF(K544=0,"",IF(K544&lt;=[5]Разработчик!$D$7,[5]Разработчик!$C$8,IF(K544&lt;=[5]Разработчик!$G$7,[5]Разработчик!$F$8,IF(K544&lt;=[5]Разработчик!$J$7,[5]Разработчик!$I$8,IF(K544&lt;=[5]Разработчик!$M$7,[5]Разработчик!$L$8,IF(K544&lt;=[5]Разработчик!$P$7,[5]Разработчик!$O$8,IF(K544&lt;=[5]Разработчик!$S$7,[5]Разработчик!$R$8,IF(K544&lt;=425.9,3.5,IF(K544&gt;=[5]Разработчик!$V$7,[5]Разработчик!$U$8))))))))),"-"))</f>
        <v>1.5</v>
      </c>
      <c r="O544" s="15"/>
      <c r="P544" s="43">
        <v>2021</v>
      </c>
      <c r="Q544" s="43">
        <v>2023</v>
      </c>
      <c r="R544" s="74" t="s">
        <v>314</v>
      </c>
      <c r="S544" s="74" t="s">
        <v>340</v>
      </c>
      <c r="T544" s="17">
        <f t="shared" si="73"/>
        <v>2036</v>
      </c>
      <c r="U544" s="315"/>
      <c r="V544" s="315"/>
      <c r="W544" s="315"/>
      <c r="X544" s="315"/>
      <c r="Y544" s="315"/>
      <c r="Z544" s="315"/>
      <c r="AA544" s="336"/>
      <c r="AB544" s="202" t="s">
        <v>2521</v>
      </c>
      <c r="AC544" s="196">
        <f t="shared" si="68"/>
        <v>0</v>
      </c>
      <c r="AD544" s="196">
        <f t="shared" si="69"/>
        <v>0</v>
      </c>
      <c r="AE544" s="196">
        <f t="shared" si="70"/>
        <v>0</v>
      </c>
    </row>
    <row r="545" spans="1:31" s="7" customFormat="1" x14ac:dyDescent="0.25">
      <c r="A545" s="321"/>
      <c r="B545" s="237">
        <f>B544</f>
        <v>164</v>
      </c>
      <c r="C545" s="321"/>
      <c r="D545" s="16" t="s">
        <v>928</v>
      </c>
      <c r="E545" s="321"/>
      <c r="F545" s="16" t="s">
        <v>64</v>
      </c>
      <c r="G545" s="16">
        <v>0.56000000000000005</v>
      </c>
      <c r="H545" s="16">
        <v>0.15</v>
      </c>
      <c r="I545" s="81" t="s">
        <v>358</v>
      </c>
      <c r="J545" s="16">
        <v>21.5</v>
      </c>
      <c r="K545" s="98">
        <v>89</v>
      </c>
      <c r="L545" s="16">
        <v>5</v>
      </c>
      <c r="M545" s="43">
        <v>2016</v>
      </c>
      <c r="N545" s="14">
        <f>IF(K545="","",IF(O545="",IF(K545=0,"",IF(K545&lt;=[5]Разработчик!$D$7,[5]Разработчик!$C$8,IF(K545&lt;=[5]Разработчик!$G$7,[5]Разработчик!$F$8,IF(K545&lt;=[5]Разработчик!$J$7,[5]Разработчик!$I$8,IF(K545&lt;=[5]Разработчик!$M$7,[5]Разработчик!$L$8,IF(K545&lt;=[5]Разработчик!$P$7,[5]Разработчик!$O$8,IF(K545&lt;=[5]Разработчик!$S$7,[5]Разработчик!$R$8,IF(K545&lt;=425.9,3.5,IF(K545&gt;=[5]Разработчик!$V$7,[5]Разработчик!$U$8))))))))),"-"))</f>
        <v>2</v>
      </c>
      <c r="O545" s="15"/>
      <c r="P545" s="43">
        <v>2021</v>
      </c>
      <c r="Q545" s="43">
        <v>2023</v>
      </c>
      <c r="R545" s="74" t="s">
        <v>314</v>
      </c>
      <c r="S545" s="74" t="s">
        <v>340</v>
      </c>
      <c r="T545" s="17">
        <f t="shared" si="73"/>
        <v>2036</v>
      </c>
      <c r="U545" s="10">
        <v>7</v>
      </c>
      <c r="V545" s="10"/>
      <c r="W545" s="10">
        <v>1</v>
      </c>
      <c r="X545" s="10"/>
      <c r="Y545" s="10"/>
      <c r="Z545" s="10"/>
      <c r="AA545" s="336"/>
      <c r="AB545" s="202" t="s">
        <v>2521</v>
      </c>
      <c r="AC545" s="196">
        <f t="shared" si="68"/>
        <v>7</v>
      </c>
      <c r="AD545" s="196">
        <f t="shared" si="69"/>
        <v>16</v>
      </c>
      <c r="AE545" s="196">
        <f t="shared" si="70"/>
        <v>23</v>
      </c>
    </row>
    <row r="546" spans="1:31" s="7" customFormat="1" ht="24" x14ac:dyDescent="0.25">
      <c r="A546" s="321" t="s">
        <v>936</v>
      </c>
      <c r="B546" s="235">
        <v>178</v>
      </c>
      <c r="C546" s="321" t="s">
        <v>937</v>
      </c>
      <c r="D546" s="16" t="s">
        <v>938</v>
      </c>
      <c r="E546" s="321" t="s">
        <v>775</v>
      </c>
      <c r="F546" s="16" t="s">
        <v>595</v>
      </c>
      <c r="G546" s="16">
        <v>8.18</v>
      </c>
      <c r="H546" s="16">
        <v>4.7300000000000004</v>
      </c>
      <c r="I546" s="81" t="s">
        <v>939</v>
      </c>
      <c r="J546" s="16">
        <v>18.399999999999999</v>
      </c>
      <c r="K546" s="98">
        <v>323.89999999999998</v>
      </c>
      <c r="L546" s="81" t="s">
        <v>940</v>
      </c>
      <c r="M546" s="43">
        <v>2016</v>
      </c>
      <c r="N546" s="14">
        <f>IF(K546="","",IF(O546="",IF(K546=0,"",IF(K546&lt;=[5]Разработчик!$D$7,[5]Разработчик!$C$8,IF(K546&lt;=[5]Разработчик!$G$7,[5]Разработчик!$F$8,IF(K546&lt;=[5]Разработчик!$J$7,[5]Разработчик!$I$8,IF(K546&lt;=[5]Разработчик!$M$7,[5]Разработчик!$L$8,IF(K546&lt;=[5]Разработчик!$P$7,[5]Разработчик!$O$8,IF(K546&lt;=[5]Разработчик!$S$7,[5]Разработчик!$R$8,IF(K546&lt;=425.9,3.5,IF(K546&gt;=[5]Разработчик!$V$7,[5]Разработчик!$U$8))))))))),"-"))</f>
        <v>3</v>
      </c>
      <c r="O546" s="15"/>
      <c r="P546" s="43">
        <v>2021</v>
      </c>
      <c r="Q546" s="43">
        <v>2023</v>
      </c>
      <c r="R546" s="74" t="s">
        <v>314</v>
      </c>
      <c r="S546" s="74" t="s">
        <v>941</v>
      </c>
      <c r="T546" s="17">
        <f>IF(M546="","",M546+R546)</f>
        <v>2036</v>
      </c>
      <c r="U546" s="10">
        <v>14</v>
      </c>
      <c r="V546" s="10">
        <v>1</v>
      </c>
      <c r="W546" s="10">
        <v>3</v>
      </c>
      <c r="X546" s="10">
        <v>2</v>
      </c>
      <c r="Y546" s="10"/>
      <c r="Z546" s="10">
        <v>2</v>
      </c>
      <c r="AA546" s="336"/>
      <c r="AB546" s="202" t="s">
        <v>2521</v>
      </c>
      <c r="AC546" s="196">
        <f t="shared" si="68"/>
        <v>19</v>
      </c>
      <c r="AD546" s="196">
        <f t="shared" si="69"/>
        <v>47</v>
      </c>
      <c r="AE546" s="196">
        <f t="shared" si="70"/>
        <v>66</v>
      </c>
    </row>
    <row r="547" spans="1:31" s="7" customFormat="1" ht="24" x14ac:dyDescent="0.25">
      <c r="A547" s="321"/>
      <c r="B547" s="237">
        <f t="shared" ref="B547:B559" si="74">B546</f>
        <v>178</v>
      </c>
      <c r="C547" s="321"/>
      <c r="D547" s="321" t="s">
        <v>942</v>
      </c>
      <c r="E547" s="321"/>
      <c r="F547" s="16" t="s">
        <v>595</v>
      </c>
      <c r="G547" s="321">
        <v>8.18</v>
      </c>
      <c r="H547" s="321">
        <v>4.7300000000000004</v>
      </c>
      <c r="I547" s="361" t="s">
        <v>939</v>
      </c>
      <c r="J547" s="16">
        <v>33.9</v>
      </c>
      <c r="K547" s="98">
        <v>323.89999999999998</v>
      </c>
      <c r="L547" s="81" t="s">
        <v>940</v>
      </c>
      <c r="M547" s="43">
        <v>2016</v>
      </c>
      <c r="N547" s="14">
        <f>IF(K547="","",IF(O547="",IF(K547=0,"",IF(K547&lt;=[5]Разработчик!$D$7,[5]Разработчик!$C$8,IF(K547&lt;=[5]Разработчик!$G$7,[5]Разработчик!$F$8,IF(K547&lt;=[5]Разработчик!$J$7,[5]Разработчик!$I$8,IF(K547&lt;=[5]Разработчик!$M$7,[5]Разработчик!$L$8,IF(K547&lt;=[5]Разработчик!$P$7,[5]Разработчик!$O$8,IF(K547&lt;=[5]Разработчик!$S$7,[5]Разработчик!$R$8,IF(K547&lt;=425.9,3.5,IF(K547&gt;=[5]Разработчик!$V$7,[5]Разработчик!$U$8))))))))),"-"))</f>
        <v>3</v>
      </c>
      <c r="O547" s="15"/>
      <c r="P547" s="43">
        <v>2021</v>
      </c>
      <c r="Q547" s="43">
        <v>2023</v>
      </c>
      <c r="R547" s="74" t="s">
        <v>314</v>
      </c>
      <c r="S547" s="74" t="s">
        <v>941</v>
      </c>
      <c r="T547" s="17">
        <f>IF(M547="","",M547+R547)</f>
        <v>2036</v>
      </c>
      <c r="U547" s="10"/>
      <c r="V547" s="10"/>
      <c r="W547" s="10"/>
      <c r="X547" s="10"/>
      <c r="Y547" s="10"/>
      <c r="Z547" s="10"/>
      <c r="AA547" s="336"/>
      <c r="AB547" s="202" t="s">
        <v>2521</v>
      </c>
      <c r="AC547" s="196">
        <f t="shared" si="68"/>
        <v>0</v>
      </c>
      <c r="AD547" s="196">
        <f t="shared" si="69"/>
        <v>0</v>
      </c>
      <c r="AE547" s="196">
        <f t="shared" si="70"/>
        <v>0</v>
      </c>
    </row>
    <row r="548" spans="1:31" s="7" customFormat="1" ht="24" x14ac:dyDescent="0.25">
      <c r="A548" s="321"/>
      <c r="B548" s="237">
        <f t="shared" si="74"/>
        <v>178</v>
      </c>
      <c r="C548" s="321"/>
      <c r="D548" s="321"/>
      <c r="E548" s="321"/>
      <c r="F548" s="16" t="s">
        <v>595</v>
      </c>
      <c r="G548" s="321"/>
      <c r="H548" s="321"/>
      <c r="I548" s="361"/>
      <c r="J548" s="16">
        <v>0.2</v>
      </c>
      <c r="K548" s="98">
        <v>88.9</v>
      </c>
      <c r="L548" s="81" t="s">
        <v>943</v>
      </c>
      <c r="M548" s="43">
        <v>2016</v>
      </c>
      <c r="N548" s="14">
        <f>IF(K548="","",IF(O548="",IF(K548=0,"",IF(K548&lt;=[5]Разработчик!$D$7,[5]Разработчик!$C$8,IF(K548&lt;=[5]Разработчик!$G$7,[5]Разработчик!$F$8,IF(K548&lt;=[5]Разработчик!$J$7,[5]Разработчик!$I$8,IF(K548&lt;=[5]Разработчик!$M$7,[5]Разработчик!$L$8,IF(K548&lt;=[5]Разработчик!$P$7,[5]Разработчик!$O$8,IF(K548&lt;=[5]Разработчик!$S$7,[5]Разработчик!$R$8,IF(K548&lt;=425.9,3.5,IF(K548&gt;=[5]Разработчик!$V$7,[5]Разработчик!$U$8))))))))),"-"))</f>
        <v>2</v>
      </c>
      <c r="O548" s="15"/>
      <c r="P548" s="43">
        <v>2021</v>
      </c>
      <c r="Q548" s="43">
        <v>2023</v>
      </c>
      <c r="R548" s="74" t="s">
        <v>314</v>
      </c>
      <c r="S548" s="74" t="s">
        <v>941</v>
      </c>
      <c r="T548" s="17">
        <f>IF(M548="","",M548+R548)</f>
        <v>2036</v>
      </c>
      <c r="U548" s="10"/>
      <c r="V548" s="10"/>
      <c r="W548" s="10"/>
      <c r="X548" s="10"/>
      <c r="Y548" s="10"/>
      <c r="Z548" s="10"/>
      <c r="AA548" s="336"/>
      <c r="AB548" s="202" t="s">
        <v>2521</v>
      </c>
      <c r="AC548" s="196">
        <f t="shared" si="68"/>
        <v>0</v>
      </c>
      <c r="AD548" s="196">
        <f t="shared" si="69"/>
        <v>0</v>
      </c>
      <c r="AE548" s="196">
        <f t="shared" si="70"/>
        <v>0</v>
      </c>
    </row>
    <row r="549" spans="1:31" s="7" customFormat="1" ht="24" x14ac:dyDescent="0.25">
      <c r="A549" s="321"/>
      <c r="B549" s="237">
        <f t="shared" si="74"/>
        <v>178</v>
      </c>
      <c r="C549" s="321"/>
      <c r="D549" s="321"/>
      <c r="E549" s="321"/>
      <c r="F549" s="16" t="s">
        <v>595</v>
      </c>
      <c r="G549" s="321"/>
      <c r="H549" s="321"/>
      <c r="I549" s="361"/>
      <c r="J549" s="16">
        <v>0.4</v>
      </c>
      <c r="K549" s="98">
        <v>60.3</v>
      </c>
      <c r="L549" s="81" t="s">
        <v>944</v>
      </c>
      <c r="M549" s="43">
        <v>2016</v>
      </c>
      <c r="N549" s="14">
        <f>IF(K549="","",IF(O549="",IF(K549=0,"",IF(K549&lt;=[5]Разработчик!$D$7,[5]Разработчик!$C$8,IF(K549&lt;=[5]Разработчик!$G$7,[5]Разработчик!$F$8,IF(K549&lt;=[5]Разработчик!$J$7,[5]Разработчик!$I$8,IF(K549&lt;=[5]Разработчик!$M$7,[5]Разработчик!$L$8,IF(K549&lt;=[5]Разработчик!$P$7,[5]Разработчик!$O$8,IF(K549&lt;=[5]Разработчик!$S$7,[5]Разработчик!$R$8,IF(K549&lt;=425.9,3.5,IF(K549&gt;=[5]Разработчик!$V$7,[5]Разработчик!$U$8))))))))),"-"))</f>
        <v>2</v>
      </c>
      <c r="O549" s="15"/>
      <c r="P549" s="43">
        <v>2021</v>
      </c>
      <c r="Q549" s="43">
        <v>2023</v>
      </c>
      <c r="R549" s="74" t="s">
        <v>314</v>
      </c>
      <c r="S549" s="74" t="s">
        <v>941</v>
      </c>
      <c r="T549" s="17">
        <f t="shared" ref="T549:T578" si="75">IF(M549="","",M549+R549)</f>
        <v>2036</v>
      </c>
      <c r="U549" s="10"/>
      <c r="V549" s="10"/>
      <c r="W549" s="10"/>
      <c r="X549" s="10"/>
      <c r="Y549" s="10"/>
      <c r="Z549" s="10"/>
      <c r="AA549" s="336"/>
      <c r="AB549" s="202" t="s">
        <v>2521</v>
      </c>
      <c r="AC549" s="196">
        <f t="shared" si="68"/>
        <v>0</v>
      </c>
      <c r="AD549" s="196">
        <f t="shared" si="69"/>
        <v>0</v>
      </c>
      <c r="AE549" s="196">
        <f t="shared" si="70"/>
        <v>0</v>
      </c>
    </row>
    <row r="550" spans="1:31" s="7" customFormat="1" ht="24" x14ac:dyDescent="0.25">
      <c r="A550" s="321"/>
      <c r="B550" s="237">
        <f t="shared" si="74"/>
        <v>178</v>
      </c>
      <c r="C550" s="321"/>
      <c r="D550" s="321" t="s">
        <v>945</v>
      </c>
      <c r="E550" s="321"/>
      <c r="F550" s="16" t="s">
        <v>595</v>
      </c>
      <c r="G550" s="321">
        <v>8.18</v>
      </c>
      <c r="H550" s="321">
        <v>4.7300000000000004</v>
      </c>
      <c r="I550" s="361" t="s">
        <v>939</v>
      </c>
      <c r="J550" s="16">
        <v>32</v>
      </c>
      <c r="K550" s="98">
        <v>323.89999999999998</v>
      </c>
      <c r="L550" s="81" t="s">
        <v>940</v>
      </c>
      <c r="M550" s="43">
        <v>2016</v>
      </c>
      <c r="N550" s="14">
        <f>IF(K550="","",IF(O550="",IF(K550=0,"",IF(K550&lt;=[5]Разработчик!$D$7,[5]Разработчик!$C$8,IF(K550&lt;=[5]Разработчик!$G$7,[5]Разработчик!$F$8,IF(K550&lt;=[5]Разработчик!$J$7,[5]Разработчик!$I$8,IF(K550&lt;=[5]Разработчик!$M$7,[5]Разработчик!$L$8,IF(K550&lt;=[5]Разработчик!$P$7,[5]Разработчик!$O$8,IF(K550&lt;=[5]Разработчик!$S$7,[5]Разработчик!$R$8,IF(K550&lt;=425.9,3.5,IF(K550&gt;=[5]Разработчик!$V$7,[5]Разработчик!$U$8))))))))),"-"))</f>
        <v>3</v>
      </c>
      <c r="O550" s="15"/>
      <c r="P550" s="43">
        <v>2021</v>
      </c>
      <c r="Q550" s="43">
        <v>2023</v>
      </c>
      <c r="R550" s="74" t="s">
        <v>314</v>
      </c>
      <c r="S550" s="74" t="s">
        <v>941</v>
      </c>
      <c r="T550" s="17">
        <f t="shared" si="75"/>
        <v>2036</v>
      </c>
      <c r="U550" s="10"/>
      <c r="V550" s="10"/>
      <c r="W550" s="10"/>
      <c r="X550" s="10"/>
      <c r="Y550" s="10"/>
      <c r="Z550" s="10"/>
      <c r="AA550" s="336"/>
      <c r="AB550" s="202" t="s">
        <v>2521</v>
      </c>
      <c r="AC550" s="196">
        <f t="shared" si="68"/>
        <v>0</v>
      </c>
      <c r="AD550" s="196">
        <f t="shared" si="69"/>
        <v>0</v>
      </c>
      <c r="AE550" s="196">
        <f t="shared" si="70"/>
        <v>0</v>
      </c>
    </row>
    <row r="551" spans="1:31" s="7" customFormat="1" ht="24" x14ac:dyDescent="0.25">
      <c r="A551" s="321"/>
      <c r="B551" s="237">
        <f t="shared" si="74"/>
        <v>178</v>
      </c>
      <c r="C551" s="321"/>
      <c r="D551" s="321"/>
      <c r="E551" s="321"/>
      <c r="F551" s="16" t="s">
        <v>595</v>
      </c>
      <c r="G551" s="321"/>
      <c r="H551" s="321"/>
      <c r="I551" s="361"/>
      <c r="J551" s="16">
        <v>0.5</v>
      </c>
      <c r="K551" s="98">
        <v>168.3</v>
      </c>
      <c r="L551" s="81" t="s">
        <v>929</v>
      </c>
      <c r="M551" s="43">
        <v>2016</v>
      </c>
      <c r="N551" s="14">
        <f>IF(K551="","",IF(O551="",IF(K551=0,"",IF(K551&lt;=[5]Разработчик!$D$7,[5]Разработчик!$C$8,IF(K551&lt;=[5]Разработчик!$G$7,[5]Разработчик!$F$8,IF(K551&lt;=[5]Разработчик!$J$7,[5]Разработчик!$I$8,IF(K551&lt;=[5]Разработчик!$M$7,[5]Разработчик!$L$8,IF(K551&lt;=[5]Разработчик!$P$7,[5]Разработчик!$O$8,IF(K551&lt;=[5]Разработчик!$S$7,[5]Разработчик!$R$8,IF(K551&lt;=425.9,3.5,IF(K551&gt;=[5]Разработчик!$V$7,[5]Разработчик!$U$8))))))))),"-"))</f>
        <v>2.5</v>
      </c>
      <c r="O551" s="15"/>
      <c r="P551" s="43">
        <v>2021</v>
      </c>
      <c r="Q551" s="43">
        <v>2023</v>
      </c>
      <c r="R551" s="74" t="s">
        <v>314</v>
      </c>
      <c r="S551" s="74" t="s">
        <v>941</v>
      </c>
      <c r="T551" s="17">
        <f t="shared" si="75"/>
        <v>2036</v>
      </c>
      <c r="U551" s="10"/>
      <c r="V551" s="10"/>
      <c r="W551" s="10"/>
      <c r="X551" s="10"/>
      <c r="Y551" s="10"/>
      <c r="Z551" s="10"/>
      <c r="AA551" s="336"/>
      <c r="AB551" s="202" t="s">
        <v>2521</v>
      </c>
      <c r="AC551" s="196">
        <f t="shared" si="68"/>
        <v>0</v>
      </c>
      <c r="AD551" s="196">
        <f t="shared" si="69"/>
        <v>0</v>
      </c>
      <c r="AE551" s="196">
        <f t="shared" si="70"/>
        <v>0</v>
      </c>
    </row>
    <row r="552" spans="1:31" s="7" customFormat="1" ht="24" x14ac:dyDescent="0.25">
      <c r="A552" s="321"/>
      <c r="B552" s="237">
        <f t="shared" si="74"/>
        <v>178</v>
      </c>
      <c r="C552" s="321"/>
      <c r="D552" s="321" t="s">
        <v>946</v>
      </c>
      <c r="E552" s="321"/>
      <c r="F552" s="16" t="s">
        <v>595</v>
      </c>
      <c r="G552" s="321">
        <v>8.18</v>
      </c>
      <c r="H552" s="321">
        <v>4.7300000000000004</v>
      </c>
      <c r="I552" s="361" t="s">
        <v>939</v>
      </c>
      <c r="J552" s="16">
        <v>17.2</v>
      </c>
      <c r="K552" s="98">
        <v>33.4</v>
      </c>
      <c r="L552" s="16">
        <v>6.35</v>
      </c>
      <c r="M552" s="43">
        <v>2016</v>
      </c>
      <c r="N552" s="14">
        <f>IF(K552="","",IF(O552="",IF(K552=0,"",IF(K552&lt;=[5]Разработчик!$D$7,[5]Разработчик!$C$8,IF(K552&lt;=[5]Разработчик!$G$7,[5]Разработчик!$F$8,IF(K552&lt;=[5]Разработчик!$J$7,[5]Разработчик!$I$8,IF(K552&lt;=[5]Разработчик!$M$7,[5]Разработчик!$L$8,IF(K552&lt;=[5]Разработчик!$P$7,[5]Разработчик!$O$8,IF(K552&lt;=[5]Разработчик!$S$7,[5]Разработчик!$R$8,IF(K552&lt;=425.9,3.5,IF(K552&gt;=[5]Разработчик!$V$7,[5]Разработчик!$U$8))))))))),"-"))</f>
        <v>1.5</v>
      </c>
      <c r="O552" s="15"/>
      <c r="P552" s="43">
        <v>2021</v>
      </c>
      <c r="Q552" s="43">
        <v>2023</v>
      </c>
      <c r="R552" s="74" t="s">
        <v>314</v>
      </c>
      <c r="S552" s="74" t="s">
        <v>941</v>
      </c>
      <c r="T552" s="17">
        <f t="shared" si="75"/>
        <v>2036</v>
      </c>
      <c r="U552" s="10">
        <v>8</v>
      </c>
      <c r="V552" s="10">
        <v>2</v>
      </c>
      <c r="W552" s="10">
        <v>5</v>
      </c>
      <c r="X552" s="10">
        <v>1</v>
      </c>
      <c r="Y552" s="10"/>
      <c r="Z552" s="10">
        <v>1</v>
      </c>
      <c r="AA552" s="336"/>
      <c r="AB552" s="202" t="s">
        <v>2521</v>
      </c>
      <c r="AC552" s="196">
        <f t="shared" si="68"/>
        <v>12</v>
      </c>
      <c r="AD552" s="196">
        <f t="shared" si="69"/>
        <v>37</v>
      </c>
      <c r="AE552" s="196">
        <f t="shared" si="70"/>
        <v>49</v>
      </c>
    </row>
    <row r="553" spans="1:31" s="7" customFormat="1" ht="24" x14ac:dyDescent="0.25">
      <c r="A553" s="321"/>
      <c r="B553" s="237">
        <f t="shared" si="74"/>
        <v>178</v>
      </c>
      <c r="C553" s="321"/>
      <c r="D553" s="321"/>
      <c r="E553" s="321"/>
      <c r="F553" s="16" t="s">
        <v>595</v>
      </c>
      <c r="G553" s="321"/>
      <c r="H553" s="321"/>
      <c r="I553" s="361"/>
      <c r="J553" s="16">
        <v>0.9</v>
      </c>
      <c r="K553" s="98">
        <v>21.3</v>
      </c>
      <c r="L553" s="16">
        <v>7.47</v>
      </c>
      <c r="M553" s="43">
        <v>2016</v>
      </c>
      <c r="N553" s="14">
        <f>IF(K553="","",IF(O553="",IF(K553=0,"",IF(K553&lt;=[5]Разработчик!$D$7,[5]Разработчик!$C$8,IF(K553&lt;=[5]Разработчик!$G$7,[5]Разработчик!$F$8,IF(K553&lt;=[5]Разработчик!$J$7,[5]Разработчик!$I$8,IF(K553&lt;=[5]Разработчик!$M$7,[5]Разработчик!$L$8,IF(K553&lt;=[5]Разработчик!$P$7,[5]Разработчик!$O$8,IF(K553&lt;=[5]Разработчик!$S$7,[5]Разработчик!$R$8,IF(K553&lt;=425.9,3.5,IF(K553&gt;=[5]Разработчик!$V$7,[5]Разработчик!$U$8))))))))),"-"))</f>
        <v>1</v>
      </c>
      <c r="O553" s="15"/>
      <c r="P553" s="43">
        <v>2021</v>
      </c>
      <c r="Q553" s="43">
        <v>2023</v>
      </c>
      <c r="R553" s="74" t="s">
        <v>314</v>
      </c>
      <c r="S553" s="74" t="s">
        <v>941</v>
      </c>
      <c r="T553" s="17">
        <f t="shared" si="75"/>
        <v>2036</v>
      </c>
      <c r="U553" s="10"/>
      <c r="V553" s="10"/>
      <c r="W553" s="10"/>
      <c r="X553" s="10"/>
      <c r="Y553" s="10"/>
      <c r="Z553" s="10"/>
      <c r="AA553" s="336"/>
      <c r="AB553" s="202" t="s">
        <v>2521</v>
      </c>
      <c r="AC553" s="196">
        <f t="shared" si="68"/>
        <v>0</v>
      </c>
      <c r="AD553" s="196">
        <f t="shared" si="69"/>
        <v>0</v>
      </c>
      <c r="AE553" s="196">
        <f t="shared" si="70"/>
        <v>0</v>
      </c>
    </row>
    <row r="554" spans="1:31" s="7" customFormat="1" x14ac:dyDescent="0.25">
      <c r="A554" s="321"/>
      <c r="B554" s="237">
        <f t="shared" si="74"/>
        <v>178</v>
      </c>
      <c r="C554" s="321"/>
      <c r="D554" s="16" t="s">
        <v>947</v>
      </c>
      <c r="E554" s="321"/>
      <c r="F554" s="16" t="s">
        <v>595</v>
      </c>
      <c r="G554" s="16">
        <v>8.18</v>
      </c>
      <c r="H554" s="16">
        <v>4.7300000000000004</v>
      </c>
      <c r="I554" s="81" t="s">
        <v>939</v>
      </c>
      <c r="J554" s="16">
        <v>0.3</v>
      </c>
      <c r="K554" s="98">
        <v>21.3</v>
      </c>
      <c r="L554" s="16">
        <v>7.47</v>
      </c>
      <c r="M554" s="43">
        <v>2016</v>
      </c>
      <c r="N554" s="14">
        <f>IF(K554="","",IF(O554="",IF(K554=0,"",IF(K554&lt;=[5]Разработчик!$D$7,[5]Разработчик!$C$8,IF(K554&lt;=[5]Разработчик!$G$7,[5]Разработчик!$F$8,IF(K554&lt;=[5]Разработчик!$J$7,[5]Разработчик!$I$8,IF(K554&lt;=[5]Разработчик!$M$7,[5]Разработчик!$L$8,IF(K554&lt;=[5]Разработчик!$P$7,[5]Разработчик!$O$8,IF(K554&lt;=[5]Разработчик!$S$7,[5]Разработчик!$R$8,IF(K554&lt;=425.9,3.5,IF(K554&gt;=[5]Разработчик!$V$7,[5]Разработчик!$U$8))))))))),"-"))</f>
        <v>1</v>
      </c>
      <c r="O554" s="15"/>
      <c r="P554" s="43">
        <v>2021</v>
      </c>
      <c r="Q554" s="43">
        <v>2023</v>
      </c>
      <c r="R554" s="74" t="s">
        <v>314</v>
      </c>
      <c r="S554" s="74" t="s">
        <v>948</v>
      </c>
      <c r="T554" s="17">
        <f t="shared" si="75"/>
        <v>2036</v>
      </c>
      <c r="U554" s="10"/>
      <c r="V554" s="10"/>
      <c r="W554" s="10"/>
      <c r="X554" s="10"/>
      <c r="Y554" s="10"/>
      <c r="Z554" s="10"/>
      <c r="AA554" s="336"/>
      <c r="AB554" s="202" t="s">
        <v>2521</v>
      </c>
      <c r="AC554" s="196">
        <f t="shared" si="68"/>
        <v>0</v>
      </c>
      <c r="AD554" s="196">
        <f t="shared" si="69"/>
        <v>0</v>
      </c>
      <c r="AE554" s="196">
        <f t="shared" si="70"/>
        <v>0</v>
      </c>
    </row>
    <row r="555" spans="1:31" s="7" customFormat="1" ht="24" x14ac:dyDescent="0.25">
      <c r="A555" s="321"/>
      <c r="B555" s="237">
        <f t="shared" si="74"/>
        <v>178</v>
      </c>
      <c r="C555" s="321"/>
      <c r="D555" s="321" t="s">
        <v>949</v>
      </c>
      <c r="E555" s="321"/>
      <c r="F555" s="16" t="s">
        <v>595</v>
      </c>
      <c r="G555" s="321">
        <v>7.13</v>
      </c>
      <c r="H555" s="321">
        <v>4.7300000000000004</v>
      </c>
      <c r="I555" s="361" t="s">
        <v>950</v>
      </c>
      <c r="J555" s="16">
        <v>11</v>
      </c>
      <c r="K555" s="98">
        <v>457</v>
      </c>
      <c r="L555" s="81" t="s">
        <v>940</v>
      </c>
      <c r="M555" s="43">
        <v>2016</v>
      </c>
      <c r="N555" s="14">
        <f>IF(K555="","",IF(O555="",IF(K555=0,"",IF(K555&lt;=[5]Разработчик!$D$7,[5]Разработчик!$C$8,IF(K555&lt;=[5]Разработчик!$G$7,[5]Разработчик!$F$8,IF(K555&lt;=[5]Разработчик!$J$7,[5]Разработчик!$I$8,IF(K555&lt;=[5]Разработчик!$M$7,[5]Разработчик!$L$8,IF(K555&lt;=[5]Разработчик!$P$7,[5]Разработчик!$O$8,IF(K555&lt;=[5]Разработчик!$S$7,[5]Разработчик!$R$8,IF(K555&lt;=425.9,3.5,IF(K555&gt;=[5]Разработчик!$V$7,[5]Разработчик!$U$8))))))))),"-"))</f>
        <v>4</v>
      </c>
      <c r="O555" s="15"/>
      <c r="P555" s="43">
        <v>2021</v>
      </c>
      <c r="Q555" s="43">
        <v>2023</v>
      </c>
      <c r="R555" s="74" t="s">
        <v>314</v>
      </c>
      <c r="S555" s="74" t="s">
        <v>951</v>
      </c>
      <c r="T555" s="17">
        <f t="shared" si="75"/>
        <v>2036</v>
      </c>
      <c r="U555" s="10">
        <v>23</v>
      </c>
      <c r="V555" s="10">
        <v>15</v>
      </c>
      <c r="W555" s="10">
        <v>2</v>
      </c>
      <c r="X555" s="10">
        <v>4</v>
      </c>
      <c r="Y555" s="10"/>
      <c r="Z555" s="10">
        <v>7</v>
      </c>
      <c r="AA555" s="336"/>
      <c r="AB555" s="202" t="s">
        <v>2521</v>
      </c>
      <c r="AC555" s="196">
        <f t="shared" si="68"/>
        <v>49</v>
      </c>
      <c r="AD555" s="196">
        <f t="shared" si="69"/>
        <v>124</v>
      </c>
      <c r="AE555" s="196">
        <f t="shared" si="70"/>
        <v>173</v>
      </c>
    </row>
    <row r="556" spans="1:31" s="7" customFormat="1" ht="24" x14ac:dyDescent="0.25">
      <c r="A556" s="321"/>
      <c r="B556" s="237">
        <f t="shared" si="74"/>
        <v>178</v>
      </c>
      <c r="C556" s="321"/>
      <c r="D556" s="321"/>
      <c r="E556" s="321"/>
      <c r="F556" s="16" t="s">
        <v>595</v>
      </c>
      <c r="G556" s="321"/>
      <c r="H556" s="321"/>
      <c r="I556" s="361"/>
      <c r="J556" s="16">
        <v>6.4</v>
      </c>
      <c r="K556" s="98">
        <v>323.89999999999998</v>
      </c>
      <c r="L556" s="81" t="s">
        <v>952</v>
      </c>
      <c r="M556" s="43">
        <v>2016</v>
      </c>
      <c r="N556" s="14">
        <f>IF(K556="","",IF(O556="",IF(K556=0,"",IF(K556&lt;=[5]Разработчик!$D$7,[5]Разработчик!$C$8,IF(K556&lt;=[5]Разработчик!$G$7,[5]Разработчик!$F$8,IF(K556&lt;=[5]Разработчик!$J$7,[5]Разработчик!$I$8,IF(K556&lt;=[5]Разработчик!$M$7,[5]Разработчик!$L$8,IF(K556&lt;=[5]Разработчик!$P$7,[5]Разработчик!$O$8,IF(K556&lt;=[5]Разработчик!$S$7,[5]Разработчик!$R$8,IF(K556&lt;=425.9,3.5,IF(K556&gt;=[5]Разработчик!$V$7,[5]Разработчик!$U$8))))))))),"-"))</f>
        <v>3</v>
      </c>
      <c r="O556" s="15"/>
      <c r="P556" s="43">
        <v>2021</v>
      </c>
      <c r="Q556" s="43">
        <v>2023</v>
      </c>
      <c r="R556" s="74" t="s">
        <v>314</v>
      </c>
      <c r="S556" s="74" t="s">
        <v>951</v>
      </c>
      <c r="T556" s="17">
        <f t="shared" si="75"/>
        <v>2036</v>
      </c>
      <c r="U556" s="10"/>
      <c r="V556" s="10"/>
      <c r="W556" s="10"/>
      <c r="X556" s="10"/>
      <c r="Y556" s="10"/>
      <c r="Z556" s="10"/>
      <c r="AA556" s="336"/>
      <c r="AB556" s="202" t="s">
        <v>2521</v>
      </c>
      <c r="AC556" s="196">
        <f t="shared" si="68"/>
        <v>0</v>
      </c>
      <c r="AD556" s="196">
        <f t="shared" si="69"/>
        <v>0</v>
      </c>
      <c r="AE556" s="196">
        <f t="shared" si="70"/>
        <v>0</v>
      </c>
    </row>
    <row r="557" spans="1:31" s="7" customFormat="1" ht="24" x14ac:dyDescent="0.25">
      <c r="A557" s="321"/>
      <c r="B557" s="237">
        <f t="shared" si="74"/>
        <v>178</v>
      </c>
      <c r="C557" s="321"/>
      <c r="D557" s="321"/>
      <c r="E557" s="321"/>
      <c r="F557" s="16" t="s">
        <v>595</v>
      </c>
      <c r="G557" s="321"/>
      <c r="H557" s="321"/>
      <c r="I557" s="361"/>
      <c r="J557" s="16">
        <v>10.6</v>
      </c>
      <c r="K557" s="41">
        <v>273.10000000000002</v>
      </c>
      <c r="L557" s="81" t="s">
        <v>953</v>
      </c>
      <c r="M557" s="43">
        <v>2016</v>
      </c>
      <c r="N557" s="14">
        <f>IF(K557="","",IF(O557="",IF(K557=0,"",IF(K557&lt;=[5]Разработчик!$D$7,[5]Разработчик!$C$8,IF(K557&lt;=[5]Разработчик!$G$7,[5]Разработчик!$F$8,IF(K557&lt;=[5]Разработчик!$J$7,[5]Разработчик!$I$8,IF(K557&lt;=[5]Разработчик!$M$7,[5]Разработчик!$L$8,IF(K557&lt;=[5]Разработчик!$P$7,[5]Разработчик!$O$8,IF(K557&lt;=[5]Разработчик!$S$7,[5]Разработчик!$R$8,IF(K557&lt;=425.9,3.5,IF(K557&gt;=[5]Разработчик!$V$7,[5]Разработчик!$U$8))))))))),"-"))</f>
        <v>3</v>
      </c>
      <c r="O557" s="15"/>
      <c r="P557" s="43">
        <v>2021</v>
      </c>
      <c r="Q557" s="43">
        <v>2023</v>
      </c>
      <c r="R557" s="74" t="s">
        <v>314</v>
      </c>
      <c r="S557" s="74" t="s">
        <v>951</v>
      </c>
      <c r="T557" s="17">
        <f t="shared" si="75"/>
        <v>2036</v>
      </c>
      <c r="U557" s="10"/>
      <c r="V557" s="10"/>
      <c r="W557" s="10"/>
      <c r="X557" s="10"/>
      <c r="Y557" s="10"/>
      <c r="Z557" s="10"/>
      <c r="AA557" s="336"/>
      <c r="AB557" s="202" t="s">
        <v>2521</v>
      </c>
      <c r="AC557" s="196">
        <f t="shared" si="68"/>
        <v>0</v>
      </c>
      <c r="AD557" s="196">
        <f t="shared" si="69"/>
        <v>0</v>
      </c>
      <c r="AE557" s="196">
        <f t="shared" si="70"/>
        <v>0</v>
      </c>
    </row>
    <row r="558" spans="1:31" s="7" customFormat="1" ht="24" x14ac:dyDescent="0.25">
      <c r="A558" s="321"/>
      <c r="B558" s="237">
        <f t="shared" si="74"/>
        <v>178</v>
      </c>
      <c r="C558" s="321"/>
      <c r="D558" s="321"/>
      <c r="E558" s="321"/>
      <c r="F558" s="16" t="s">
        <v>595</v>
      </c>
      <c r="G558" s="321"/>
      <c r="H558" s="321"/>
      <c r="I558" s="361"/>
      <c r="J558" s="16">
        <v>13.8</v>
      </c>
      <c r="K558" s="98">
        <v>168.3</v>
      </c>
      <c r="L558" s="81" t="s">
        <v>954</v>
      </c>
      <c r="M558" s="43">
        <v>2016</v>
      </c>
      <c r="N558" s="14">
        <f>IF(K558="","",IF(O558="",IF(K558=0,"",IF(K558&lt;=[5]Разработчик!$D$7,[5]Разработчик!$C$8,IF(K558&lt;=[5]Разработчик!$G$7,[5]Разработчик!$F$8,IF(K558&lt;=[5]Разработчик!$J$7,[5]Разработчик!$I$8,IF(K558&lt;=[5]Разработчик!$M$7,[5]Разработчик!$L$8,IF(K558&lt;=[5]Разработчик!$P$7,[5]Разработчик!$O$8,IF(K558&lt;=[5]Разработчик!$S$7,[5]Разработчик!$R$8,IF(K558&lt;=425.9,3.5,IF(K558&gt;=[5]Разработчик!$V$7,[5]Разработчик!$U$8))))))))),"-"))</f>
        <v>2.5</v>
      </c>
      <c r="O558" s="15"/>
      <c r="P558" s="43">
        <v>2021</v>
      </c>
      <c r="Q558" s="43">
        <v>2023</v>
      </c>
      <c r="R558" s="74" t="s">
        <v>314</v>
      </c>
      <c r="S558" s="74" t="s">
        <v>930</v>
      </c>
      <c r="T558" s="17">
        <f t="shared" si="75"/>
        <v>2036</v>
      </c>
      <c r="U558" s="10"/>
      <c r="V558" s="10"/>
      <c r="W558" s="10"/>
      <c r="X558" s="10"/>
      <c r="Y558" s="10"/>
      <c r="Z558" s="10"/>
      <c r="AA558" s="336"/>
      <c r="AB558" s="202" t="s">
        <v>2521</v>
      </c>
      <c r="AC558" s="196">
        <f t="shared" si="68"/>
        <v>0</v>
      </c>
      <c r="AD558" s="196">
        <f t="shared" si="69"/>
        <v>0</v>
      </c>
      <c r="AE558" s="196">
        <f t="shared" si="70"/>
        <v>0</v>
      </c>
    </row>
    <row r="559" spans="1:31" s="7" customFormat="1" ht="24" x14ac:dyDescent="0.25">
      <c r="A559" s="321"/>
      <c r="B559" s="237">
        <f t="shared" si="74"/>
        <v>178</v>
      </c>
      <c r="C559" s="321"/>
      <c r="D559" s="321"/>
      <c r="E559" s="321"/>
      <c r="F559" s="16" t="s">
        <v>595</v>
      </c>
      <c r="G559" s="321"/>
      <c r="H559" s="321"/>
      <c r="I559" s="361"/>
      <c r="J559" s="16">
        <v>14</v>
      </c>
      <c r="K559" s="98">
        <v>60.3</v>
      </c>
      <c r="L559" s="81" t="s">
        <v>955</v>
      </c>
      <c r="M559" s="43">
        <v>2016</v>
      </c>
      <c r="N559" s="14">
        <f>IF(K559="","",IF(O559="",IF(K559=0,"",IF(K559&lt;=[5]Разработчик!$D$7,[5]Разработчик!$C$8,IF(K559&lt;=[5]Разработчик!$G$7,[5]Разработчик!$F$8,IF(K559&lt;=[5]Разработчик!$J$7,[5]Разработчик!$I$8,IF(K559&lt;=[5]Разработчик!$M$7,[5]Разработчик!$L$8,IF(K559&lt;=[5]Разработчик!$P$7,[5]Разработчик!$O$8,IF(K559&lt;=[5]Разработчик!$S$7,[5]Разработчик!$R$8,IF(K559&lt;=425.9,3.5,IF(K559&gt;=[5]Разработчик!$V$7,[5]Разработчик!$U$8))))))))),"-"))</f>
        <v>2</v>
      </c>
      <c r="O559" s="15"/>
      <c r="P559" s="43">
        <v>2021</v>
      </c>
      <c r="Q559" s="43">
        <v>2023</v>
      </c>
      <c r="R559" s="74" t="s">
        <v>314</v>
      </c>
      <c r="S559" s="74" t="s">
        <v>930</v>
      </c>
      <c r="T559" s="17">
        <f t="shared" si="75"/>
        <v>2036</v>
      </c>
      <c r="U559" s="10"/>
      <c r="V559" s="10"/>
      <c r="W559" s="10"/>
      <c r="X559" s="10"/>
      <c r="Y559" s="10"/>
      <c r="Z559" s="10"/>
      <c r="AA559" s="336"/>
      <c r="AB559" s="202" t="s">
        <v>2521</v>
      </c>
      <c r="AC559" s="196">
        <f t="shared" si="68"/>
        <v>0</v>
      </c>
      <c r="AD559" s="196">
        <f t="shared" si="69"/>
        <v>0</v>
      </c>
      <c r="AE559" s="196">
        <f t="shared" si="70"/>
        <v>0</v>
      </c>
    </row>
    <row r="560" spans="1:31" s="7" customFormat="1" x14ac:dyDescent="0.25">
      <c r="A560" s="321" t="s">
        <v>957</v>
      </c>
      <c r="B560" s="235">
        <v>181</v>
      </c>
      <c r="C560" s="321" t="s">
        <v>958</v>
      </c>
      <c r="D560" s="321" t="s">
        <v>959</v>
      </c>
      <c r="E560" s="321" t="s">
        <v>960</v>
      </c>
      <c r="F560" s="16" t="s">
        <v>313</v>
      </c>
      <c r="G560" s="321">
        <v>7</v>
      </c>
      <c r="H560" s="321">
        <v>5</v>
      </c>
      <c r="I560" s="361" t="s">
        <v>933</v>
      </c>
      <c r="J560" s="16">
        <v>8.1</v>
      </c>
      <c r="K560" s="98">
        <v>219.1</v>
      </c>
      <c r="L560" s="81" t="s">
        <v>952</v>
      </c>
      <c r="M560" s="43">
        <v>2016</v>
      </c>
      <c r="N560" s="14">
        <f>IF(K560="","",IF(O560="",IF(K560=0,"",IF(K560&lt;=[5]Разработчик!$D$7,[5]Разработчик!$C$8,IF(K560&lt;=[5]Разработчик!$G$7,[5]Разработчик!$F$8,IF(K560&lt;=[5]Разработчик!$J$7,[5]Разработчик!$I$8,IF(K560&lt;=[5]Разработчик!$M$7,[5]Разработчик!$L$8,IF(K560&lt;=[5]Разработчик!$P$7,[5]Разработчик!$O$8,IF(K560&lt;=[5]Разработчик!$S$7,[5]Разработчик!$R$8,IF(K560&lt;=425.9,3.5,IF(K560&gt;=[5]Разработчик!$V$7,[5]Разработчик!$U$8))))))))),"-"))</f>
        <v>3</v>
      </c>
      <c r="O560" s="15"/>
      <c r="P560" s="43">
        <v>2019</v>
      </c>
      <c r="Q560" s="43">
        <v>2023</v>
      </c>
      <c r="R560" s="74" t="s">
        <v>314</v>
      </c>
      <c r="S560" s="74" t="s">
        <v>909</v>
      </c>
      <c r="T560" s="17">
        <f t="shared" si="75"/>
        <v>2036</v>
      </c>
      <c r="U560" s="315">
        <v>6</v>
      </c>
      <c r="V560" s="315">
        <v>2</v>
      </c>
      <c r="W560" s="315">
        <v>11</v>
      </c>
      <c r="X560" s="315"/>
      <c r="Y560" s="315"/>
      <c r="Z560" s="315">
        <v>1</v>
      </c>
      <c r="AA560" s="336"/>
      <c r="AB560" s="202" t="s">
        <v>2521</v>
      </c>
      <c r="AC560" s="196">
        <f t="shared" si="68"/>
        <v>9</v>
      </c>
      <c r="AD560" s="196">
        <f t="shared" si="69"/>
        <v>43</v>
      </c>
      <c r="AE560" s="196">
        <f t="shared" si="70"/>
        <v>52</v>
      </c>
    </row>
    <row r="561" spans="1:31" s="7" customFormat="1" x14ac:dyDescent="0.25">
      <c r="A561" s="321"/>
      <c r="B561" s="237">
        <f t="shared" ref="B561:B566" si="76">B560</f>
        <v>181</v>
      </c>
      <c r="C561" s="321"/>
      <c r="D561" s="321"/>
      <c r="E561" s="321"/>
      <c r="F561" s="16" t="s">
        <v>313</v>
      </c>
      <c r="G561" s="321"/>
      <c r="H561" s="321"/>
      <c r="I561" s="361"/>
      <c r="J561" s="16">
        <v>1</v>
      </c>
      <c r="K561" s="98">
        <v>114.3</v>
      </c>
      <c r="L561" s="81" t="s">
        <v>932</v>
      </c>
      <c r="M561" s="43">
        <v>2016</v>
      </c>
      <c r="N561" s="14">
        <f>IF(K561="","",IF(O561="",IF(K561=0,"",IF(K561&lt;=[5]Разработчик!$D$7,[5]Разработчик!$C$8,IF(K561&lt;=[5]Разработчик!$G$7,[5]Разработчик!$F$8,IF(K561&lt;=[5]Разработчик!$J$7,[5]Разработчик!$I$8,IF(K561&lt;=[5]Разработчик!$M$7,[5]Разработчик!$L$8,IF(K561&lt;=[5]Разработчик!$P$7,[5]Разработчик!$O$8,IF(K561&lt;=[5]Разработчик!$S$7,[5]Разработчик!$R$8,IF(K561&lt;=425.9,3.5,IF(K561&gt;=[5]Разработчик!$V$7,[5]Разработчик!$U$8))))))))),"-"))</f>
        <v>2.5</v>
      </c>
      <c r="O561" s="15"/>
      <c r="P561" s="43">
        <v>2019</v>
      </c>
      <c r="Q561" s="43">
        <v>2023</v>
      </c>
      <c r="R561" s="74" t="s">
        <v>314</v>
      </c>
      <c r="S561" s="74" t="s">
        <v>909</v>
      </c>
      <c r="T561" s="17">
        <f t="shared" si="75"/>
        <v>2036</v>
      </c>
      <c r="U561" s="315"/>
      <c r="V561" s="315"/>
      <c r="W561" s="315"/>
      <c r="X561" s="315"/>
      <c r="Y561" s="315"/>
      <c r="Z561" s="315"/>
      <c r="AA561" s="336"/>
      <c r="AB561" s="202" t="s">
        <v>2521</v>
      </c>
      <c r="AC561" s="196">
        <f t="shared" ref="AC561:AC624" si="77">SUM(U561+V561+X561+Y561+Z561)</f>
        <v>0</v>
      </c>
      <c r="AD561" s="196">
        <f t="shared" ref="AD561:AD624" si="78">SUM(U561*2)+(V561*3)+(W561*2)+(X561*2)+(Y561)+(Z561*3)</f>
        <v>0</v>
      </c>
      <c r="AE561" s="196">
        <f t="shared" ref="AE561:AE624" si="79">SUM(AC561+AD561)</f>
        <v>0</v>
      </c>
    </row>
    <row r="562" spans="1:31" s="7" customFormat="1" x14ac:dyDescent="0.25">
      <c r="A562" s="321"/>
      <c r="B562" s="237">
        <f t="shared" si="76"/>
        <v>181</v>
      </c>
      <c r="C562" s="321"/>
      <c r="D562" s="321"/>
      <c r="E562" s="321"/>
      <c r="F562" s="16" t="s">
        <v>313</v>
      </c>
      <c r="G562" s="321"/>
      <c r="H562" s="321"/>
      <c r="I562" s="361"/>
      <c r="J562" s="16">
        <v>0.1</v>
      </c>
      <c r="K562" s="98">
        <v>33.4</v>
      </c>
      <c r="L562" s="81" t="s">
        <v>961</v>
      </c>
      <c r="M562" s="43">
        <v>2016</v>
      </c>
      <c r="N562" s="14">
        <f>IF(K562="","",IF(O562="",IF(K562=0,"",IF(K562&lt;=[5]Разработчик!$D$7,[5]Разработчик!$C$8,IF(K562&lt;=[5]Разработчик!$G$7,[5]Разработчик!$F$8,IF(K562&lt;=[5]Разработчик!$J$7,[5]Разработчик!$I$8,IF(K562&lt;=[5]Разработчик!$M$7,[5]Разработчик!$L$8,IF(K562&lt;=[5]Разработчик!$P$7,[5]Разработчик!$O$8,IF(K562&lt;=[5]Разработчик!$S$7,[5]Разработчик!$R$8,IF(K562&lt;=425.9,3.5,IF(K562&gt;=[5]Разработчик!$V$7,[5]Разработчик!$U$8))))))))),"-"))</f>
        <v>1.5</v>
      </c>
      <c r="O562" s="15"/>
      <c r="P562" s="43">
        <v>2019</v>
      </c>
      <c r="Q562" s="43">
        <v>2023</v>
      </c>
      <c r="R562" s="74" t="s">
        <v>314</v>
      </c>
      <c r="S562" s="74" t="s">
        <v>909</v>
      </c>
      <c r="T562" s="17">
        <f t="shared" si="75"/>
        <v>2036</v>
      </c>
      <c r="U562" s="315"/>
      <c r="V562" s="315"/>
      <c r="W562" s="315"/>
      <c r="X562" s="315"/>
      <c r="Y562" s="315"/>
      <c r="Z562" s="315"/>
      <c r="AA562" s="336"/>
      <c r="AB562" s="202" t="s">
        <v>2521</v>
      </c>
      <c r="AC562" s="196">
        <f t="shared" si="77"/>
        <v>0</v>
      </c>
      <c r="AD562" s="196">
        <f t="shared" si="78"/>
        <v>0</v>
      </c>
      <c r="AE562" s="196">
        <f t="shared" si="79"/>
        <v>0</v>
      </c>
    </row>
    <row r="563" spans="1:31" s="7" customFormat="1" x14ac:dyDescent="0.25">
      <c r="A563" s="321"/>
      <c r="B563" s="237">
        <f t="shared" si="76"/>
        <v>181</v>
      </c>
      <c r="C563" s="321"/>
      <c r="D563" s="321" t="s">
        <v>962</v>
      </c>
      <c r="E563" s="321"/>
      <c r="F563" s="16" t="s">
        <v>313</v>
      </c>
      <c r="G563" s="321">
        <v>7</v>
      </c>
      <c r="H563" s="321">
        <v>5</v>
      </c>
      <c r="I563" s="361" t="s">
        <v>933</v>
      </c>
      <c r="J563" s="16">
        <v>0.7</v>
      </c>
      <c r="K563" s="98">
        <v>60.3</v>
      </c>
      <c r="L563" s="81" t="s">
        <v>944</v>
      </c>
      <c r="M563" s="43">
        <v>2016</v>
      </c>
      <c r="N563" s="14">
        <f>IF(K563="","",IF(O563="",IF(K563=0,"",IF(K563&lt;=[5]Разработчик!$D$7,[5]Разработчик!$C$8,IF(K563&lt;=[5]Разработчик!$G$7,[5]Разработчик!$F$8,IF(K563&lt;=[5]Разработчик!$J$7,[5]Разработчик!$I$8,IF(K563&lt;=[5]Разработчик!$M$7,[5]Разработчик!$L$8,IF(K563&lt;=[5]Разработчик!$P$7,[5]Разработчик!$O$8,IF(K563&lt;=[5]Разработчик!$S$7,[5]Разработчик!$R$8,IF(K563&lt;=425.9,3.5,IF(K563&gt;=[5]Разработчик!$V$7,[5]Разработчик!$U$8))))))))),"-"))</f>
        <v>2</v>
      </c>
      <c r="O563" s="15"/>
      <c r="P563" s="43">
        <v>2019</v>
      </c>
      <c r="Q563" s="43">
        <v>2023</v>
      </c>
      <c r="R563" s="74" t="s">
        <v>314</v>
      </c>
      <c r="S563" s="74" t="s">
        <v>909</v>
      </c>
      <c r="T563" s="17">
        <f t="shared" si="75"/>
        <v>2036</v>
      </c>
      <c r="U563" s="315">
        <v>6</v>
      </c>
      <c r="V563" s="315">
        <v>4</v>
      </c>
      <c r="W563" s="315">
        <v>3</v>
      </c>
      <c r="X563" s="315"/>
      <c r="Y563" s="315"/>
      <c r="Z563" s="315">
        <v>1</v>
      </c>
      <c r="AA563" s="336"/>
      <c r="AB563" s="202" t="s">
        <v>2521</v>
      </c>
      <c r="AC563" s="196">
        <f t="shared" si="77"/>
        <v>11</v>
      </c>
      <c r="AD563" s="196">
        <f t="shared" si="78"/>
        <v>33</v>
      </c>
      <c r="AE563" s="196">
        <f t="shared" si="79"/>
        <v>44</v>
      </c>
    </row>
    <row r="564" spans="1:31" s="7" customFormat="1" x14ac:dyDescent="0.25">
      <c r="A564" s="321"/>
      <c r="B564" s="237">
        <f t="shared" si="76"/>
        <v>181</v>
      </c>
      <c r="C564" s="321"/>
      <c r="D564" s="321"/>
      <c r="E564" s="321"/>
      <c r="F564" s="16" t="s">
        <v>313</v>
      </c>
      <c r="G564" s="321"/>
      <c r="H564" s="321"/>
      <c r="I564" s="361"/>
      <c r="J564" s="16">
        <v>0.6</v>
      </c>
      <c r="K564" s="98">
        <v>33.4</v>
      </c>
      <c r="L564" s="81" t="s">
        <v>961</v>
      </c>
      <c r="M564" s="43">
        <v>2016</v>
      </c>
      <c r="N564" s="14">
        <f>IF(K564="","",IF(O564="",IF(K564=0,"",IF(K564&lt;=[5]Разработчик!$D$7,[5]Разработчик!$C$8,IF(K564&lt;=[5]Разработчик!$G$7,[5]Разработчик!$F$8,IF(K564&lt;=[5]Разработчик!$J$7,[5]Разработчик!$I$8,IF(K564&lt;=[5]Разработчик!$M$7,[5]Разработчик!$L$8,IF(K564&lt;=[5]Разработчик!$P$7,[5]Разработчик!$O$8,IF(K564&lt;=[5]Разработчик!$S$7,[5]Разработчик!$R$8,IF(K564&lt;=425.9,3.5,IF(K564&gt;=[5]Разработчик!$V$7,[5]Разработчик!$U$8))))))))),"-"))</f>
        <v>1.5</v>
      </c>
      <c r="O564" s="15"/>
      <c r="P564" s="43">
        <v>2019</v>
      </c>
      <c r="Q564" s="43">
        <v>2023</v>
      </c>
      <c r="R564" s="74" t="s">
        <v>314</v>
      </c>
      <c r="S564" s="74" t="s">
        <v>909</v>
      </c>
      <c r="T564" s="17">
        <f t="shared" si="75"/>
        <v>2036</v>
      </c>
      <c r="U564" s="315"/>
      <c r="V564" s="315"/>
      <c r="W564" s="315"/>
      <c r="X564" s="315"/>
      <c r="Y564" s="315"/>
      <c r="Z564" s="315"/>
      <c r="AA564" s="336"/>
      <c r="AB564" s="202" t="s">
        <v>2521</v>
      </c>
      <c r="AC564" s="196">
        <f t="shared" si="77"/>
        <v>0</v>
      </c>
      <c r="AD564" s="196">
        <f t="shared" si="78"/>
        <v>0</v>
      </c>
      <c r="AE564" s="196">
        <f t="shared" si="79"/>
        <v>0</v>
      </c>
    </row>
    <row r="565" spans="1:31" s="7" customFormat="1" x14ac:dyDescent="0.25">
      <c r="A565" s="321"/>
      <c r="B565" s="237">
        <f t="shared" si="76"/>
        <v>181</v>
      </c>
      <c r="C565" s="321"/>
      <c r="D565" s="321" t="s">
        <v>963</v>
      </c>
      <c r="E565" s="321"/>
      <c r="F565" s="16" t="s">
        <v>313</v>
      </c>
      <c r="G565" s="321">
        <v>7</v>
      </c>
      <c r="H565" s="321">
        <v>5</v>
      </c>
      <c r="I565" s="361" t="s">
        <v>933</v>
      </c>
      <c r="J565" s="16">
        <v>1.3</v>
      </c>
      <c r="K565" s="98">
        <v>88.9</v>
      </c>
      <c r="L565" s="81" t="s">
        <v>943</v>
      </c>
      <c r="M565" s="43">
        <v>2016</v>
      </c>
      <c r="N565" s="14">
        <f>IF(K565="","",IF(O565="",IF(K565=0,"",IF(K565&lt;=[5]Разработчик!$D$7,[5]Разработчик!$C$8,IF(K565&lt;=[5]Разработчик!$G$7,[5]Разработчик!$F$8,IF(K565&lt;=[5]Разработчик!$J$7,[5]Разработчик!$I$8,IF(K565&lt;=[5]Разработчик!$M$7,[5]Разработчик!$L$8,IF(K565&lt;=[5]Разработчик!$P$7,[5]Разработчик!$O$8,IF(K565&lt;=[5]Разработчик!$S$7,[5]Разработчик!$R$8,IF(K565&lt;=425.9,3.5,IF(K565&gt;=[5]Разработчик!$V$7,[5]Разработчик!$U$8))))))))),"-"))</f>
        <v>2</v>
      </c>
      <c r="O565" s="15"/>
      <c r="P565" s="43">
        <v>2019</v>
      </c>
      <c r="Q565" s="43">
        <v>2023</v>
      </c>
      <c r="R565" s="74" t="s">
        <v>314</v>
      </c>
      <c r="S565" s="74" t="s">
        <v>909</v>
      </c>
      <c r="T565" s="17">
        <f t="shared" si="75"/>
        <v>2036</v>
      </c>
      <c r="U565" s="315">
        <v>1</v>
      </c>
      <c r="V565" s="315"/>
      <c r="W565" s="315"/>
      <c r="X565" s="315"/>
      <c r="Y565" s="315"/>
      <c r="Z565" s="315">
        <v>1</v>
      </c>
      <c r="AA565" s="336"/>
      <c r="AB565" s="202" t="s">
        <v>2521</v>
      </c>
      <c r="AC565" s="196">
        <f t="shared" si="77"/>
        <v>2</v>
      </c>
      <c r="AD565" s="196">
        <f t="shared" si="78"/>
        <v>5</v>
      </c>
      <c r="AE565" s="196">
        <f t="shared" si="79"/>
        <v>7</v>
      </c>
    </row>
    <row r="566" spans="1:31" s="7" customFormat="1" x14ac:dyDescent="0.25">
      <c r="A566" s="321"/>
      <c r="B566" s="237">
        <f t="shared" si="76"/>
        <v>181</v>
      </c>
      <c r="C566" s="321"/>
      <c r="D566" s="321"/>
      <c r="E566" s="321"/>
      <c r="F566" s="16" t="s">
        <v>313</v>
      </c>
      <c r="G566" s="321"/>
      <c r="H566" s="321"/>
      <c r="I566" s="361"/>
      <c r="J566" s="16">
        <v>4.4000000000000004</v>
      </c>
      <c r="K566" s="98">
        <v>33.4</v>
      </c>
      <c r="L566" s="81" t="s">
        <v>961</v>
      </c>
      <c r="M566" s="43">
        <v>2016</v>
      </c>
      <c r="N566" s="14">
        <f>IF(K566="","",IF(O566="",IF(K566=0,"",IF(K566&lt;=[5]Разработчик!$D$7,[5]Разработчик!$C$8,IF(K566&lt;=[5]Разработчик!$G$7,[5]Разработчик!$F$8,IF(K566&lt;=[5]Разработчик!$J$7,[5]Разработчик!$I$8,IF(K566&lt;=[5]Разработчик!$M$7,[5]Разработчик!$L$8,IF(K566&lt;=[5]Разработчик!$P$7,[5]Разработчик!$O$8,IF(K566&lt;=[5]Разработчик!$S$7,[5]Разработчик!$R$8,IF(K566&lt;=425.9,3.5,IF(K566&gt;=[5]Разработчик!$V$7,[5]Разработчик!$U$8))))))))),"-"))</f>
        <v>1.5</v>
      </c>
      <c r="O566" s="15"/>
      <c r="P566" s="43">
        <v>2019</v>
      </c>
      <c r="Q566" s="43">
        <v>2023</v>
      </c>
      <c r="R566" s="74" t="s">
        <v>314</v>
      </c>
      <c r="S566" s="74" t="s">
        <v>909</v>
      </c>
      <c r="T566" s="17">
        <f t="shared" si="75"/>
        <v>2036</v>
      </c>
      <c r="U566" s="315"/>
      <c r="V566" s="315"/>
      <c r="W566" s="315"/>
      <c r="X566" s="315"/>
      <c r="Y566" s="315"/>
      <c r="Z566" s="315"/>
      <c r="AA566" s="336"/>
      <c r="AB566" s="202" t="s">
        <v>2521</v>
      </c>
      <c r="AC566" s="196">
        <f t="shared" si="77"/>
        <v>0</v>
      </c>
      <c r="AD566" s="196">
        <f t="shared" si="78"/>
        <v>0</v>
      </c>
      <c r="AE566" s="196">
        <f t="shared" si="79"/>
        <v>0</v>
      </c>
    </row>
    <row r="567" spans="1:31" s="7" customFormat="1" ht="24" x14ac:dyDescent="0.25">
      <c r="A567" s="321" t="s">
        <v>967</v>
      </c>
      <c r="B567" s="235">
        <v>184</v>
      </c>
      <c r="C567" s="321" t="s">
        <v>968</v>
      </c>
      <c r="D567" s="321" t="s">
        <v>969</v>
      </c>
      <c r="E567" s="321" t="s">
        <v>970</v>
      </c>
      <c r="F567" s="16" t="s">
        <v>70</v>
      </c>
      <c r="G567" s="321">
        <v>7</v>
      </c>
      <c r="H567" s="321">
        <v>5</v>
      </c>
      <c r="I567" s="361" t="s">
        <v>933</v>
      </c>
      <c r="J567" s="98">
        <v>14.3</v>
      </c>
      <c r="K567" s="98">
        <v>219.1</v>
      </c>
      <c r="L567" s="81" t="s">
        <v>964</v>
      </c>
      <c r="M567" s="43">
        <v>2016</v>
      </c>
      <c r="N567" s="14">
        <f>IF(K567="","",IF(O567="",IF(K567=0,"",IF(K567&lt;=[5]Разработчик!$D$7,[5]Разработчик!$C$8,IF(K567&lt;=[5]Разработчик!$G$7,[5]Разработчик!$F$8,IF(K567&lt;=[5]Разработчик!$J$7,[5]Разработчик!$I$8,IF(K567&lt;=[5]Разработчик!$M$7,[5]Разработчик!$L$8,IF(K567&lt;=[5]Разработчик!$P$7,[5]Разработчик!$O$8,IF(K567&lt;=[5]Разработчик!$S$7,[5]Разработчик!$R$8,IF(K567&lt;=425.9,3.5,IF(K567&gt;=[5]Разработчик!$V$7,[5]Разработчик!$U$8))))))))),"-"))</f>
        <v>3</v>
      </c>
      <c r="O567" s="15"/>
      <c r="P567" s="43">
        <v>2019</v>
      </c>
      <c r="Q567" s="43">
        <v>2023</v>
      </c>
      <c r="R567" s="74" t="s">
        <v>314</v>
      </c>
      <c r="S567" s="74" t="s">
        <v>930</v>
      </c>
      <c r="T567" s="17">
        <f t="shared" si="75"/>
        <v>2036</v>
      </c>
      <c r="U567" s="315">
        <v>3</v>
      </c>
      <c r="V567" s="315"/>
      <c r="W567" s="315">
        <v>2</v>
      </c>
      <c r="X567" s="315"/>
      <c r="Y567" s="315"/>
      <c r="Z567" s="315">
        <v>4</v>
      </c>
      <c r="AA567" s="336"/>
      <c r="AB567" s="202" t="s">
        <v>2521</v>
      </c>
      <c r="AC567" s="196">
        <f t="shared" si="77"/>
        <v>7</v>
      </c>
      <c r="AD567" s="196">
        <f t="shared" si="78"/>
        <v>22</v>
      </c>
      <c r="AE567" s="196">
        <f t="shared" si="79"/>
        <v>29</v>
      </c>
    </row>
    <row r="568" spans="1:31" s="7" customFormat="1" ht="24" x14ac:dyDescent="0.25">
      <c r="A568" s="321"/>
      <c r="B568" s="237">
        <f t="shared" ref="B568:B580" si="80">B567</f>
        <v>184</v>
      </c>
      <c r="C568" s="321"/>
      <c r="D568" s="321"/>
      <c r="E568" s="321"/>
      <c r="F568" s="16" t="s">
        <v>70</v>
      </c>
      <c r="G568" s="321"/>
      <c r="H568" s="321"/>
      <c r="I568" s="361"/>
      <c r="J568" s="98">
        <v>0.7</v>
      </c>
      <c r="K568" s="98">
        <v>60.3</v>
      </c>
      <c r="L568" s="81" t="s">
        <v>971</v>
      </c>
      <c r="M568" s="43">
        <v>2016</v>
      </c>
      <c r="N568" s="14">
        <f>IF(K568="","",IF(O568="",IF(K568=0,"",IF(K568&lt;=[5]Разработчик!$D$7,[5]Разработчик!$C$8,IF(K568&lt;=[5]Разработчик!$G$7,[5]Разработчик!$F$8,IF(K568&lt;=[5]Разработчик!$J$7,[5]Разработчик!$I$8,IF(K568&lt;=[5]Разработчик!$M$7,[5]Разработчик!$L$8,IF(K568&lt;=[5]Разработчик!$P$7,[5]Разработчик!$O$8,IF(K568&lt;=[5]Разработчик!$S$7,[5]Разработчик!$R$8,IF(K568&lt;=425.9,3.5,IF(K568&gt;=[5]Разработчик!$V$7,[5]Разработчик!$U$8))))))))),"-"))</f>
        <v>2</v>
      </c>
      <c r="O568" s="15"/>
      <c r="P568" s="43">
        <v>2019</v>
      </c>
      <c r="Q568" s="43">
        <v>2023</v>
      </c>
      <c r="R568" s="74" t="s">
        <v>314</v>
      </c>
      <c r="S568" s="74" t="s">
        <v>930</v>
      </c>
      <c r="T568" s="17">
        <f t="shared" si="75"/>
        <v>2036</v>
      </c>
      <c r="U568" s="315"/>
      <c r="V568" s="315"/>
      <c r="W568" s="315"/>
      <c r="X568" s="315"/>
      <c r="Y568" s="315"/>
      <c r="Z568" s="315"/>
      <c r="AA568" s="336"/>
      <c r="AB568" s="202" t="s">
        <v>2521</v>
      </c>
      <c r="AC568" s="196">
        <f t="shared" si="77"/>
        <v>0</v>
      </c>
      <c r="AD568" s="196">
        <f t="shared" si="78"/>
        <v>0</v>
      </c>
      <c r="AE568" s="196">
        <f t="shared" si="79"/>
        <v>0</v>
      </c>
    </row>
    <row r="569" spans="1:31" s="7" customFormat="1" ht="24" x14ac:dyDescent="0.25">
      <c r="A569" s="321"/>
      <c r="B569" s="237">
        <f t="shared" si="80"/>
        <v>184</v>
      </c>
      <c r="C569" s="321"/>
      <c r="D569" s="321" t="s">
        <v>972</v>
      </c>
      <c r="E569" s="321"/>
      <c r="F569" s="16" t="s">
        <v>70</v>
      </c>
      <c r="G569" s="321">
        <v>7</v>
      </c>
      <c r="H569" s="321">
        <v>5</v>
      </c>
      <c r="I569" s="361" t="s">
        <v>933</v>
      </c>
      <c r="J569" s="98">
        <v>3.8</v>
      </c>
      <c r="K569" s="98">
        <v>219.1</v>
      </c>
      <c r="L569" s="81" t="s">
        <v>964</v>
      </c>
      <c r="M569" s="43">
        <v>2016</v>
      </c>
      <c r="N569" s="14">
        <f>IF(K569="","",IF(O569="",IF(K569=0,"",IF(K569&lt;=[5]Разработчик!$D$7,[5]Разработчик!$C$8,IF(K569&lt;=[5]Разработчик!$G$7,[5]Разработчик!$F$8,IF(K569&lt;=[5]Разработчик!$J$7,[5]Разработчик!$I$8,IF(K569&lt;=[5]Разработчик!$M$7,[5]Разработчик!$L$8,IF(K569&lt;=[5]Разработчик!$P$7,[5]Разработчик!$O$8,IF(K569&lt;=[5]Разработчик!$S$7,[5]Разработчик!$R$8,IF(K569&lt;=425.9,3.5,IF(K569&gt;=[5]Разработчик!$V$7,[5]Разработчик!$U$8))))))))),"-"))</f>
        <v>3</v>
      </c>
      <c r="O569" s="15"/>
      <c r="P569" s="43">
        <v>2019</v>
      </c>
      <c r="Q569" s="43">
        <v>2023</v>
      </c>
      <c r="R569" s="74" t="s">
        <v>314</v>
      </c>
      <c r="S569" s="74" t="s">
        <v>930</v>
      </c>
      <c r="T569" s="17">
        <f t="shared" si="75"/>
        <v>2036</v>
      </c>
      <c r="U569" s="315">
        <v>3</v>
      </c>
      <c r="V569" s="315"/>
      <c r="W569" s="315">
        <v>1</v>
      </c>
      <c r="X569" s="315"/>
      <c r="Y569" s="315"/>
      <c r="Z569" s="315">
        <v>1</v>
      </c>
      <c r="AA569" s="336"/>
      <c r="AB569" s="202" t="s">
        <v>2521</v>
      </c>
      <c r="AC569" s="196">
        <f t="shared" si="77"/>
        <v>4</v>
      </c>
      <c r="AD569" s="196">
        <f t="shared" si="78"/>
        <v>11</v>
      </c>
      <c r="AE569" s="196">
        <f t="shared" si="79"/>
        <v>15</v>
      </c>
    </row>
    <row r="570" spans="1:31" s="7" customFormat="1" ht="24" x14ac:dyDescent="0.25">
      <c r="A570" s="321"/>
      <c r="B570" s="237">
        <f t="shared" si="80"/>
        <v>184</v>
      </c>
      <c r="C570" s="321"/>
      <c r="D570" s="321"/>
      <c r="E570" s="321"/>
      <c r="F570" s="16" t="s">
        <v>70</v>
      </c>
      <c r="G570" s="321"/>
      <c r="H570" s="321"/>
      <c r="I570" s="361"/>
      <c r="J570" s="98">
        <v>0.1</v>
      </c>
      <c r="K570" s="98">
        <v>33.4</v>
      </c>
      <c r="L570" s="81" t="s">
        <v>935</v>
      </c>
      <c r="M570" s="43">
        <v>2016</v>
      </c>
      <c r="N570" s="14">
        <f>IF(K570="","",IF(O570="",IF(K570=0,"",IF(K570&lt;=[5]Разработчик!$D$7,[5]Разработчик!$C$8,IF(K570&lt;=[5]Разработчик!$G$7,[5]Разработчик!$F$8,IF(K570&lt;=[5]Разработчик!$J$7,[5]Разработчик!$I$8,IF(K570&lt;=[5]Разработчик!$M$7,[5]Разработчик!$L$8,IF(K570&lt;=[5]Разработчик!$P$7,[5]Разработчик!$O$8,IF(K570&lt;=[5]Разработчик!$S$7,[5]Разработчик!$R$8,IF(K570&lt;=425.9,3.5,IF(K570&gt;=[5]Разработчик!$V$7,[5]Разработчик!$U$8))))))))),"-"))</f>
        <v>1.5</v>
      </c>
      <c r="O570" s="15"/>
      <c r="P570" s="43">
        <v>2019</v>
      </c>
      <c r="Q570" s="43">
        <v>2023</v>
      </c>
      <c r="R570" s="74" t="s">
        <v>314</v>
      </c>
      <c r="S570" s="74" t="s">
        <v>930</v>
      </c>
      <c r="T570" s="17">
        <f t="shared" si="75"/>
        <v>2036</v>
      </c>
      <c r="U570" s="315"/>
      <c r="V570" s="315"/>
      <c r="W570" s="315"/>
      <c r="X570" s="315"/>
      <c r="Y570" s="315"/>
      <c r="Z570" s="315"/>
      <c r="AA570" s="336"/>
      <c r="AB570" s="202" t="s">
        <v>2521</v>
      </c>
      <c r="AC570" s="196">
        <f t="shared" si="77"/>
        <v>0</v>
      </c>
      <c r="AD570" s="196">
        <f t="shared" si="78"/>
        <v>0</v>
      </c>
      <c r="AE570" s="196">
        <f t="shared" si="79"/>
        <v>0</v>
      </c>
    </row>
    <row r="571" spans="1:31" s="7" customFormat="1" ht="24" x14ac:dyDescent="0.25">
      <c r="A571" s="321"/>
      <c r="B571" s="237">
        <f t="shared" si="80"/>
        <v>184</v>
      </c>
      <c r="C571" s="321"/>
      <c r="D571" s="16" t="s">
        <v>973</v>
      </c>
      <c r="E571" s="321"/>
      <c r="F571" s="16" t="s">
        <v>70</v>
      </c>
      <c r="G571" s="16">
        <v>7</v>
      </c>
      <c r="H571" s="16">
        <v>5</v>
      </c>
      <c r="I571" s="81" t="s">
        <v>933</v>
      </c>
      <c r="J571" s="98">
        <v>31.7</v>
      </c>
      <c r="K571" s="98">
        <v>219.1</v>
      </c>
      <c r="L571" s="81" t="s">
        <v>964</v>
      </c>
      <c r="M571" s="43">
        <v>2016</v>
      </c>
      <c r="N571" s="14">
        <f>IF(K571="","",IF(O571="",IF(K571=0,"",IF(K571&lt;=[5]Разработчик!$D$7,[5]Разработчик!$C$8,IF(K571&lt;=[5]Разработчик!$G$7,[5]Разработчик!$F$8,IF(K571&lt;=[5]Разработчик!$J$7,[5]Разработчик!$I$8,IF(K571&lt;=[5]Разработчик!$M$7,[5]Разработчик!$L$8,IF(K571&lt;=[5]Разработчик!$P$7,[5]Разработчик!$O$8,IF(K571&lt;=[5]Разработчик!$S$7,[5]Разработчик!$R$8,IF(K571&lt;=425.9,3.5,IF(K571&gt;=[5]Разработчик!$V$7,[5]Разработчик!$U$8))))))))),"-"))</f>
        <v>3</v>
      </c>
      <c r="O571" s="15"/>
      <c r="P571" s="43">
        <v>2019</v>
      </c>
      <c r="Q571" s="43">
        <v>2023</v>
      </c>
      <c r="R571" s="74" t="s">
        <v>314</v>
      </c>
      <c r="S571" s="74" t="s">
        <v>930</v>
      </c>
      <c r="T571" s="17">
        <f t="shared" si="75"/>
        <v>2036</v>
      </c>
      <c r="U571" s="10">
        <v>5</v>
      </c>
      <c r="V571" s="10"/>
      <c r="W571" s="10"/>
      <c r="X571" s="10"/>
      <c r="Y571" s="10"/>
      <c r="Z571" s="10"/>
      <c r="AA571" s="336"/>
      <c r="AB571" s="202" t="s">
        <v>2521</v>
      </c>
      <c r="AC571" s="196">
        <f t="shared" si="77"/>
        <v>5</v>
      </c>
      <c r="AD571" s="196">
        <f t="shared" si="78"/>
        <v>10</v>
      </c>
      <c r="AE571" s="196">
        <f t="shared" si="79"/>
        <v>15</v>
      </c>
    </row>
    <row r="572" spans="1:31" s="7" customFormat="1" ht="24" x14ac:dyDescent="0.25">
      <c r="A572" s="321"/>
      <c r="B572" s="237">
        <f t="shared" si="80"/>
        <v>184</v>
      </c>
      <c r="C572" s="321"/>
      <c r="D572" s="16" t="s">
        <v>974</v>
      </c>
      <c r="E572" s="321"/>
      <c r="F572" s="16" t="s">
        <v>70</v>
      </c>
      <c r="G572" s="16">
        <v>7</v>
      </c>
      <c r="H572" s="16">
        <v>5</v>
      </c>
      <c r="I572" s="81" t="s">
        <v>933</v>
      </c>
      <c r="J572" s="98">
        <v>0.1</v>
      </c>
      <c r="K572" s="98">
        <v>88.9</v>
      </c>
      <c r="L572" s="81" t="s">
        <v>934</v>
      </c>
      <c r="M572" s="43">
        <v>2016</v>
      </c>
      <c r="N572" s="14">
        <f>IF(K572="","",IF(O572="",IF(K572=0,"",IF(K572&lt;=[5]Разработчик!$D$7,[5]Разработчик!$C$8,IF(K572&lt;=[5]Разработчик!$G$7,[5]Разработчик!$F$8,IF(K572&lt;=[5]Разработчик!$J$7,[5]Разработчик!$I$8,IF(K572&lt;=[5]Разработчик!$M$7,[5]Разработчик!$L$8,IF(K572&lt;=[5]Разработчик!$P$7,[5]Разработчик!$O$8,IF(K572&lt;=[5]Разработчик!$S$7,[5]Разработчик!$R$8,IF(K572&lt;=425.9,3.5,IF(K572&gt;=[5]Разработчик!$V$7,[5]Разработчик!$U$8))))))))),"-"))</f>
        <v>2</v>
      </c>
      <c r="O572" s="15"/>
      <c r="P572" s="43">
        <v>2019</v>
      </c>
      <c r="Q572" s="43">
        <v>2023</v>
      </c>
      <c r="R572" s="74" t="s">
        <v>314</v>
      </c>
      <c r="S572" s="74" t="s">
        <v>930</v>
      </c>
      <c r="T572" s="17">
        <f t="shared" si="75"/>
        <v>2036</v>
      </c>
      <c r="U572" s="10"/>
      <c r="V572" s="10"/>
      <c r="W572" s="10">
        <v>1</v>
      </c>
      <c r="X572" s="10"/>
      <c r="Y572" s="10"/>
      <c r="Z572" s="10"/>
      <c r="AA572" s="336"/>
      <c r="AB572" s="202" t="s">
        <v>2521</v>
      </c>
      <c r="AC572" s="196">
        <f t="shared" si="77"/>
        <v>0</v>
      </c>
      <c r="AD572" s="196">
        <f t="shared" si="78"/>
        <v>2</v>
      </c>
      <c r="AE572" s="196">
        <f t="shared" si="79"/>
        <v>2</v>
      </c>
    </row>
    <row r="573" spans="1:31" s="7" customFormat="1" ht="24" x14ac:dyDescent="0.25">
      <c r="A573" s="321"/>
      <c r="B573" s="237">
        <f t="shared" si="80"/>
        <v>184</v>
      </c>
      <c r="C573" s="321"/>
      <c r="D573" s="321" t="s">
        <v>975</v>
      </c>
      <c r="E573" s="321"/>
      <c r="F573" s="16" t="s">
        <v>70</v>
      </c>
      <c r="G573" s="321">
        <v>7</v>
      </c>
      <c r="H573" s="321">
        <v>5</v>
      </c>
      <c r="I573" s="361" t="s">
        <v>933</v>
      </c>
      <c r="J573" s="98">
        <v>0.9</v>
      </c>
      <c r="K573" s="98">
        <v>60.3</v>
      </c>
      <c r="L573" s="81" t="s">
        <v>971</v>
      </c>
      <c r="M573" s="43">
        <v>2016</v>
      </c>
      <c r="N573" s="14">
        <f>IF(K573="","",IF(O573="",IF(K573=0,"",IF(K573&lt;=[5]Разработчик!$D$7,[5]Разработчик!$C$8,IF(K573&lt;=[5]Разработчик!$G$7,[5]Разработчик!$F$8,IF(K573&lt;=[5]Разработчик!$J$7,[5]Разработчик!$I$8,IF(K573&lt;=[5]Разработчик!$M$7,[5]Разработчик!$L$8,IF(K573&lt;=[5]Разработчик!$P$7,[5]Разработчик!$O$8,IF(K573&lt;=[5]Разработчик!$S$7,[5]Разработчик!$R$8,IF(K573&lt;=425.9,3.5,IF(K573&gt;=[5]Разработчик!$V$7,[5]Разработчик!$U$8))))))))),"-"))</f>
        <v>2</v>
      </c>
      <c r="O573" s="15"/>
      <c r="P573" s="43">
        <v>2019</v>
      </c>
      <c r="Q573" s="43">
        <v>2023</v>
      </c>
      <c r="R573" s="74" t="s">
        <v>314</v>
      </c>
      <c r="S573" s="74" t="s">
        <v>930</v>
      </c>
      <c r="T573" s="17">
        <f t="shared" si="75"/>
        <v>2036</v>
      </c>
      <c r="U573" s="315">
        <v>4</v>
      </c>
      <c r="V573" s="315"/>
      <c r="W573" s="315">
        <v>4</v>
      </c>
      <c r="X573" s="315"/>
      <c r="Y573" s="315"/>
      <c r="Z573" s="315">
        <v>2</v>
      </c>
      <c r="AA573" s="336"/>
      <c r="AB573" s="202" t="s">
        <v>2521</v>
      </c>
      <c r="AC573" s="196">
        <f t="shared" si="77"/>
        <v>6</v>
      </c>
      <c r="AD573" s="196">
        <f t="shared" si="78"/>
        <v>22</v>
      </c>
      <c r="AE573" s="196">
        <f t="shared" si="79"/>
        <v>28</v>
      </c>
    </row>
    <row r="574" spans="1:31" s="7" customFormat="1" ht="24" x14ac:dyDescent="0.25">
      <c r="A574" s="321"/>
      <c r="B574" s="237">
        <f t="shared" si="80"/>
        <v>184</v>
      </c>
      <c r="C574" s="321"/>
      <c r="D574" s="321"/>
      <c r="E574" s="321"/>
      <c r="F574" s="16" t="s">
        <v>70</v>
      </c>
      <c r="G574" s="321"/>
      <c r="H574" s="321"/>
      <c r="I574" s="361"/>
      <c r="J574" s="98">
        <v>0.2</v>
      </c>
      <c r="K574" s="98">
        <v>21.3</v>
      </c>
      <c r="L574" s="81" t="s">
        <v>976</v>
      </c>
      <c r="M574" s="43">
        <v>2016</v>
      </c>
      <c r="N574" s="14">
        <f>IF(K574="","",IF(O574="",IF(K574=0,"",IF(K574&lt;=[5]Разработчик!$D$7,[5]Разработчик!$C$8,IF(K574&lt;=[5]Разработчик!$G$7,[5]Разработчик!$F$8,IF(K574&lt;=[5]Разработчик!$J$7,[5]Разработчик!$I$8,IF(K574&lt;=[5]Разработчик!$M$7,[5]Разработчик!$L$8,IF(K574&lt;=[5]Разработчик!$P$7,[5]Разработчик!$O$8,IF(K574&lt;=[5]Разработчик!$S$7,[5]Разработчик!$R$8,IF(K574&lt;=425.9,3.5,IF(K574&gt;=[5]Разработчик!$V$7,[5]Разработчик!$U$8))))))))),"-"))</f>
        <v>1</v>
      </c>
      <c r="O574" s="15"/>
      <c r="P574" s="43">
        <v>2019</v>
      </c>
      <c r="Q574" s="43">
        <v>2023</v>
      </c>
      <c r="R574" s="74" t="s">
        <v>314</v>
      </c>
      <c r="S574" s="74" t="s">
        <v>930</v>
      </c>
      <c r="T574" s="17">
        <f t="shared" si="75"/>
        <v>2036</v>
      </c>
      <c r="U574" s="315"/>
      <c r="V574" s="315"/>
      <c r="W574" s="315"/>
      <c r="X574" s="315"/>
      <c r="Y574" s="315"/>
      <c r="Z574" s="315"/>
      <c r="AA574" s="336"/>
      <c r="AB574" s="202" t="s">
        <v>2521</v>
      </c>
      <c r="AC574" s="196">
        <f t="shared" si="77"/>
        <v>0</v>
      </c>
      <c r="AD574" s="196">
        <f t="shared" si="78"/>
        <v>0</v>
      </c>
      <c r="AE574" s="196">
        <f t="shared" si="79"/>
        <v>0</v>
      </c>
    </row>
    <row r="575" spans="1:31" s="7" customFormat="1" ht="24" x14ac:dyDescent="0.25">
      <c r="A575" s="321"/>
      <c r="B575" s="237">
        <f t="shared" si="80"/>
        <v>184</v>
      </c>
      <c r="C575" s="321"/>
      <c r="D575" s="321" t="s">
        <v>977</v>
      </c>
      <c r="E575" s="321"/>
      <c r="F575" s="16" t="s">
        <v>70</v>
      </c>
      <c r="G575" s="321">
        <v>7</v>
      </c>
      <c r="H575" s="321">
        <v>5</v>
      </c>
      <c r="I575" s="361" t="s">
        <v>933</v>
      </c>
      <c r="J575" s="98">
        <v>0.6</v>
      </c>
      <c r="K575" s="98">
        <v>168.3</v>
      </c>
      <c r="L575" s="81" t="s">
        <v>954</v>
      </c>
      <c r="M575" s="43">
        <v>2016</v>
      </c>
      <c r="N575" s="14">
        <f>IF(K575="","",IF(O575="",IF(K575=0,"",IF(K575&lt;=[5]Разработчик!$D$7,[5]Разработчик!$C$8,IF(K575&lt;=[5]Разработчик!$G$7,[5]Разработчик!$F$8,IF(K575&lt;=[5]Разработчик!$J$7,[5]Разработчик!$I$8,IF(K575&lt;=[5]Разработчик!$M$7,[5]Разработчик!$L$8,IF(K575&lt;=[5]Разработчик!$P$7,[5]Разработчик!$O$8,IF(K575&lt;=[5]Разработчик!$S$7,[5]Разработчик!$R$8,IF(K575&lt;=425.9,3.5,IF(K575&gt;=[5]Разработчик!$V$7,[5]Разработчик!$U$8))))))))),"-"))</f>
        <v>2.5</v>
      </c>
      <c r="O575" s="15"/>
      <c r="P575" s="43">
        <v>2019</v>
      </c>
      <c r="Q575" s="43">
        <v>2023</v>
      </c>
      <c r="R575" s="74" t="s">
        <v>314</v>
      </c>
      <c r="S575" s="74" t="s">
        <v>930</v>
      </c>
      <c r="T575" s="17">
        <f t="shared" si="75"/>
        <v>2036</v>
      </c>
      <c r="U575" s="315">
        <v>5</v>
      </c>
      <c r="V575" s="315">
        <v>4</v>
      </c>
      <c r="W575" s="315">
        <v>9</v>
      </c>
      <c r="X575" s="315"/>
      <c r="Y575" s="315"/>
      <c r="Z575" s="315">
        <v>2</v>
      </c>
      <c r="AA575" s="336"/>
      <c r="AB575" s="202" t="s">
        <v>2521</v>
      </c>
      <c r="AC575" s="196">
        <f t="shared" si="77"/>
        <v>11</v>
      </c>
      <c r="AD575" s="196">
        <f t="shared" si="78"/>
        <v>46</v>
      </c>
      <c r="AE575" s="196">
        <f t="shared" si="79"/>
        <v>57</v>
      </c>
    </row>
    <row r="576" spans="1:31" s="7" customFormat="1" ht="24" x14ac:dyDescent="0.25">
      <c r="A576" s="321"/>
      <c r="B576" s="237">
        <f t="shared" si="80"/>
        <v>184</v>
      </c>
      <c r="C576" s="321"/>
      <c r="D576" s="321"/>
      <c r="E576" s="321"/>
      <c r="F576" s="16" t="s">
        <v>70</v>
      </c>
      <c r="G576" s="321"/>
      <c r="H576" s="321"/>
      <c r="I576" s="361"/>
      <c r="J576" s="98">
        <v>5.4</v>
      </c>
      <c r="K576" s="98">
        <v>88.9</v>
      </c>
      <c r="L576" s="81" t="s">
        <v>934</v>
      </c>
      <c r="M576" s="43">
        <v>2016</v>
      </c>
      <c r="N576" s="14">
        <f>IF(K576="","",IF(O576="",IF(K576=0,"",IF(K576&lt;=[5]Разработчик!$D$7,[5]Разработчик!$C$8,IF(K576&lt;=[5]Разработчик!$G$7,[5]Разработчик!$F$8,IF(K576&lt;=[5]Разработчик!$J$7,[5]Разработчик!$I$8,IF(K576&lt;=[5]Разработчик!$M$7,[5]Разработчик!$L$8,IF(K576&lt;=[5]Разработчик!$P$7,[5]Разработчик!$O$8,IF(K576&lt;=[5]Разработчик!$S$7,[5]Разработчик!$R$8,IF(K576&lt;=425.9,3.5,IF(K576&gt;=[5]Разработчик!$V$7,[5]Разработчик!$U$8))))))))),"-"))</f>
        <v>2</v>
      </c>
      <c r="O576" s="15"/>
      <c r="P576" s="43">
        <v>2019</v>
      </c>
      <c r="Q576" s="43">
        <v>2023</v>
      </c>
      <c r="R576" s="74" t="s">
        <v>314</v>
      </c>
      <c r="S576" s="74" t="s">
        <v>930</v>
      </c>
      <c r="T576" s="17">
        <f t="shared" si="75"/>
        <v>2036</v>
      </c>
      <c r="U576" s="315"/>
      <c r="V576" s="315"/>
      <c r="W576" s="315"/>
      <c r="X576" s="315"/>
      <c r="Y576" s="315"/>
      <c r="Z576" s="315"/>
      <c r="AA576" s="336"/>
      <c r="AB576" s="202" t="s">
        <v>2521</v>
      </c>
      <c r="AC576" s="196">
        <f t="shared" si="77"/>
        <v>0</v>
      </c>
      <c r="AD576" s="196">
        <f t="shared" si="78"/>
        <v>0</v>
      </c>
      <c r="AE576" s="196">
        <f t="shared" si="79"/>
        <v>0</v>
      </c>
    </row>
    <row r="577" spans="1:31" s="7" customFormat="1" ht="24" x14ac:dyDescent="0.25">
      <c r="A577" s="321"/>
      <c r="B577" s="237">
        <f t="shared" si="80"/>
        <v>184</v>
      </c>
      <c r="C577" s="321"/>
      <c r="D577" s="321"/>
      <c r="E577" s="321"/>
      <c r="F577" s="16" t="s">
        <v>70</v>
      </c>
      <c r="G577" s="321"/>
      <c r="H577" s="321"/>
      <c r="I577" s="361"/>
      <c r="J577" s="16">
        <v>0.9</v>
      </c>
      <c r="K577" s="98">
        <v>60.3</v>
      </c>
      <c r="L577" s="81" t="s">
        <v>971</v>
      </c>
      <c r="M577" s="43">
        <v>2016</v>
      </c>
      <c r="N577" s="14">
        <f>IF(K577="","",IF(O577="",IF(K577=0,"",IF(K577&lt;=[5]Разработчик!$D$7,[5]Разработчик!$C$8,IF(K577&lt;=[5]Разработчик!$G$7,[5]Разработчик!$F$8,IF(K577&lt;=[5]Разработчик!$J$7,[5]Разработчик!$I$8,IF(K577&lt;=[5]Разработчик!$M$7,[5]Разработчик!$L$8,IF(K577&lt;=[5]Разработчик!$P$7,[5]Разработчик!$O$8,IF(K577&lt;=[5]Разработчик!$S$7,[5]Разработчик!$R$8,IF(K577&lt;=425.9,3.5,IF(K577&gt;=[5]Разработчик!$V$7,[5]Разработчик!$U$8))))))))),"-"))</f>
        <v>2</v>
      </c>
      <c r="O577" s="15"/>
      <c r="P577" s="43">
        <v>2019</v>
      </c>
      <c r="Q577" s="43">
        <v>2023</v>
      </c>
      <c r="R577" s="74" t="s">
        <v>314</v>
      </c>
      <c r="S577" s="74" t="s">
        <v>930</v>
      </c>
      <c r="T577" s="17">
        <f t="shared" si="75"/>
        <v>2036</v>
      </c>
      <c r="U577" s="315"/>
      <c r="V577" s="315"/>
      <c r="W577" s="315"/>
      <c r="X577" s="315"/>
      <c r="Y577" s="315"/>
      <c r="Z577" s="315"/>
      <c r="AA577" s="336"/>
      <c r="AB577" s="202" t="s">
        <v>2521</v>
      </c>
      <c r="AC577" s="196">
        <f t="shared" si="77"/>
        <v>0</v>
      </c>
      <c r="AD577" s="196">
        <f t="shared" si="78"/>
        <v>0</v>
      </c>
      <c r="AE577" s="196">
        <f t="shared" si="79"/>
        <v>0</v>
      </c>
    </row>
    <row r="578" spans="1:31" s="7" customFormat="1" ht="24" x14ac:dyDescent="0.25">
      <c r="A578" s="321"/>
      <c r="B578" s="237">
        <f t="shared" si="80"/>
        <v>184</v>
      </c>
      <c r="C578" s="321"/>
      <c r="D578" s="321"/>
      <c r="E578" s="321"/>
      <c r="F578" s="16" t="s">
        <v>70</v>
      </c>
      <c r="G578" s="321"/>
      <c r="H578" s="321"/>
      <c r="I578" s="361"/>
      <c r="J578" s="16">
        <v>0.3</v>
      </c>
      <c r="K578" s="98">
        <v>33.4</v>
      </c>
      <c r="L578" s="81" t="s">
        <v>935</v>
      </c>
      <c r="M578" s="43">
        <v>2016</v>
      </c>
      <c r="N578" s="14">
        <f>IF(K578="","",IF(O578="",IF(K578=0,"",IF(K578&lt;=[5]Разработчик!$D$7,[5]Разработчик!$C$8,IF(K578&lt;=[5]Разработчик!$G$7,[5]Разработчик!$F$8,IF(K578&lt;=[5]Разработчик!$J$7,[5]Разработчик!$I$8,IF(K578&lt;=[5]Разработчик!$M$7,[5]Разработчик!$L$8,IF(K578&lt;=[5]Разработчик!$P$7,[5]Разработчик!$O$8,IF(K578&lt;=[5]Разработчик!$S$7,[5]Разработчик!$R$8,IF(K578&lt;=425.9,3.5,IF(K578&gt;=[5]Разработчик!$V$7,[5]Разработчик!$U$8))))))))),"-"))</f>
        <v>1.5</v>
      </c>
      <c r="O578" s="15"/>
      <c r="P578" s="43">
        <v>2019</v>
      </c>
      <c r="Q578" s="43">
        <v>2023</v>
      </c>
      <c r="R578" s="74" t="s">
        <v>314</v>
      </c>
      <c r="S578" s="74" t="s">
        <v>930</v>
      </c>
      <c r="T578" s="17">
        <f t="shared" si="75"/>
        <v>2036</v>
      </c>
      <c r="U578" s="315"/>
      <c r="V578" s="315"/>
      <c r="W578" s="315"/>
      <c r="X578" s="315"/>
      <c r="Y578" s="315"/>
      <c r="Z578" s="315"/>
      <c r="AA578" s="336"/>
      <c r="AB578" s="202" t="s">
        <v>2521</v>
      </c>
      <c r="AC578" s="196">
        <f t="shared" si="77"/>
        <v>0</v>
      </c>
      <c r="AD578" s="196">
        <f t="shared" si="78"/>
        <v>0</v>
      </c>
      <c r="AE578" s="196">
        <f t="shared" si="79"/>
        <v>0</v>
      </c>
    </row>
    <row r="579" spans="1:31" s="7" customFormat="1" ht="24" x14ac:dyDescent="0.25">
      <c r="A579" s="321"/>
      <c r="B579" s="237">
        <f t="shared" si="80"/>
        <v>184</v>
      </c>
      <c r="C579" s="321"/>
      <c r="D579" s="321" t="s">
        <v>978</v>
      </c>
      <c r="E579" s="321"/>
      <c r="F579" s="16" t="s">
        <v>70</v>
      </c>
      <c r="G579" s="321">
        <v>7</v>
      </c>
      <c r="H579" s="321">
        <v>5</v>
      </c>
      <c r="I579" s="361" t="s">
        <v>933</v>
      </c>
      <c r="J579" s="16">
        <v>2.2999999999999998</v>
      </c>
      <c r="K579" s="98">
        <v>33.4</v>
      </c>
      <c r="L579" s="81" t="s">
        <v>935</v>
      </c>
      <c r="M579" s="43">
        <v>2016</v>
      </c>
      <c r="N579" s="14">
        <f>IF(K579="","",IF(O579="",IF(K579=0,"",IF(K579&lt;=[5]Разработчик!$D$7,[5]Разработчик!$C$8,IF(K579&lt;=[5]Разработчик!$G$7,[5]Разработчик!$F$8,IF(K579&lt;=[5]Разработчик!$J$7,[5]Разработчик!$I$8,IF(K579&lt;=[5]Разработчик!$M$7,[5]Разработчик!$L$8,IF(K579&lt;=[5]Разработчик!$P$7,[5]Разработчик!$O$8,IF(K579&lt;=[5]Разработчик!$S$7,[5]Разработчик!$R$8,IF(K579&lt;=425.9,3.5,IF(K579&gt;=[5]Разработчик!$V$7,[5]Разработчик!$U$8))))))))),"-"))</f>
        <v>1.5</v>
      </c>
      <c r="O579" s="15"/>
      <c r="P579" s="43">
        <v>2019</v>
      </c>
      <c r="Q579" s="43">
        <v>2023</v>
      </c>
      <c r="R579" s="74" t="s">
        <v>314</v>
      </c>
      <c r="S579" s="74" t="s">
        <v>930</v>
      </c>
      <c r="T579" s="17">
        <f t="shared" ref="T579:T598" si="81">IF(M579="","",M579+R579)</f>
        <v>2036</v>
      </c>
      <c r="U579" s="315">
        <v>4</v>
      </c>
      <c r="V579" s="315">
        <v>3</v>
      </c>
      <c r="W579" s="315">
        <v>6</v>
      </c>
      <c r="X579" s="315"/>
      <c r="Y579" s="315">
        <v>1</v>
      </c>
      <c r="Z579" s="315">
        <v>1</v>
      </c>
      <c r="AA579" s="336"/>
      <c r="AB579" s="202" t="s">
        <v>2521</v>
      </c>
      <c r="AC579" s="196">
        <f t="shared" si="77"/>
        <v>9</v>
      </c>
      <c r="AD579" s="196">
        <f t="shared" si="78"/>
        <v>33</v>
      </c>
      <c r="AE579" s="196">
        <f t="shared" si="79"/>
        <v>42</v>
      </c>
    </row>
    <row r="580" spans="1:31" s="7" customFormat="1" ht="24" x14ac:dyDescent="0.25">
      <c r="A580" s="321"/>
      <c r="B580" s="237">
        <f t="shared" si="80"/>
        <v>184</v>
      </c>
      <c r="C580" s="321"/>
      <c r="D580" s="321"/>
      <c r="E580" s="321"/>
      <c r="F580" s="16" t="s">
        <v>70</v>
      </c>
      <c r="G580" s="321"/>
      <c r="H580" s="321"/>
      <c r="I580" s="361"/>
      <c r="J580" s="16">
        <v>0.2</v>
      </c>
      <c r="K580" s="98">
        <v>21.3</v>
      </c>
      <c r="L580" s="81" t="s">
        <v>976</v>
      </c>
      <c r="M580" s="43">
        <v>2016</v>
      </c>
      <c r="N580" s="14">
        <f>IF(K580="","",IF(O580="",IF(K580=0,"",IF(K580&lt;=[5]Разработчик!$D$7,[5]Разработчик!$C$8,IF(K580&lt;=[5]Разработчик!$G$7,[5]Разработчик!$F$8,IF(K580&lt;=[5]Разработчик!$J$7,[5]Разработчик!$I$8,IF(K580&lt;=[5]Разработчик!$M$7,[5]Разработчик!$L$8,IF(K580&lt;=[5]Разработчик!$P$7,[5]Разработчик!$O$8,IF(K580&lt;=[5]Разработчик!$S$7,[5]Разработчик!$R$8,IF(K580&lt;=425.9,3.5,IF(K580&gt;=[5]Разработчик!$V$7,[5]Разработчик!$U$8))))))))),"-"))</f>
        <v>1</v>
      </c>
      <c r="O580" s="15"/>
      <c r="P580" s="43">
        <v>2019</v>
      </c>
      <c r="Q580" s="43">
        <v>2023</v>
      </c>
      <c r="R580" s="74" t="s">
        <v>314</v>
      </c>
      <c r="S580" s="74" t="s">
        <v>930</v>
      </c>
      <c r="T580" s="17">
        <f t="shared" si="81"/>
        <v>2036</v>
      </c>
      <c r="U580" s="315"/>
      <c r="V580" s="315"/>
      <c r="W580" s="315"/>
      <c r="X580" s="315"/>
      <c r="Y580" s="315"/>
      <c r="Z580" s="315"/>
      <c r="AA580" s="336"/>
      <c r="AB580" s="202" t="s">
        <v>2521</v>
      </c>
      <c r="AC580" s="196">
        <f t="shared" si="77"/>
        <v>0</v>
      </c>
      <c r="AD580" s="196">
        <f t="shared" si="78"/>
        <v>0</v>
      </c>
      <c r="AE580" s="196">
        <f t="shared" si="79"/>
        <v>0</v>
      </c>
    </row>
    <row r="581" spans="1:31" s="7" customFormat="1" ht="24" x14ac:dyDescent="0.25">
      <c r="A581" s="321" t="s">
        <v>979</v>
      </c>
      <c r="B581" s="235">
        <v>186</v>
      </c>
      <c r="C581" s="321" t="s">
        <v>980</v>
      </c>
      <c r="D581" s="321" t="s">
        <v>981</v>
      </c>
      <c r="E581" s="321" t="s">
        <v>982</v>
      </c>
      <c r="F581" s="16" t="s">
        <v>33</v>
      </c>
      <c r="G581" s="321">
        <v>0.64</v>
      </c>
      <c r="H581" s="321">
        <v>0.16</v>
      </c>
      <c r="I581" s="361" t="s">
        <v>933</v>
      </c>
      <c r="J581" s="16">
        <v>13.1</v>
      </c>
      <c r="K581" s="98">
        <v>219</v>
      </c>
      <c r="L581" s="81" t="s">
        <v>102</v>
      </c>
      <c r="M581" s="43">
        <v>2016</v>
      </c>
      <c r="N581" s="14">
        <f>IF(K581="","",IF(O581="",IF(K581=0,"",IF(K581&lt;=[5]Разработчик!$D$7,[5]Разработчик!$C$8,IF(K581&lt;=[5]Разработчик!$G$7,[5]Разработчик!$F$8,IF(K581&lt;=[5]Разработчик!$J$7,[5]Разработчик!$I$8,IF(K581&lt;=[5]Разработчик!$M$7,[5]Разработчик!$L$8,IF(K581&lt;=[5]Разработчик!$P$7,[5]Разработчик!$O$8,IF(K581&lt;=[5]Разработчик!$S$7,[5]Разработчик!$R$8,IF(K581&lt;=425.9,3.5,IF(K581&gt;=[5]Разработчик!$V$7,[5]Разработчик!$U$8))))))))),"-"))</f>
        <v>2.5</v>
      </c>
      <c r="O581" s="15"/>
      <c r="P581" s="43">
        <v>2021</v>
      </c>
      <c r="Q581" s="43">
        <v>2023</v>
      </c>
      <c r="R581" s="74" t="s">
        <v>314</v>
      </c>
      <c r="S581" s="74" t="s">
        <v>983</v>
      </c>
      <c r="T581" s="17">
        <f t="shared" si="81"/>
        <v>2036</v>
      </c>
      <c r="U581" s="315">
        <v>8</v>
      </c>
      <c r="V581" s="315"/>
      <c r="W581" s="315">
        <v>11</v>
      </c>
      <c r="X581" s="315"/>
      <c r="Y581" s="315"/>
      <c r="Z581" s="315">
        <v>6</v>
      </c>
      <c r="AA581" s="336"/>
      <c r="AB581" s="202" t="s">
        <v>2521</v>
      </c>
      <c r="AC581" s="196">
        <f t="shared" si="77"/>
        <v>14</v>
      </c>
      <c r="AD581" s="196">
        <f t="shared" si="78"/>
        <v>56</v>
      </c>
      <c r="AE581" s="196">
        <f t="shared" si="79"/>
        <v>70</v>
      </c>
    </row>
    <row r="582" spans="1:31" s="7" customFormat="1" ht="24" x14ac:dyDescent="0.25">
      <c r="A582" s="321"/>
      <c r="B582" s="237">
        <f t="shared" ref="B582:B594" si="82">B581</f>
        <v>186</v>
      </c>
      <c r="C582" s="321"/>
      <c r="D582" s="321"/>
      <c r="E582" s="321"/>
      <c r="F582" s="16" t="s">
        <v>33</v>
      </c>
      <c r="G582" s="321"/>
      <c r="H582" s="321"/>
      <c r="I582" s="361"/>
      <c r="J582" s="16">
        <v>3.1</v>
      </c>
      <c r="K582" s="98">
        <v>108</v>
      </c>
      <c r="L582" s="81" t="s">
        <v>245</v>
      </c>
      <c r="M582" s="43">
        <v>2016</v>
      </c>
      <c r="N582" s="14">
        <f>IF(K582="","",IF(O582="",IF(K582=0,"",IF(K582&lt;=[5]Разработчик!$D$7,[5]Разработчик!$C$8,IF(K582&lt;=[5]Разработчик!$G$7,[5]Разработчик!$F$8,IF(K582&lt;=[5]Разработчик!$J$7,[5]Разработчик!$I$8,IF(K582&lt;=[5]Разработчик!$M$7,[5]Разработчик!$L$8,IF(K582&lt;=[5]Разработчик!$P$7,[5]Разработчик!$O$8,IF(K582&lt;=[5]Разработчик!$S$7,[5]Разработчик!$R$8,IF(K582&lt;=425.9,3.5,IF(K582&gt;=[5]Разработчик!$V$7,[5]Разработчик!$U$8))))))))),"-"))</f>
        <v>2</v>
      </c>
      <c r="O582" s="15"/>
      <c r="P582" s="43">
        <v>2021</v>
      </c>
      <c r="Q582" s="43">
        <v>2023</v>
      </c>
      <c r="R582" s="74" t="s">
        <v>314</v>
      </c>
      <c r="S582" s="74" t="s">
        <v>983</v>
      </c>
      <c r="T582" s="17">
        <f t="shared" si="81"/>
        <v>2036</v>
      </c>
      <c r="U582" s="315"/>
      <c r="V582" s="315"/>
      <c r="W582" s="315"/>
      <c r="X582" s="315"/>
      <c r="Y582" s="315"/>
      <c r="Z582" s="315"/>
      <c r="AA582" s="336"/>
      <c r="AB582" s="202" t="s">
        <v>2521</v>
      </c>
      <c r="AC582" s="196">
        <f t="shared" si="77"/>
        <v>0</v>
      </c>
      <c r="AD582" s="196">
        <f t="shared" si="78"/>
        <v>0</v>
      </c>
      <c r="AE582" s="196">
        <f t="shared" si="79"/>
        <v>0</v>
      </c>
    </row>
    <row r="583" spans="1:31" s="7" customFormat="1" ht="24" x14ac:dyDescent="0.25">
      <c r="A583" s="321"/>
      <c r="B583" s="237">
        <f t="shared" si="82"/>
        <v>186</v>
      </c>
      <c r="C583" s="321"/>
      <c r="D583" s="321"/>
      <c r="E583" s="321"/>
      <c r="F583" s="16" t="s">
        <v>33</v>
      </c>
      <c r="G583" s="321"/>
      <c r="H583" s="321"/>
      <c r="I583" s="361"/>
      <c r="J583" s="16">
        <v>16.899999999999999</v>
      </c>
      <c r="K583" s="98">
        <v>57</v>
      </c>
      <c r="L583" s="81" t="s">
        <v>245</v>
      </c>
      <c r="M583" s="43">
        <v>2016</v>
      </c>
      <c r="N583" s="14">
        <f>IF(K583="","",IF(O583="",IF(K583=0,"",IF(K583&lt;=[5]Разработчик!$D$7,[5]Разработчик!$C$8,IF(K583&lt;=[5]Разработчик!$G$7,[5]Разработчик!$F$8,IF(K583&lt;=[5]Разработчик!$J$7,[5]Разработчик!$I$8,IF(K583&lt;=[5]Разработчик!$M$7,[5]Разработчик!$L$8,IF(K583&lt;=[5]Разработчик!$P$7,[5]Разработчик!$O$8,IF(K583&lt;=[5]Разработчик!$S$7,[5]Разработчик!$R$8,IF(K583&lt;=425.9,3.5,IF(K583&gt;=[5]Разработчик!$V$7,[5]Разработчик!$U$8))))))))),"-"))</f>
        <v>1.5</v>
      </c>
      <c r="O583" s="15"/>
      <c r="P583" s="43">
        <v>2021</v>
      </c>
      <c r="Q583" s="43">
        <v>2023</v>
      </c>
      <c r="R583" s="74" t="s">
        <v>314</v>
      </c>
      <c r="S583" s="74" t="s">
        <v>983</v>
      </c>
      <c r="T583" s="17">
        <f t="shared" si="81"/>
        <v>2036</v>
      </c>
      <c r="U583" s="315"/>
      <c r="V583" s="315"/>
      <c r="W583" s="315"/>
      <c r="X583" s="315"/>
      <c r="Y583" s="315"/>
      <c r="Z583" s="315"/>
      <c r="AA583" s="336"/>
      <c r="AB583" s="202" t="s">
        <v>2521</v>
      </c>
      <c r="AC583" s="196">
        <f t="shared" si="77"/>
        <v>0</v>
      </c>
      <c r="AD583" s="196">
        <f t="shared" si="78"/>
        <v>0</v>
      </c>
      <c r="AE583" s="196">
        <f t="shared" si="79"/>
        <v>0</v>
      </c>
    </row>
    <row r="584" spans="1:31" s="7" customFormat="1" ht="24" x14ac:dyDescent="0.25">
      <c r="A584" s="321"/>
      <c r="B584" s="237">
        <f t="shared" si="82"/>
        <v>186</v>
      </c>
      <c r="C584" s="321"/>
      <c r="D584" s="321"/>
      <c r="E584" s="321"/>
      <c r="F584" s="16" t="s">
        <v>33</v>
      </c>
      <c r="G584" s="321"/>
      <c r="H584" s="321"/>
      <c r="I584" s="361"/>
      <c r="J584" s="16">
        <v>0.5</v>
      </c>
      <c r="K584" s="98">
        <v>32</v>
      </c>
      <c r="L584" s="81" t="s">
        <v>309</v>
      </c>
      <c r="M584" s="43">
        <v>2016</v>
      </c>
      <c r="N584" s="14">
        <f>IF(K584="","",IF(O584="",IF(K584=0,"",IF(K584&lt;=[5]Разработчик!$D$7,[5]Разработчик!$C$8,IF(K584&lt;=[5]Разработчик!$G$7,[5]Разработчик!$F$8,IF(K584&lt;=[5]Разработчик!$J$7,[5]Разработчик!$I$8,IF(K584&lt;=[5]Разработчик!$M$7,[5]Разработчик!$L$8,IF(K584&lt;=[5]Разработчик!$P$7,[5]Разработчик!$O$8,IF(K584&lt;=[5]Разработчик!$S$7,[5]Разработчик!$R$8,IF(K584&lt;=425.9,3.5,IF(K584&gt;=[5]Разработчик!$V$7,[5]Разработчик!$U$8))))))))),"-"))</f>
        <v>1.5</v>
      </c>
      <c r="O584" s="15"/>
      <c r="P584" s="43">
        <v>2021</v>
      </c>
      <c r="Q584" s="43">
        <v>2023</v>
      </c>
      <c r="R584" s="74" t="s">
        <v>314</v>
      </c>
      <c r="S584" s="74" t="s">
        <v>983</v>
      </c>
      <c r="T584" s="17">
        <f t="shared" si="81"/>
        <v>2036</v>
      </c>
      <c r="U584" s="315"/>
      <c r="V584" s="315"/>
      <c r="W584" s="315"/>
      <c r="X584" s="315"/>
      <c r="Y584" s="315"/>
      <c r="Z584" s="315"/>
      <c r="AA584" s="336"/>
      <c r="AB584" s="202" t="s">
        <v>2521</v>
      </c>
      <c r="AC584" s="196">
        <f t="shared" si="77"/>
        <v>0</v>
      </c>
      <c r="AD584" s="196">
        <f t="shared" si="78"/>
        <v>0</v>
      </c>
      <c r="AE584" s="196">
        <f t="shared" si="79"/>
        <v>0</v>
      </c>
    </row>
    <row r="585" spans="1:31" s="7" customFormat="1" ht="24" x14ac:dyDescent="0.25">
      <c r="A585" s="321"/>
      <c r="B585" s="237">
        <f t="shared" si="82"/>
        <v>186</v>
      </c>
      <c r="C585" s="321"/>
      <c r="D585" s="16" t="s">
        <v>984</v>
      </c>
      <c r="E585" s="321"/>
      <c r="F585" s="16" t="s">
        <v>33</v>
      </c>
      <c r="G585" s="16">
        <v>0.64</v>
      </c>
      <c r="H585" s="16">
        <v>0.16</v>
      </c>
      <c r="I585" s="81" t="s">
        <v>933</v>
      </c>
      <c r="J585" s="16">
        <v>0.1</v>
      </c>
      <c r="K585" s="98">
        <v>57</v>
      </c>
      <c r="L585" s="81" t="s">
        <v>245</v>
      </c>
      <c r="M585" s="43">
        <v>2016</v>
      </c>
      <c r="N585" s="14">
        <f>IF(K585="","",IF(O585="",IF(K585=0,"",IF(K585&lt;=[5]Разработчик!$D$7,[5]Разработчик!$C$8,IF(K585&lt;=[5]Разработчик!$G$7,[5]Разработчик!$F$8,IF(K585&lt;=[5]Разработчик!$J$7,[5]Разработчик!$I$8,IF(K585&lt;=[5]Разработчик!$M$7,[5]Разработчик!$L$8,IF(K585&lt;=[5]Разработчик!$P$7,[5]Разработчик!$O$8,IF(K585&lt;=[5]Разработчик!$S$7,[5]Разработчик!$R$8,IF(K585&lt;=425.9,3.5,IF(K585&gt;=[5]Разработчик!$V$7,[5]Разработчик!$U$8))))))))),"-"))</f>
        <v>1.5</v>
      </c>
      <c r="O585" s="15"/>
      <c r="P585" s="43">
        <v>2021</v>
      </c>
      <c r="Q585" s="43">
        <v>2023</v>
      </c>
      <c r="R585" s="74" t="s">
        <v>314</v>
      </c>
      <c r="S585" s="74" t="s">
        <v>983</v>
      </c>
      <c r="T585" s="17">
        <f t="shared" si="81"/>
        <v>2036</v>
      </c>
      <c r="U585" s="10"/>
      <c r="V585" s="10"/>
      <c r="W585" s="10">
        <v>1</v>
      </c>
      <c r="X585" s="10"/>
      <c r="Y585" s="10"/>
      <c r="Z585" s="10"/>
      <c r="AA585" s="336"/>
      <c r="AB585" s="202" t="s">
        <v>2521</v>
      </c>
      <c r="AC585" s="196">
        <f t="shared" si="77"/>
        <v>0</v>
      </c>
      <c r="AD585" s="196">
        <f t="shared" si="78"/>
        <v>2</v>
      </c>
      <c r="AE585" s="196">
        <f t="shared" si="79"/>
        <v>2</v>
      </c>
    </row>
    <row r="586" spans="1:31" s="7" customFormat="1" ht="24" x14ac:dyDescent="0.25">
      <c r="A586" s="321"/>
      <c r="B586" s="237">
        <f t="shared" si="82"/>
        <v>186</v>
      </c>
      <c r="C586" s="321"/>
      <c r="D586" s="16" t="s">
        <v>985</v>
      </c>
      <c r="E586" s="321"/>
      <c r="F586" s="16" t="s">
        <v>33</v>
      </c>
      <c r="G586" s="16">
        <v>0.64</v>
      </c>
      <c r="H586" s="16">
        <v>0.16</v>
      </c>
      <c r="I586" s="81" t="s">
        <v>933</v>
      </c>
      <c r="J586" s="16">
        <v>7.9</v>
      </c>
      <c r="K586" s="98">
        <v>219</v>
      </c>
      <c r="L586" s="81" t="s">
        <v>102</v>
      </c>
      <c r="M586" s="43">
        <v>2016</v>
      </c>
      <c r="N586" s="14">
        <f>IF(K586="","",IF(O586="",IF(K586=0,"",IF(K586&lt;=[5]Разработчик!$D$7,[5]Разработчик!$C$8,IF(K586&lt;=[5]Разработчик!$G$7,[5]Разработчик!$F$8,IF(K586&lt;=[5]Разработчик!$J$7,[5]Разработчик!$I$8,IF(K586&lt;=[5]Разработчик!$M$7,[5]Разработчик!$L$8,IF(K586&lt;=[5]Разработчик!$P$7,[5]Разработчик!$O$8,IF(K586&lt;=[5]Разработчик!$S$7,[5]Разработчик!$R$8,IF(K586&lt;=425.9,3.5,IF(K586&gt;=[5]Разработчик!$V$7,[5]Разработчик!$U$8))))))))),"-"))</f>
        <v>2.5</v>
      </c>
      <c r="O586" s="15"/>
      <c r="P586" s="43">
        <v>2021</v>
      </c>
      <c r="Q586" s="43">
        <v>2023</v>
      </c>
      <c r="R586" s="74" t="s">
        <v>314</v>
      </c>
      <c r="S586" s="74" t="s">
        <v>983</v>
      </c>
      <c r="T586" s="17">
        <f t="shared" si="81"/>
        <v>2036</v>
      </c>
      <c r="U586" s="10">
        <v>1</v>
      </c>
      <c r="V586" s="10"/>
      <c r="W586" s="10">
        <v>3</v>
      </c>
      <c r="X586" s="10"/>
      <c r="Y586" s="10"/>
      <c r="Z586" s="10">
        <v>1</v>
      </c>
      <c r="AA586" s="336"/>
      <c r="AB586" s="202" t="s">
        <v>2521</v>
      </c>
      <c r="AC586" s="196">
        <f t="shared" si="77"/>
        <v>2</v>
      </c>
      <c r="AD586" s="196">
        <f t="shared" si="78"/>
        <v>11</v>
      </c>
      <c r="AE586" s="196">
        <f t="shared" si="79"/>
        <v>13</v>
      </c>
    </row>
    <row r="587" spans="1:31" s="7" customFormat="1" ht="24" x14ac:dyDescent="0.25">
      <c r="A587" s="321"/>
      <c r="B587" s="237">
        <f t="shared" si="82"/>
        <v>186</v>
      </c>
      <c r="C587" s="321"/>
      <c r="D587" s="321" t="s">
        <v>986</v>
      </c>
      <c r="E587" s="321"/>
      <c r="F587" s="16" t="s">
        <v>33</v>
      </c>
      <c r="G587" s="321">
        <v>0.64</v>
      </c>
      <c r="H587" s="321">
        <v>0.16</v>
      </c>
      <c r="I587" s="361" t="s">
        <v>933</v>
      </c>
      <c r="J587" s="16">
        <v>9.1</v>
      </c>
      <c r="K587" s="98">
        <v>219</v>
      </c>
      <c r="L587" s="81" t="s">
        <v>102</v>
      </c>
      <c r="M587" s="43">
        <v>2016</v>
      </c>
      <c r="N587" s="14">
        <f>IF(K587="","",IF(O587="",IF(K587=0,"",IF(K587&lt;=[5]Разработчик!$D$7,[5]Разработчик!$C$8,IF(K587&lt;=[5]Разработчик!$G$7,[5]Разработчик!$F$8,IF(K587&lt;=[5]Разработчик!$J$7,[5]Разработчик!$I$8,IF(K587&lt;=[5]Разработчик!$M$7,[5]Разработчик!$L$8,IF(K587&lt;=[5]Разработчик!$P$7,[5]Разработчик!$O$8,IF(K587&lt;=[5]Разработчик!$S$7,[5]Разработчик!$R$8,IF(K587&lt;=425.9,3.5,IF(K587&gt;=[5]Разработчик!$V$7,[5]Разработчик!$U$8))))))))),"-"))</f>
        <v>2.5</v>
      </c>
      <c r="O587" s="15"/>
      <c r="P587" s="43">
        <v>2021</v>
      </c>
      <c r="Q587" s="43">
        <v>2023</v>
      </c>
      <c r="R587" s="74" t="s">
        <v>314</v>
      </c>
      <c r="S587" s="74" t="s">
        <v>983</v>
      </c>
      <c r="T587" s="17">
        <f t="shared" si="81"/>
        <v>2036</v>
      </c>
      <c r="U587" s="315">
        <v>5</v>
      </c>
      <c r="V587" s="315"/>
      <c r="W587" s="315">
        <v>1</v>
      </c>
      <c r="X587" s="315"/>
      <c r="Y587" s="315"/>
      <c r="Z587" s="315">
        <v>1</v>
      </c>
      <c r="AA587" s="336"/>
      <c r="AB587" s="202" t="s">
        <v>2521</v>
      </c>
      <c r="AC587" s="196">
        <f t="shared" si="77"/>
        <v>6</v>
      </c>
      <c r="AD587" s="196">
        <f t="shared" si="78"/>
        <v>15</v>
      </c>
      <c r="AE587" s="196">
        <f t="shared" si="79"/>
        <v>21</v>
      </c>
    </row>
    <row r="588" spans="1:31" s="7" customFormat="1" ht="24" x14ac:dyDescent="0.25">
      <c r="A588" s="321"/>
      <c r="B588" s="237">
        <f t="shared" si="82"/>
        <v>186</v>
      </c>
      <c r="C588" s="321"/>
      <c r="D588" s="321"/>
      <c r="E588" s="321"/>
      <c r="F588" s="16" t="s">
        <v>33</v>
      </c>
      <c r="G588" s="321"/>
      <c r="H588" s="321"/>
      <c r="I588" s="361"/>
      <c r="J588" s="16">
        <v>0.4</v>
      </c>
      <c r="K588" s="98">
        <v>32</v>
      </c>
      <c r="L588" s="81" t="s">
        <v>309</v>
      </c>
      <c r="M588" s="43">
        <v>2016</v>
      </c>
      <c r="N588" s="14">
        <f>IF(K588="","",IF(O588="",IF(K588=0,"",IF(K588&lt;=[5]Разработчик!$D$7,[5]Разработчик!$C$8,IF(K588&lt;=[5]Разработчик!$G$7,[5]Разработчик!$F$8,IF(K588&lt;=[5]Разработчик!$J$7,[5]Разработчик!$I$8,IF(K588&lt;=[5]Разработчик!$M$7,[5]Разработчик!$L$8,IF(K588&lt;=[5]Разработчик!$P$7,[5]Разработчик!$O$8,IF(K588&lt;=[5]Разработчик!$S$7,[5]Разработчик!$R$8,IF(K588&lt;=425.9,3.5,IF(K588&gt;=[5]Разработчик!$V$7,[5]Разработчик!$U$8))))))))),"-"))</f>
        <v>1.5</v>
      </c>
      <c r="O588" s="15"/>
      <c r="P588" s="43">
        <v>2021</v>
      </c>
      <c r="Q588" s="43">
        <v>2023</v>
      </c>
      <c r="R588" s="74" t="s">
        <v>314</v>
      </c>
      <c r="S588" s="74" t="s">
        <v>983</v>
      </c>
      <c r="T588" s="17">
        <f t="shared" si="81"/>
        <v>2036</v>
      </c>
      <c r="U588" s="315"/>
      <c r="V588" s="315"/>
      <c r="W588" s="315"/>
      <c r="X588" s="315"/>
      <c r="Y588" s="315"/>
      <c r="Z588" s="315"/>
      <c r="AA588" s="336"/>
      <c r="AB588" s="202" t="s">
        <v>2521</v>
      </c>
      <c r="AC588" s="196">
        <f t="shared" si="77"/>
        <v>0</v>
      </c>
      <c r="AD588" s="196">
        <f t="shared" si="78"/>
        <v>0</v>
      </c>
      <c r="AE588" s="196">
        <f t="shared" si="79"/>
        <v>0</v>
      </c>
    </row>
    <row r="589" spans="1:31" s="7" customFormat="1" ht="24" x14ac:dyDescent="0.25">
      <c r="A589" s="321"/>
      <c r="B589" s="237">
        <f t="shared" si="82"/>
        <v>186</v>
      </c>
      <c r="C589" s="321"/>
      <c r="D589" s="16" t="s">
        <v>987</v>
      </c>
      <c r="E589" s="321"/>
      <c r="F589" s="16" t="s">
        <v>33</v>
      </c>
      <c r="G589" s="16">
        <v>0.64</v>
      </c>
      <c r="H589" s="16">
        <v>0.16</v>
      </c>
      <c r="I589" s="81" t="s">
        <v>933</v>
      </c>
      <c r="J589" s="16">
        <v>29</v>
      </c>
      <c r="K589" s="98">
        <v>219</v>
      </c>
      <c r="L589" s="81" t="s">
        <v>102</v>
      </c>
      <c r="M589" s="43">
        <v>2016</v>
      </c>
      <c r="N589" s="14">
        <f>IF(K589="","",IF(O589="",IF(K589=0,"",IF(K589&lt;=[5]Разработчик!$D$7,[5]Разработчик!$C$8,IF(K589&lt;=[5]Разработчик!$G$7,[5]Разработчик!$F$8,IF(K589&lt;=[5]Разработчик!$J$7,[5]Разработчик!$I$8,IF(K589&lt;=[5]Разработчик!$M$7,[5]Разработчик!$L$8,IF(K589&lt;=[5]Разработчик!$P$7,[5]Разработчик!$O$8,IF(K589&lt;=[5]Разработчик!$S$7,[5]Разработчик!$R$8,IF(K589&lt;=425.9,3.5,IF(K589&gt;=[5]Разработчик!$V$7,[5]Разработчик!$U$8))))))))),"-"))</f>
        <v>2.5</v>
      </c>
      <c r="O589" s="15"/>
      <c r="P589" s="43">
        <v>2021</v>
      </c>
      <c r="Q589" s="43">
        <v>2023</v>
      </c>
      <c r="R589" s="74" t="s">
        <v>314</v>
      </c>
      <c r="S589" s="74" t="s">
        <v>983</v>
      </c>
      <c r="T589" s="17">
        <f t="shared" si="81"/>
        <v>2036</v>
      </c>
      <c r="U589" s="10">
        <v>7</v>
      </c>
      <c r="V589" s="10"/>
      <c r="W589" s="10"/>
      <c r="X589" s="10"/>
      <c r="Y589" s="10"/>
      <c r="Z589" s="10"/>
      <c r="AA589" s="336"/>
      <c r="AB589" s="202" t="s">
        <v>2521</v>
      </c>
      <c r="AC589" s="196">
        <f t="shared" si="77"/>
        <v>7</v>
      </c>
      <c r="AD589" s="196">
        <f t="shared" si="78"/>
        <v>14</v>
      </c>
      <c r="AE589" s="196">
        <f t="shared" si="79"/>
        <v>21</v>
      </c>
    </row>
    <row r="590" spans="1:31" s="7" customFormat="1" ht="24" x14ac:dyDescent="0.25">
      <c r="A590" s="321"/>
      <c r="B590" s="237">
        <f t="shared" si="82"/>
        <v>186</v>
      </c>
      <c r="C590" s="321"/>
      <c r="D590" s="321" t="s">
        <v>988</v>
      </c>
      <c r="E590" s="321"/>
      <c r="F590" s="16" t="s">
        <v>33</v>
      </c>
      <c r="G590" s="321">
        <v>0.64</v>
      </c>
      <c r="H590" s="321">
        <v>0.16</v>
      </c>
      <c r="I590" s="361" t="s">
        <v>933</v>
      </c>
      <c r="J590" s="16">
        <v>1.2</v>
      </c>
      <c r="K590" s="98">
        <v>57</v>
      </c>
      <c r="L590" s="81" t="s">
        <v>245</v>
      </c>
      <c r="M590" s="43">
        <v>2016</v>
      </c>
      <c r="N590" s="14">
        <f>IF(K590="","",IF(O590="",IF(K590=0,"",IF(K590&lt;=[5]Разработчик!$D$7,[5]Разработчик!$C$8,IF(K590&lt;=[5]Разработчик!$G$7,[5]Разработчик!$F$8,IF(K590&lt;=[5]Разработчик!$J$7,[5]Разработчик!$I$8,IF(K590&lt;=[5]Разработчик!$M$7,[5]Разработчик!$L$8,IF(K590&lt;=[5]Разработчик!$P$7,[5]Разработчик!$O$8,IF(K590&lt;=[5]Разработчик!$S$7,[5]Разработчик!$R$8,IF(K590&lt;=425.9,3.5,IF(K590&gt;=[5]Разработчик!$V$7,[5]Разработчик!$U$8))))))))),"-"))</f>
        <v>1.5</v>
      </c>
      <c r="O590" s="15"/>
      <c r="P590" s="43">
        <v>2021</v>
      </c>
      <c r="Q590" s="43">
        <v>2023</v>
      </c>
      <c r="R590" s="74" t="s">
        <v>314</v>
      </c>
      <c r="S590" s="74" t="s">
        <v>983</v>
      </c>
      <c r="T590" s="17">
        <f t="shared" si="81"/>
        <v>2036</v>
      </c>
      <c r="U590" s="315">
        <v>1</v>
      </c>
      <c r="V590" s="315"/>
      <c r="W590" s="315">
        <v>4</v>
      </c>
      <c r="X590" s="315"/>
      <c r="Y590" s="315"/>
      <c r="Z590" s="315">
        <v>2</v>
      </c>
      <c r="AA590" s="336"/>
      <c r="AB590" s="202" t="s">
        <v>2521</v>
      </c>
      <c r="AC590" s="196">
        <f t="shared" si="77"/>
        <v>3</v>
      </c>
      <c r="AD590" s="196">
        <f t="shared" si="78"/>
        <v>16</v>
      </c>
      <c r="AE590" s="196">
        <f t="shared" si="79"/>
        <v>19</v>
      </c>
    </row>
    <row r="591" spans="1:31" s="7" customFormat="1" ht="24" x14ac:dyDescent="0.25">
      <c r="A591" s="321"/>
      <c r="B591" s="237">
        <f t="shared" si="82"/>
        <v>186</v>
      </c>
      <c r="C591" s="321"/>
      <c r="D591" s="321"/>
      <c r="E591" s="321"/>
      <c r="F591" s="16" t="s">
        <v>33</v>
      </c>
      <c r="G591" s="321"/>
      <c r="H591" s="321"/>
      <c r="I591" s="361"/>
      <c r="J591" s="16">
        <v>0.3</v>
      </c>
      <c r="K591" s="98">
        <v>18</v>
      </c>
      <c r="L591" s="81" t="s">
        <v>309</v>
      </c>
      <c r="M591" s="43">
        <v>2016</v>
      </c>
      <c r="N591" s="14">
        <f>IF(K591="","",IF(O591="",IF(K591=0,"",IF(K591&lt;=[5]Разработчик!$D$7,[5]Разработчик!$C$8,IF(K591&lt;=[5]Разработчик!$G$7,[5]Разработчик!$F$8,IF(K591&lt;=[5]Разработчик!$J$7,[5]Разработчик!$I$8,IF(K591&lt;=[5]Разработчик!$M$7,[5]Разработчик!$L$8,IF(K591&lt;=[5]Разработчик!$P$7,[5]Разработчик!$O$8,IF(K591&lt;=[5]Разработчик!$S$7,[5]Разработчик!$R$8,IF(K591&lt;=425.9,3.5,IF(K591&gt;=[5]Разработчик!$V$7,[5]Разработчик!$U$8))))))))),"-"))</f>
        <v>1</v>
      </c>
      <c r="O591" s="15"/>
      <c r="P591" s="43">
        <v>2021</v>
      </c>
      <c r="Q591" s="43">
        <v>2023</v>
      </c>
      <c r="R591" s="74" t="s">
        <v>314</v>
      </c>
      <c r="S591" s="74" t="s">
        <v>983</v>
      </c>
      <c r="T591" s="17">
        <f t="shared" si="81"/>
        <v>2036</v>
      </c>
      <c r="U591" s="315"/>
      <c r="V591" s="315"/>
      <c r="W591" s="315"/>
      <c r="X591" s="315"/>
      <c r="Y591" s="315"/>
      <c r="Z591" s="315"/>
      <c r="AA591" s="336"/>
      <c r="AB591" s="202" t="s">
        <v>2521</v>
      </c>
      <c r="AC591" s="196">
        <f t="shared" si="77"/>
        <v>0</v>
      </c>
      <c r="AD591" s="196">
        <f t="shared" si="78"/>
        <v>0</v>
      </c>
      <c r="AE591" s="196">
        <f t="shared" si="79"/>
        <v>0</v>
      </c>
    </row>
    <row r="592" spans="1:31" s="7" customFormat="1" ht="24" x14ac:dyDescent="0.25">
      <c r="A592" s="321"/>
      <c r="B592" s="237">
        <f t="shared" si="82"/>
        <v>186</v>
      </c>
      <c r="C592" s="321"/>
      <c r="D592" s="16" t="s">
        <v>989</v>
      </c>
      <c r="E592" s="321"/>
      <c r="F592" s="16" t="s">
        <v>33</v>
      </c>
      <c r="G592" s="16">
        <v>0.64</v>
      </c>
      <c r="H592" s="16">
        <v>0.16</v>
      </c>
      <c r="I592" s="81" t="s">
        <v>933</v>
      </c>
      <c r="J592" s="16">
        <v>1.4</v>
      </c>
      <c r="K592" s="98">
        <v>57</v>
      </c>
      <c r="L592" s="81" t="s">
        <v>245</v>
      </c>
      <c r="M592" s="43">
        <v>2016</v>
      </c>
      <c r="N592" s="14">
        <f>IF(K592="","",IF(O592="",IF(K592=0,"",IF(K592&lt;=[5]Разработчик!$D$7,[5]Разработчик!$C$8,IF(K592&lt;=[5]Разработчик!$G$7,[5]Разработчик!$F$8,IF(K592&lt;=[5]Разработчик!$J$7,[5]Разработчик!$I$8,IF(K592&lt;=[5]Разработчик!$M$7,[5]Разработчик!$L$8,IF(K592&lt;=[5]Разработчик!$P$7,[5]Разработчик!$O$8,IF(K592&lt;=[5]Разработчик!$S$7,[5]Разработчик!$R$8,IF(K592&lt;=425.9,3.5,IF(K592&gt;=[5]Разработчик!$V$7,[5]Разработчик!$U$8))))))))),"-"))</f>
        <v>1.5</v>
      </c>
      <c r="O592" s="15"/>
      <c r="P592" s="43">
        <v>2021</v>
      </c>
      <c r="Q592" s="43">
        <v>2023</v>
      </c>
      <c r="R592" s="74" t="s">
        <v>314</v>
      </c>
      <c r="S592" s="74" t="s">
        <v>983</v>
      </c>
      <c r="T592" s="17">
        <f t="shared" si="81"/>
        <v>2036</v>
      </c>
      <c r="U592" s="10">
        <v>1</v>
      </c>
      <c r="V592" s="10"/>
      <c r="W592" s="10">
        <v>1</v>
      </c>
      <c r="X592" s="10"/>
      <c r="Y592" s="10"/>
      <c r="Z592" s="10">
        <v>1</v>
      </c>
      <c r="AA592" s="336"/>
      <c r="AB592" s="202" t="s">
        <v>2521</v>
      </c>
      <c r="AC592" s="196">
        <f t="shared" si="77"/>
        <v>2</v>
      </c>
      <c r="AD592" s="196">
        <f t="shared" si="78"/>
        <v>7</v>
      </c>
      <c r="AE592" s="196">
        <f t="shared" si="79"/>
        <v>9</v>
      </c>
    </row>
    <row r="593" spans="1:31" s="7" customFormat="1" ht="24" x14ac:dyDescent="0.25">
      <c r="A593" s="321"/>
      <c r="B593" s="237">
        <f t="shared" si="82"/>
        <v>186</v>
      </c>
      <c r="C593" s="321"/>
      <c r="D593" s="321" t="s">
        <v>990</v>
      </c>
      <c r="E593" s="321"/>
      <c r="F593" s="16" t="s">
        <v>33</v>
      </c>
      <c r="G593" s="321">
        <v>0.64</v>
      </c>
      <c r="H593" s="321">
        <v>0.16</v>
      </c>
      <c r="I593" s="361" t="s">
        <v>933</v>
      </c>
      <c r="J593" s="16">
        <v>2</v>
      </c>
      <c r="K593" s="98">
        <v>32</v>
      </c>
      <c r="L593" s="16">
        <v>3.5</v>
      </c>
      <c r="M593" s="43">
        <v>2016</v>
      </c>
      <c r="N593" s="14">
        <f>IF(K593="","",IF(O593="",IF(K593=0,"",IF(K593&lt;=[5]Разработчик!$D$7,[5]Разработчик!$C$8,IF(K593&lt;=[5]Разработчик!$G$7,[5]Разработчик!$F$8,IF(K593&lt;=[5]Разработчик!$J$7,[5]Разработчик!$I$8,IF(K593&lt;=[5]Разработчик!$M$7,[5]Разработчик!$L$8,IF(K593&lt;=[5]Разработчик!$P$7,[5]Разработчик!$O$8,IF(K593&lt;=[5]Разработчик!$S$7,[5]Разработчик!$R$8,IF(K593&lt;=425.9,3.5,IF(K593&gt;=[5]Разработчик!$V$7,[5]Разработчик!$U$8))))))))),"-"))</f>
        <v>1.5</v>
      </c>
      <c r="O593" s="15"/>
      <c r="P593" s="43">
        <v>2021</v>
      </c>
      <c r="Q593" s="43">
        <v>2023</v>
      </c>
      <c r="R593" s="74" t="s">
        <v>314</v>
      </c>
      <c r="S593" s="74" t="s">
        <v>983</v>
      </c>
      <c r="T593" s="17">
        <f t="shared" si="81"/>
        <v>2036</v>
      </c>
      <c r="U593" s="315">
        <v>2</v>
      </c>
      <c r="V593" s="315"/>
      <c r="W593" s="315">
        <v>4</v>
      </c>
      <c r="X593" s="315"/>
      <c r="Y593" s="315">
        <v>1</v>
      </c>
      <c r="Z593" s="315">
        <v>2</v>
      </c>
      <c r="AA593" s="336"/>
      <c r="AB593" s="202" t="s">
        <v>2521</v>
      </c>
      <c r="AC593" s="196">
        <f t="shared" si="77"/>
        <v>5</v>
      </c>
      <c r="AD593" s="196">
        <f t="shared" si="78"/>
        <v>19</v>
      </c>
      <c r="AE593" s="196">
        <f t="shared" si="79"/>
        <v>24</v>
      </c>
    </row>
    <row r="594" spans="1:31" s="7" customFormat="1" ht="24" x14ac:dyDescent="0.25">
      <c r="A594" s="321"/>
      <c r="B594" s="237">
        <f t="shared" si="82"/>
        <v>186</v>
      </c>
      <c r="C594" s="321"/>
      <c r="D594" s="321"/>
      <c r="E594" s="321"/>
      <c r="F594" s="16" t="s">
        <v>33</v>
      </c>
      <c r="G594" s="321"/>
      <c r="H594" s="321"/>
      <c r="I594" s="361"/>
      <c r="J594" s="16">
        <v>1</v>
      </c>
      <c r="K594" s="98">
        <v>18</v>
      </c>
      <c r="L594" s="16">
        <v>3.5</v>
      </c>
      <c r="M594" s="43">
        <v>2016</v>
      </c>
      <c r="N594" s="14">
        <f>IF(K594="","",IF(O594="",IF(K594=0,"",IF(K594&lt;=[5]Разработчик!$D$7,[5]Разработчик!$C$8,IF(K594&lt;=[5]Разработчик!$G$7,[5]Разработчик!$F$8,IF(K594&lt;=[5]Разработчик!$J$7,[5]Разработчик!$I$8,IF(K594&lt;=[5]Разработчик!$M$7,[5]Разработчик!$L$8,IF(K594&lt;=[5]Разработчик!$P$7,[5]Разработчик!$O$8,IF(K594&lt;=[5]Разработчик!$S$7,[5]Разработчик!$R$8,IF(K594&lt;=425.9,3.5,IF(K594&gt;=[5]Разработчик!$V$7,[5]Разработчик!$U$8))))))))),"-"))</f>
        <v>1</v>
      </c>
      <c r="O594" s="15"/>
      <c r="P594" s="43">
        <v>2021</v>
      </c>
      <c r="Q594" s="43">
        <v>2023</v>
      </c>
      <c r="R594" s="74" t="s">
        <v>314</v>
      </c>
      <c r="S594" s="74" t="s">
        <v>983</v>
      </c>
      <c r="T594" s="17">
        <f t="shared" si="81"/>
        <v>2036</v>
      </c>
      <c r="U594" s="315"/>
      <c r="V594" s="315"/>
      <c r="W594" s="315"/>
      <c r="X594" s="315"/>
      <c r="Y594" s="315"/>
      <c r="Z594" s="315"/>
      <c r="AA594" s="336"/>
      <c r="AB594" s="202" t="s">
        <v>2521</v>
      </c>
      <c r="AC594" s="196">
        <f t="shared" si="77"/>
        <v>0</v>
      </c>
      <c r="AD594" s="196">
        <f t="shared" si="78"/>
        <v>0</v>
      </c>
      <c r="AE594" s="196">
        <f t="shared" si="79"/>
        <v>0</v>
      </c>
    </row>
    <row r="595" spans="1:31" s="7" customFormat="1" ht="24" x14ac:dyDescent="0.25">
      <c r="A595" s="321" t="s">
        <v>993</v>
      </c>
      <c r="B595" s="235">
        <v>190</v>
      </c>
      <c r="C595" s="321" t="s">
        <v>994</v>
      </c>
      <c r="D595" s="321" t="s">
        <v>995</v>
      </c>
      <c r="E595" s="321" t="s">
        <v>991</v>
      </c>
      <c r="F595" s="16" t="s">
        <v>313</v>
      </c>
      <c r="G595" s="321">
        <v>4.2</v>
      </c>
      <c r="H595" s="321">
        <v>2.1</v>
      </c>
      <c r="I595" s="361" t="s">
        <v>992</v>
      </c>
      <c r="J595" s="16">
        <v>22.6</v>
      </c>
      <c r="K595" s="98">
        <v>323.89999999999998</v>
      </c>
      <c r="L595" s="81" t="s">
        <v>965</v>
      </c>
      <c r="M595" s="43">
        <v>2016</v>
      </c>
      <c r="N595" s="14">
        <f>IF(K595="","",IF(O595="",IF(K595=0,"",IF(K595&lt;=[5]Разработчик!$D$7,[5]Разработчик!$C$8,IF(K595&lt;=[5]Разработчик!$G$7,[5]Разработчик!$F$8,IF(K595&lt;=[5]Разработчик!$J$7,[5]Разработчик!$I$8,IF(K595&lt;=[5]Разработчик!$M$7,[5]Разработчик!$L$8,IF(K595&lt;=[5]Разработчик!$P$7,[5]Разработчик!$O$8,IF(K595&lt;=[5]Разработчик!$S$7,[5]Разработчик!$R$8,IF(K595&lt;=425.9,3.5,IF(K595&gt;=[5]Разработчик!$V$7,[5]Разработчик!$U$8))))))))),"-"))</f>
        <v>3</v>
      </c>
      <c r="O595" s="15"/>
      <c r="P595" s="43">
        <v>2019</v>
      </c>
      <c r="Q595" s="43">
        <v>2023</v>
      </c>
      <c r="R595" s="74" t="s">
        <v>314</v>
      </c>
      <c r="S595" s="74" t="s">
        <v>941</v>
      </c>
      <c r="T595" s="17">
        <f t="shared" si="81"/>
        <v>2036</v>
      </c>
      <c r="U595" s="10">
        <v>15</v>
      </c>
      <c r="V595" s="10">
        <v>1</v>
      </c>
      <c r="W595" s="10">
        <v>2</v>
      </c>
      <c r="X595" s="10">
        <v>2</v>
      </c>
      <c r="Y595" s="10"/>
      <c r="Z595" s="10">
        <v>6</v>
      </c>
      <c r="AA595" s="336"/>
      <c r="AB595" s="202" t="s">
        <v>2521</v>
      </c>
      <c r="AC595" s="196">
        <f t="shared" si="77"/>
        <v>24</v>
      </c>
      <c r="AD595" s="196">
        <f t="shared" si="78"/>
        <v>59</v>
      </c>
      <c r="AE595" s="196">
        <f t="shared" si="79"/>
        <v>83</v>
      </c>
    </row>
    <row r="596" spans="1:31" s="7" customFormat="1" ht="24" x14ac:dyDescent="0.25">
      <c r="A596" s="321"/>
      <c r="B596" s="237">
        <f t="shared" ref="B596:B608" si="83">B595</f>
        <v>190</v>
      </c>
      <c r="C596" s="321"/>
      <c r="D596" s="321"/>
      <c r="E596" s="321"/>
      <c r="F596" s="16" t="s">
        <v>313</v>
      </c>
      <c r="G596" s="321"/>
      <c r="H596" s="321"/>
      <c r="I596" s="361"/>
      <c r="J596" s="16">
        <v>37.6</v>
      </c>
      <c r="K596" s="98">
        <v>219.1</v>
      </c>
      <c r="L596" s="81" t="s">
        <v>964</v>
      </c>
      <c r="M596" s="43">
        <v>2016</v>
      </c>
      <c r="N596" s="14">
        <f>IF(K596="","",IF(O596="",IF(K596=0,"",IF(K596&lt;=[5]Разработчик!$D$7,[5]Разработчик!$C$8,IF(K596&lt;=[5]Разработчик!$G$7,[5]Разработчик!$F$8,IF(K596&lt;=[5]Разработчик!$J$7,[5]Разработчик!$I$8,IF(K596&lt;=[5]Разработчик!$M$7,[5]Разработчик!$L$8,IF(K596&lt;=[5]Разработчик!$P$7,[5]Разработчик!$O$8,IF(K596&lt;=[5]Разработчик!$S$7,[5]Разработчик!$R$8,IF(K596&lt;=425.9,3.5,IF(K596&gt;=[5]Разработчик!$V$7,[5]Разработчик!$U$8))))))))),"-"))</f>
        <v>3</v>
      </c>
      <c r="O596" s="15"/>
      <c r="P596" s="43">
        <v>2019</v>
      </c>
      <c r="Q596" s="43">
        <v>2023</v>
      </c>
      <c r="R596" s="74" t="s">
        <v>314</v>
      </c>
      <c r="S596" s="74" t="s">
        <v>941</v>
      </c>
      <c r="T596" s="17">
        <f t="shared" si="81"/>
        <v>2036</v>
      </c>
      <c r="U596" s="10">
        <v>19</v>
      </c>
      <c r="V596" s="10">
        <v>3</v>
      </c>
      <c r="W596" s="10">
        <v>5</v>
      </c>
      <c r="X596" s="10"/>
      <c r="Y596" s="10"/>
      <c r="Z596" s="10">
        <v>2</v>
      </c>
      <c r="AA596" s="336"/>
      <c r="AB596" s="202" t="s">
        <v>2521</v>
      </c>
      <c r="AC596" s="196">
        <f t="shared" si="77"/>
        <v>24</v>
      </c>
      <c r="AD596" s="196">
        <f t="shared" si="78"/>
        <v>63</v>
      </c>
      <c r="AE596" s="196">
        <f t="shared" si="79"/>
        <v>87</v>
      </c>
    </row>
    <row r="597" spans="1:31" s="7" customFormat="1" ht="24" x14ac:dyDescent="0.25">
      <c r="A597" s="321"/>
      <c r="B597" s="237">
        <f t="shared" si="83"/>
        <v>190</v>
      </c>
      <c r="C597" s="321"/>
      <c r="D597" s="321"/>
      <c r="E597" s="321"/>
      <c r="F597" s="16" t="s">
        <v>313</v>
      </c>
      <c r="G597" s="321"/>
      <c r="H597" s="321"/>
      <c r="I597" s="361"/>
      <c r="J597" s="16">
        <v>5.6</v>
      </c>
      <c r="K597" s="98">
        <v>60.3</v>
      </c>
      <c r="L597" s="81" t="s">
        <v>955</v>
      </c>
      <c r="M597" s="43">
        <v>2016</v>
      </c>
      <c r="N597" s="14">
        <f>IF(K597="","",IF(O597="",IF(K597=0,"",IF(K597&lt;=[5]Разработчик!$D$7,[5]Разработчик!$C$8,IF(K597&lt;=[5]Разработчик!$G$7,[5]Разработчик!$F$8,IF(K597&lt;=[5]Разработчик!$J$7,[5]Разработчик!$I$8,IF(K597&lt;=[5]Разработчик!$M$7,[5]Разработчик!$L$8,IF(K597&lt;=[5]Разработчик!$P$7,[5]Разработчик!$O$8,IF(K597&lt;=[5]Разработчик!$S$7,[5]Разработчик!$R$8,IF(K597&lt;=425.9,3.5,IF(K597&gt;=[5]Разработчик!$V$7,[5]Разработчик!$U$8))))))))),"-"))</f>
        <v>2</v>
      </c>
      <c r="O597" s="15"/>
      <c r="P597" s="43">
        <v>2019</v>
      </c>
      <c r="Q597" s="43">
        <v>2023</v>
      </c>
      <c r="R597" s="74" t="s">
        <v>314</v>
      </c>
      <c r="S597" s="74" t="s">
        <v>941</v>
      </c>
      <c r="T597" s="17">
        <f t="shared" si="81"/>
        <v>2036</v>
      </c>
      <c r="U597" s="10">
        <v>4</v>
      </c>
      <c r="V597" s="10"/>
      <c r="W597" s="10">
        <v>3</v>
      </c>
      <c r="X597" s="10"/>
      <c r="Y597" s="10"/>
      <c r="Z597" s="10"/>
      <c r="AA597" s="336"/>
      <c r="AB597" s="202" t="s">
        <v>2521</v>
      </c>
      <c r="AC597" s="196">
        <f t="shared" si="77"/>
        <v>4</v>
      </c>
      <c r="AD597" s="196">
        <f t="shared" si="78"/>
        <v>14</v>
      </c>
      <c r="AE597" s="196">
        <f t="shared" si="79"/>
        <v>18</v>
      </c>
    </row>
    <row r="598" spans="1:31" s="7" customFormat="1" ht="24" x14ac:dyDescent="0.25">
      <c r="A598" s="321"/>
      <c r="B598" s="237">
        <f t="shared" si="83"/>
        <v>190</v>
      </c>
      <c r="C598" s="321"/>
      <c r="D598" s="321"/>
      <c r="E598" s="321"/>
      <c r="F598" s="16" t="s">
        <v>313</v>
      </c>
      <c r="G598" s="321"/>
      <c r="H598" s="321"/>
      <c r="I598" s="361"/>
      <c r="J598" s="16">
        <v>1.7</v>
      </c>
      <c r="K598" s="98">
        <v>33.4</v>
      </c>
      <c r="L598" s="81" t="s">
        <v>961</v>
      </c>
      <c r="M598" s="43">
        <v>2016</v>
      </c>
      <c r="N598" s="14">
        <f>IF(K598="","",IF(O598="",IF(K598=0,"",IF(K598&lt;=[5]Разработчик!$D$7,[5]Разработчик!$C$8,IF(K598&lt;=[5]Разработчик!$G$7,[5]Разработчик!$F$8,IF(K598&lt;=[5]Разработчик!$J$7,[5]Разработчик!$I$8,IF(K598&lt;=[5]Разработчик!$M$7,[5]Разработчик!$L$8,IF(K598&lt;=[5]Разработчик!$P$7,[5]Разработчик!$O$8,IF(K598&lt;=[5]Разработчик!$S$7,[5]Разработчик!$R$8,IF(K598&lt;=425.9,3.5,IF(K598&gt;=[5]Разработчик!$V$7,[5]Разработчик!$U$8))))))))),"-"))</f>
        <v>1.5</v>
      </c>
      <c r="O598" s="15"/>
      <c r="P598" s="43">
        <v>2019</v>
      </c>
      <c r="Q598" s="43">
        <v>2023</v>
      </c>
      <c r="R598" s="74" t="s">
        <v>314</v>
      </c>
      <c r="S598" s="74" t="s">
        <v>941</v>
      </c>
      <c r="T598" s="17">
        <f t="shared" si="81"/>
        <v>2036</v>
      </c>
      <c r="U598" s="10"/>
      <c r="V598" s="10"/>
      <c r="W598" s="10">
        <v>2</v>
      </c>
      <c r="X598" s="10"/>
      <c r="Y598" s="10"/>
      <c r="Z598" s="10"/>
      <c r="AA598" s="336"/>
      <c r="AB598" s="202" t="s">
        <v>2521</v>
      </c>
      <c r="AC598" s="196">
        <f t="shared" si="77"/>
        <v>0</v>
      </c>
      <c r="AD598" s="196">
        <f t="shared" si="78"/>
        <v>4</v>
      </c>
      <c r="AE598" s="196">
        <f t="shared" si="79"/>
        <v>4</v>
      </c>
    </row>
    <row r="599" spans="1:31" s="7" customFormat="1" ht="24" x14ac:dyDescent="0.25">
      <c r="A599" s="321"/>
      <c r="B599" s="237">
        <f t="shared" si="83"/>
        <v>190</v>
      </c>
      <c r="C599" s="321"/>
      <c r="D599" s="321" t="s">
        <v>996</v>
      </c>
      <c r="E599" s="321"/>
      <c r="F599" s="16" t="s">
        <v>313</v>
      </c>
      <c r="G599" s="321">
        <v>4.17</v>
      </c>
      <c r="H599" s="321">
        <v>2.1</v>
      </c>
      <c r="I599" s="361" t="s">
        <v>992</v>
      </c>
      <c r="J599" s="16">
        <v>11</v>
      </c>
      <c r="K599" s="98">
        <v>323.89999999999998</v>
      </c>
      <c r="L599" s="81" t="s">
        <v>965</v>
      </c>
      <c r="M599" s="43">
        <v>2016</v>
      </c>
      <c r="N599" s="14">
        <f>IF(K599="","",IF(O599="",IF(K599=0,"",IF(K599&lt;=[5]Разработчик!$D$7,[5]Разработчик!$C$8,IF(K599&lt;=[5]Разработчик!$G$7,[5]Разработчик!$F$8,IF(K599&lt;=[5]Разработчик!$J$7,[5]Разработчик!$I$8,IF(K599&lt;=[5]Разработчик!$M$7,[5]Разработчик!$L$8,IF(K599&lt;=[5]Разработчик!$P$7,[5]Разработчик!$O$8,IF(K599&lt;=[5]Разработчик!$S$7,[5]Разработчик!$R$8,IF(K599&lt;=425.9,3.5,IF(K599&gt;=[5]Разработчик!$V$7,[5]Разработчик!$U$8))))))))),"-"))</f>
        <v>3</v>
      </c>
      <c r="O599" s="15"/>
      <c r="P599" s="43">
        <v>2019</v>
      </c>
      <c r="Q599" s="43">
        <v>2023</v>
      </c>
      <c r="R599" s="74" t="s">
        <v>314</v>
      </c>
      <c r="S599" s="74" t="s">
        <v>941</v>
      </c>
      <c r="T599" s="17">
        <f t="shared" ref="T599:T631" si="84">IF(M599="","",M599+R599)</f>
        <v>2036</v>
      </c>
      <c r="U599" s="10">
        <v>3</v>
      </c>
      <c r="V599" s="10">
        <v>1</v>
      </c>
      <c r="W599" s="10">
        <v>1</v>
      </c>
      <c r="X599" s="10"/>
      <c r="Y599" s="10"/>
      <c r="Z599" s="10"/>
      <c r="AA599" s="336"/>
      <c r="AB599" s="202" t="s">
        <v>2521</v>
      </c>
      <c r="AC599" s="196">
        <f t="shared" si="77"/>
        <v>4</v>
      </c>
      <c r="AD599" s="196">
        <f t="shared" si="78"/>
        <v>11</v>
      </c>
      <c r="AE599" s="196">
        <f t="shared" si="79"/>
        <v>15</v>
      </c>
    </row>
    <row r="600" spans="1:31" s="7" customFormat="1" ht="24" x14ac:dyDescent="0.25">
      <c r="A600" s="321"/>
      <c r="B600" s="237">
        <f t="shared" si="83"/>
        <v>190</v>
      </c>
      <c r="C600" s="321"/>
      <c r="D600" s="321"/>
      <c r="E600" s="321"/>
      <c r="F600" s="16" t="s">
        <v>313</v>
      </c>
      <c r="G600" s="321"/>
      <c r="H600" s="321"/>
      <c r="I600" s="361"/>
      <c r="J600" s="16">
        <v>9.1999999999999993</v>
      </c>
      <c r="K600" s="98">
        <v>219.1</v>
      </c>
      <c r="L600" s="81" t="s">
        <v>964</v>
      </c>
      <c r="M600" s="43">
        <v>2016</v>
      </c>
      <c r="N600" s="14">
        <f>IF(K600="","",IF(O600="",IF(K600=0,"",IF(K600&lt;=[5]Разработчик!$D$7,[5]Разработчик!$C$8,IF(K600&lt;=[5]Разработчик!$G$7,[5]Разработчик!$F$8,IF(K600&lt;=[5]Разработчик!$J$7,[5]Разработчик!$I$8,IF(K600&lt;=[5]Разработчик!$M$7,[5]Разработчик!$L$8,IF(K600&lt;=[5]Разработчик!$P$7,[5]Разработчик!$O$8,IF(K600&lt;=[5]Разработчик!$S$7,[5]Разработчик!$R$8,IF(K600&lt;=425.9,3.5,IF(K600&gt;=[5]Разработчик!$V$7,[5]Разработчик!$U$8))))))))),"-"))</f>
        <v>3</v>
      </c>
      <c r="O600" s="15"/>
      <c r="P600" s="43">
        <v>2019</v>
      </c>
      <c r="Q600" s="43">
        <v>2023</v>
      </c>
      <c r="R600" s="74" t="s">
        <v>314</v>
      </c>
      <c r="S600" s="74" t="s">
        <v>941</v>
      </c>
      <c r="T600" s="17">
        <f t="shared" si="84"/>
        <v>2036</v>
      </c>
      <c r="U600" s="10"/>
      <c r="V600" s="10"/>
      <c r="W600" s="10"/>
      <c r="X600" s="10"/>
      <c r="Y600" s="10"/>
      <c r="Z600" s="10"/>
      <c r="AA600" s="336"/>
      <c r="AB600" s="202" t="s">
        <v>2521</v>
      </c>
      <c r="AC600" s="196">
        <f t="shared" si="77"/>
        <v>0</v>
      </c>
      <c r="AD600" s="196">
        <f t="shared" si="78"/>
        <v>0</v>
      </c>
      <c r="AE600" s="196">
        <f t="shared" si="79"/>
        <v>0</v>
      </c>
    </row>
    <row r="601" spans="1:31" s="7" customFormat="1" ht="24" x14ac:dyDescent="0.25">
      <c r="A601" s="321"/>
      <c r="B601" s="237">
        <f t="shared" si="83"/>
        <v>190</v>
      </c>
      <c r="C601" s="321"/>
      <c r="D601" s="321" t="s">
        <v>997</v>
      </c>
      <c r="E601" s="321"/>
      <c r="F601" s="16" t="s">
        <v>313</v>
      </c>
      <c r="G601" s="321">
        <v>4.2</v>
      </c>
      <c r="H601" s="321">
        <v>2.1</v>
      </c>
      <c r="I601" s="361" t="s">
        <v>992</v>
      </c>
      <c r="J601" s="16">
        <v>20.399999999999999</v>
      </c>
      <c r="K601" s="98">
        <v>60.3</v>
      </c>
      <c r="L601" s="81" t="s">
        <v>955</v>
      </c>
      <c r="M601" s="43">
        <v>2016</v>
      </c>
      <c r="N601" s="14">
        <f>IF(K601="","",IF(O601="",IF(K601=0,"",IF(K601&lt;=[5]Разработчик!$D$7,[5]Разработчик!$C$8,IF(K601&lt;=[5]Разработчик!$G$7,[5]Разработчик!$F$8,IF(K601&lt;=[5]Разработчик!$J$7,[5]Разработчик!$I$8,IF(K601&lt;=[5]Разработчик!$M$7,[5]Разработчик!$L$8,IF(K601&lt;=[5]Разработчик!$P$7,[5]Разработчик!$O$8,IF(K601&lt;=[5]Разработчик!$S$7,[5]Разработчик!$R$8,IF(K601&lt;=425.9,3.5,IF(K601&gt;=[5]Разработчик!$V$7,[5]Разработчик!$U$8))))))))),"-"))</f>
        <v>2</v>
      </c>
      <c r="O601" s="15"/>
      <c r="P601" s="43">
        <v>2019</v>
      </c>
      <c r="Q601" s="43">
        <v>2023</v>
      </c>
      <c r="R601" s="74" t="s">
        <v>314</v>
      </c>
      <c r="S601" s="74" t="s">
        <v>941</v>
      </c>
      <c r="T601" s="17">
        <f t="shared" si="84"/>
        <v>2036</v>
      </c>
      <c r="U601" s="10">
        <v>7</v>
      </c>
      <c r="V601" s="10"/>
      <c r="W601" s="10"/>
      <c r="X601" s="10"/>
      <c r="Y601" s="10"/>
      <c r="Z601" s="10">
        <v>3</v>
      </c>
      <c r="AA601" s="336"/>
      <c r="AB601" s="202" t="s">
        <v>2521</v>
      </c>
      <c r="AC601" s="196">
        <f t="shared" si="77"/>
        <v>10</v>
      </c>
      <c r="AD601" s="196">
        <f t="shared" si="78"/>
        <v>23</v>
      </c>
      <c r="AE601" s="196">
        <f t="shared" si="79"/>
        <v>33</v>
      </c>
    </row>
    <row r="602" spans="1:31" s="7" customFormat="1" ht="24" x14ac:dyDescent="0.25">
      <c r="A602" s="321"/>
      <c r="B602" s="237">
        <f t="shared" si="83"/>
        <v>190</v>
      </c>
      <c r="C602" s="321"/>
      <c r="D602" s="321"/>
      <c r="E602" s="321"/>
      <c r="F602" s="16" t="s">
        <v>313</v>
      </c>
      <c r="G602" s="321"/>
      <c r="H602" s="321"/>
      <c r="I602" s="361"/>
      <c r="J602" s="16">
        <v>0.2</v>
      </c>
      <c r="K602" s="98">
        <v>33.4</v>
      </c>
      <c r="L602" s="81" t="s">
        <v>961</v>
      </c>
      <c r="M602" s="43">
        <v>2016</v>
      </c>
      <c r="N602" s="14">
        <f>IF(K602="","",IF(O602="",IF(K602=0,"",IF(K602&lt;=[5]Разработчик!$D$7,[5]Разработчик!$C$8,IF(K602&lt;=[5]Разработчик!$G$7,[5]Разработчик!$F$8,IF(K602&lt;=[5]Разработчик!$J$7,[5]Разработчик!$I$8,IF(K602&lt;=[5]Разработчик!$M$7,[5]Разработчик!$L$8,IF(K602&lt;=[5]Разработчик!$P$7,[5]Разработчик!$O$8,IF(K602&lt;=[5]Разработчик!$S$7,[5]Разработчик!$R$8,IF(K602&lt;=425.9,3.5,IF(K602&gt;=[5]Разработчик!$V$7,[5]Разработчик!$U$8))))))))),"-"))</f>
        <v>1.5</v>
      </c>
      <c r="O602" s="15"/>
      <c r="P602" s="43">
        <v>2019</v>
      </c>
      <c r="Q602" s="43">
        <v>2023</v>
      </c>
      <c r="R602" s="74" t="s">
        <v>314</v>
      </c>
      <c r="S602" s="74" t="s">
        <v>941</v>
      </c>
      <c r="T602" s="17">
        <f t="shared" si="84"/>
        <v>2036</v>
      </c>
      <c r="U602" s="10">
        <v>1</v>
      </c>
      <c r="V602" s="10"/>
      <c r="W602" s="10">
        <v>2</v>
      </c>
      <c r="X602" s="10"/>
      <c r="Y602" s="10"/>
      <c r="Z602" s="10">
        <v>1</v>
      </c>
      <c r="AA602" s="336"/>
      <c r="AB602" s="202" t="s">
        <v>2521</v>
      </c>
      <c r="AC602" s="196">
        <f t="shared" si="77"/>
        <v>2</v>
      </c>
      <c r="AD602" s="196">
        <f t="shared" si="78"/>
        <v>9</v>
      </c>
      <c r="AE602" s="196">
        <f t="shared" si="79"/>
        <v>11</v>
      </c>
    </row>
    <row r="603" spans="1:31" s="7" customFormat="1" ht="24" x14ac:dyDescent="0.25">
      <c r="A603" s="321"/>
      <c r="B603" s="237">
        <f t="shared" si="83"/>
        <v>190</v>
      </c>
      <c r="C603" s="321"/>
      <c r="D603" s="16" t="s">
        <v>998</v>
      </c>
      <c r="E603" s="321"/>
      <c r="F603" s="16" t="s">
        <v>313</v>
      </c>
      <c r="G603" s="16">
        <v>4.2</v>
      </c>
      <c r="H603" s="16">
        <v>2.1</v>
      </c>
      <c r="I603" s="81" t="s">
        <v>992</v>
      </c>
      <c r="J603" s="16">
        <v>6.5</v>
      </c>
      <c r="K603" s="98">
        <v>33.4</v>
      </c>
      <c r="L603" s="81" t="s">
        <v>961</v>
      </c>
      <c r="M603" s="43">
        <v>2016</v>
      </c>
      <c r="N603" s="14">
        <f>IF(K603="","",IF(O603="",IF(K603=0,"",IF(K603&lt;=[5]Разработчик!$D$7,[5]Разработчик!$C$8,IF(K603&lt;=[5]Разработчик!$G$7,[5]Разработчик!$F$8,IF(K603&lt;=[5]Разработчик!$J$7,[5]Разработчик!$I$8,IF(K603&lt;=[5]Разработчик!$M$7,[5]Разработчик!$L$8,IF(K603&lt;=[5]Разработчик!$P$7,[5]Разработчик!$O$8,IF(K603&lt;=[5]Разработчик!$S$7,[5]Разработчик!$R$8,IF(K603&lt;=425.9,3.5,IF(K603&gt;=[5]Разработчик!$V$7,[5]Разработчик!$U$8))))))))),"-"))</f>
        <v>1.5</v>
      </c>
      <c r="O603" s="15"/>
      <c r="P603" s="43">
        <v>2019</v>
      </c>
      <c r="Q603" s="43">
        <v>2023</v>
      </c>
      <c r="R603" s="74" t="s">
        <v>314</v>
      </c>
      <c r="S603" s="74" t="s">
        <v>941</v>
      </c>
      <c r="T603" s="17">
        <f t="shared" si="84"/>
        <v>2036</v>
      </c>
      <c r="U603" s="10">
        <v>3</v>
      </c>
      <c r="V603" s="10"/>
      <c r="W603" s="10"/>
      <c r="X603" s="10">
        <v>1</v>
      </c>
      <c r="Y603" s="10"/>
      <c r="Z603" s="10">
        <v>1</v>
      </c>
      <c r="AA603" s="336"/>
      <c r="AB603" s="202" t="s">
        <v>2521</v>
      </c>
      <c r="AC603" s="196">
        <f t="shared" si="77"/>
        <v>5</v>
      </c>
      <c r="AD603" s="196">
        <f t="shared" si="78"/>
        <v>11</v>
      </c>
      <c r="AE603" s="196">
        <f t="shared" si="79"/>
        <v>16</v>
      </c>
    </row>
    <row r="604" spans="1:31" s="7" customFormat="1" ht="24" x14ac:dyDescent="0.25">
      <c r="A604" s="321"/>
      <c r="B604" s="237">
        <f t="shared" si="83"/>
        <v>190</v>
      </c>
      <c r="C604" s="321"/>
      <c r="D604" s="16" t="s">
        <v>999</v>
      </c>
      <c r="E604" s="321"/>
      <c r="F604" s="16" t="s">
        <v>313</v>
      </c>
      <c r="G604" s="16">
        <v>4.2</v>
      </c>
      <c r="H604" s="16">
        <v>2.1</v>
      </c>
      <c r="I604" s="81" t="s">
        <v>992</v>
      </c>
      <c r="J604" s="16">
        <v>10.5</v>
      </c>
      <c r="K604" s="98">
        <v>33.4</v>
      </c>
      <c r="L604" s="81" t="s">
        <v>961</v>
      </c>
      <c r="M604" s="43">
        <v>2016</v>
      </c>
      <c r="N604" s="14">
        <f>IF(K604="","",IF(O604="",IF(K604=0,"",IF(K604&lt;=[5]Разработчик!$D$7,[5]Разработчик!$C$8,IF(K604&lt;=[5]Разработчик!$G$7,[5]Разработчик!$F$8,IF(K604&lt;=[5]Разработчик!$J$7,[5]Разработчик!$I$8,IF(K604&lt;=[5]Разработчик!$M$7,[5]Разработчик!$L$8,IF(K604&lt;=[5]Разработчик!$P$7,[5]Разработчик!$O$8,IF(K604&lt;=[5]Разработчик!$S$7,[5]Разработчик!$R$8,IF(K604&lt;=425.9,3.5,IF(K604&gt;=[5]Разработчик!$V$7,[5]Разработчик!$U$8))))))))),"-"))</f>
        <v>1.5</v>
      </c>
      <c r="O604" s="15"/>
      <c r="P604" s="43">
        <v>2019</v>
      </c>
      <c r="Q604" s="43">
        <v>2023</v>
      </c>
      <c r="R604" s="74" t="s">
        <v>314</v>
      </c>
      <c r="S604" s="74" t="s">
        <v>941</v>
      </c>
      <c r="T604" s="17">
        <f t="shared" si="84"/>
        <v>2036</v>
      </c>
      <c r="U604" s="10">
        <v>4</v>
      </c>
      <c r="V604" s="10"/>
      <c r="W604" s="10">
        <v>1</v>
      </c>
      <c r="X604" s="10">
        <v>1</v>
      </c>
      <c r="Y604" s="10"/>
      <c r="Z604" s="10">
        <v>1</v>
      </c>
      <c r="AA604" s="336"/>
      <c r="AB604" s="202" t="s">
        <v>2521</v>
      </c>
      <c r="AC604" s="196">
        <f t="shared" si="77"/>
        <v>6</v>
      </c>
      <c r="AD604" s="196">
        <f t="shared" si="78"/>
        <v>15</v>
      </c>
      <c r="AE604" s="196">
        <f t="shared" si="79"/>
        <v>21</v>
      </c>
    </row>
    <row r="605" spans="1:31" s="7" customFormat="1" ht="24" x14ac:dyDescent="0.25">
      <c r="A605" s="321"/>
      <c r="B605" s="237">
        <f t="shared" si="83"/>
        <v>190</v>
      </c>
      <c r="C605" s="321"/>
      <c r="D605" s="321" t="s">
        <v>1000</v>
      </c>
      <c r="E605" s="321"/>
      <c r="F605" s="16" t="s">
        <v>313</v>
      </c>
      <c r="G605" s="321">
        <v>4.2</v>
      </c>
      <c r="H605" s="321">
        <v>2.1</v>
      </c>
      <c r="I605" s="361" t="s">
        <v>992</v>
      </c>
      <c r="J605" s="16">
        <v>8.6999999999999993</v>
      </c>
      <c r="K605" s="98">
        <v>219.1</v>
      </c>
      <c r="L605" s="81" t="s">
        <v>964</v>
      </c>
      <c r="M605" s="43">
        <v>2016</v>
      </c>
      <c r="N605" s="14">
        <f>IF(K605="","",IF(O605="",IF(K605=0,"",IF(K605&lt;=[5]Разработчик!$D$7,[5]Разработчик!$C$8,IF(K605&lt;=[5]Разработчик!$G$7,[5]Разработчик!$F$8,IF(K605&lt;=[5]Разработчик!$J$7,[5]Разработчик!$I$8,IF(K605&lt;=[5]Разработчик!$M$7,[5]Разработчик!$L$8,IF(K605&lt;=[5]Разработчик!$P$7,[5]Разработчик!$O$8,IF(K605&lt;=[5]Разработчик!$S$7,[5]Разработчик!$R$8,IF(K605&lt;=425.9,3.5,IF(K605&gt;=[5]Разработчик!$V$7,[5]Разработчик!$U$8))))))))),"-"))</f>
        <v>3</v>
      </c>
      <c r="O605" s="15"/>
      <c r="P605" s="43">
        <v>2019</v>
      </c>
      <c r="Q605" s="43">
        <v>2023</v>
      </c>
      <c r="R605" s="74" t="s">
        <v>314</v>
      </c>
      <c r="S605" s="74" t="s">
        <v>941</v>
      </c>
      <c r="T605" s="17">
        <f t="shared" si="84"/>
        <v>2036</v>
      </c>
      <c r="U605" s="10">
        <v>3</v>
      </c>
      <c r="V605" s="10">
        <v>1</v>
      </c>
      <c r="W605" s="10">
        <v>2</v>
      </c>
      <c r="X605" s="10"/>
      <c r="Y605" s="10"/>
      <c r="Z605" s="10">
        <v>1</v>
      </c>
      <c r="AA605" s="336"/>
      <c r="AB605" s="202" t="s">
        <v>2521</v>
      </c>
      <c r="AC605" s="196">
        <f t="shared" si="77"/>
        <v>5</v>
      </c>
      <c r="AD605" s="196">
        <f t="shared" si="78"/>
        <v>16</v>
      </c>
      <c r="AE605" s="196">
        <f t="shared" si="79"/>
        <v>21</v>
      </c>
    </row>
    <row r="606" spans="1:31" s="7" customFormat="1" ht="24" x14ac:dyDescent="0.25">
      <c r="A606" s="321"/>
      <c r="B606" s="237">
        <f t="shared" si="83"/>
        <v>190</v>
      </c>
      <c r="C606" s="321"/>
      <c r="D606" s="321"/>
      <c r="E606" s="321"/>
      <c r="F606" s="16" t="s">
        <v>313</v>
      </c>
      <c r="G606" s="321"/>
      <c r="H606" s="321"/>
      <c r="I606" s="361"/>
      <c r="J606" s="16">
        <v>0.9</v>
      </c>
      <c r="K606" s="98">
        <v>114.3</v>
      </c>
      <c r="L606" s="81" t="s">
        <v>931</v>
      </c>
      <c r="M606" s="43">
        <v>2016</v>
      </c>
      <c r="N606" s="14">
        <f>IF(K606="","",IF(O606="",IF(K606=0,"",IF(K606&lt;=[5]Разработчик!$D$7,[5]Разработчик!$C$8,IF(K606&lt;=[5]Разработчик!$G$7,[5]Разработчик!$F$8,IF(K606&lt;=[5]Разработчик!$J$7,[5]Разработчик!$I$8,IF(K606&lt;=[5]Разработчик!$M$7,[5]Разработчик!$L$8,IF(K606&lt;=[5]Разработчик!$P$7,[5]Разработчик!$O$8,IF(K606&lt;=[5]Разработчик!$S$7,[5]Разработчик!$R$8,IF(K606&lt;=425.9,3.5,IF(K606&gt;=[5]Разработчик!$V$7,[5]Разработчик!$U$8))))))))),"-"))</f>
        <v>2.5</v>
      </c>
      <c r="O606" s="15"/>
      <c r="P606" s="43">
        <v>2019</v>
      </c>
      <c r="Q606" s="43">
        <v>2023</v>
      </c>
      <c r="R606" s="74" t="s">
        <v>314</v>
      </c>
      <c r="S606" s="74" t="s">
        <v>941</v>
      </c>
      <c r="T606" s="17">
        <f t="shared" si="84"/>
        <v>2036</v>
      </c>
      <c r="U606" s="10">
        <v>1</v>
      </c>
      <c r="V606" s="10"/>
      <c r="W606" s="10">
        <v>1</v>
      </c>
      <c r="X606" s="10"/>
      <c r="Y606" s="10"/>
      <c r="Z606" s="10"/>
      <c r="AA606" s="336"/>
      <c r="AB606" s="202" t="s">
        <v>2521</v>
      </c>
      <c r="AC606" s="196">
        <f t="shared" si="77"/>
        <v>1</v>
      </c>
      <c r="AD606" s="196">
        <f t="shared" si="78"/>
        <v>4</v>
      </c>
      <c r="AE606" s="196">
        <f t="shared" si="79"/>
        <v>5</v>
      </c>
    </row>
    <row r="607" spans="1:31" s="7" customFormat="1" ht="24" x14ac:dyDescent="0.25">
      <c r="A607" s="321"/>
      <c r="B607" s="237">
        <f t="shared" si="83"/>
        <v>190</v>
      </c>
      <c r="C607" s="321"/>
      <c r="D607" s="321"/>
      <c r="E607" s="321"/>
      <c r="F607" s="16" t="s">
        <v>313</v>
      </c>
      <c r="G607" s="321"/>
      <c r="H607" s="321"/>
      <c r="I607" s="361"/>
      <c r="J607" s="16">
        <v>0.2</v>
      </c>
      <c r="K607" s="98">
        <v>33.4</v>
      </c>
      <c r="L607" s="81" t="s">
        <v>961</v>
      </c>
      <c r="M607" s="43">
        <v>2016</v>
      </c>
      <c r="N607" s="14">
        <f>IF(K607="","",IF(O607="",IF(K607=0,"",IF(K607&lt;=[5]Разработчик!$D$7,[5]Разработчик!$C$8,IF(K607&lt;=[5]Разработчик!$G$7,[5]Разработчик!$F$8,IF(K607&lt;=[5]Разработчик!$J$7,[5]Разработчик!$I$8,IF(K607&lt;=[5]Разработчик!$M$7,[5]Разработчик!$L$8,IF(K607&lt;=[5]Разработчик!$P$7,[5]Разработчик!$O$8,IF(K607&lt;=[5]Разработчик!$S$7,[5]Разработчик!$R$8,IF(K607&lt;=425.9,3.5,IF(K607&gt;=[5]Разработчик!$V$7,[5]Разработчик!$U$8))))))))),"-"))</f>
        <v>1.5</v>
      </c>
      <c r="O607" s="15"/>
      <c r="P607" s="43">
        <v>2019</v>
      </c>
      <c r="Q607" s="43">
        <v>2023</v>
      </c>
      <c r="R607" s="74" t="s">
        <v>314</v>
      </c>
      <c r="S607" s="74" t="s">
        <v>941</v>
      </c>
      <c r="T607" s="17">
        <f t="shared" si="84"/>
        <v>2036</v>
      </c>
      <c r="U607" s="10"/>
      <c r="V607" s="10"/>
      <c r="W607" s="10">
        <v>1</v>
      </c>
      <c r="X607" s="10"/>
      <c r="Y607" s="10"/>
      <c r="Z607" s="10"/>
      <c r="AA607" s="336"/>
      <c r="AB607" s="202" t="s">
        <v>2521</v>
      </c>
      <c r="AC607" s="196">
        <f t="shared" si="77"/>
        <v>0</v>
      </c>
      <c r="AD607" s="196">
        <f t="shared" si="78"/>
        <v>2</v>
      </c>
      <c r="AE607" s="196">
        <f t="shared" si="79"/>
        <v>2</v>
      </c>
    </row>
    <row r="608" spans="1:31" s="7" customFormat="1" ht="24" x14ac:dyDescent="0.25">
      <c r="A608" s="321"/>
      <c r="B608" s="237">
        <f t="shared" si="83"/>
        <v>190</v>
      </c>
      <c r="C608" s="321"/>
      <c r="D608" s="16" t="s">
        <v>1001</v>
      </c>
      <c r="E608" s="321"/>
      <c r="F608" s="16" t="s">
        <v>313</v>
      </c>
      <c r="G608" s="16">
        <v>4.17</v>
      </c>
      <c r="H608" s="16">
        <v>2.1</v>
      </c>
      <c r="I608" s="81" t="s">
        <v>992</v>
      </c>
      <c r="J608" s="16">
        <v>20.9</v>
      </c>
      <c r="K608" s="98">
        <v>219.1</v>
      </c>
      <c r="L608" s="81" t="s">
        <v>964</v>
      </c>
      <c r="M608" s="43">
        <v>2016</v>
      </c>
      <c r="N608" s="14">
        <f>IF(K608="","",IF(O608="",IF(K608=0,"",IF(K608&lt;=[5]Разработчик!$D$7,[5]Разработчик!$C$8,IF(K608&lt;=[5]Разработчик!$G$7,[5]Разработчик!$F$8,IF(K608&lt;=[5]Разработчик!$J$7,[5]Разработчик!$I$8,IF(K608&lt;=[5]Разработчик!$M$7,[5]Разработчик!$L$8,IF(K608&lt;=[5]Разработчик!$P$7,[5]Разработчик!$O$8,IF(K608&lt;=[5]Разработчик!$S$7,[5]Разработчик!$R$8,IF(K608&lt;=425.9,3.5,IF(K608&gt;=[5]Разработчик!$V$7,[5]Разработчик!$U$8))))))))),"-"))</f>
        <v>3</v>
      </c>
      <c r="O608" s="15"/>
      <c r="P608" s="43">
        <v>2019</v>
      </c>
      <c r="Q608" s="43">
        <v>2023</v>
      </c>
      <c r="R608" s="74" t="s">
        <v>314</v>
      </c>
      <c r="S608" s="74" t="s">
        <v>941</v>
      </c>
      <c r="T608" s="17">
        <f t="shared" si="84"/>
        <v>2036</v>
      </c>
      <c r="U608" s="10"/>
      <c r="V608" s="10"/>
      <c r="W608" s="10"/>
      <c r="X608" s="10"/>
      <c r="Y608" s="10"/>
      <c r="Z608" s="10"/>
      <c r="AA608" s="336"/>
      <c r="AB608" s="202" t="s">
        <v>2521</v>
      </c>
      <c r="AC608" s="196">
        <f t="shared" si="77"/>
        <v>0</v>
      </c>
      <c r="AD608" s="196">
        <f t="shared" si="78"/>
        <v>0</v>
      </c>
      <c r="AE608" s="196">
        <f t="shared" si="79"/>
        <v>0</v>
      </c>
    </row>
    <row r="609" spans="1:31" s="7" customFormat="1" x14ac:dyDescent="0.25">
      <c r="A609" s="321" t="s">
        <v>1003</v>
      </c>
      <c r="B609" s="235">
        <v>192</v>
      </c>
      <c r="C609" s="321" t="s">
        <v>1004</v>
      </c>
      <c r="D609" s="321" t="s">
        <v>1005</v>
      </c>
      <c r="E609" s="321" t="s">
        <v>1002</v>
      </c>
      <c r="F609" s="16" t="s">
        <v>313</v>
      </c>
      <c r="G609" s="321">
        <v>3.38</v>
      </c>
      <c r="H609" s="321">
        <v>1.9</v>
      </c>
      <c r="I609" s="361" t="s">
        <v>1006</v>
      </c>
      <c r="J609" s="16">
        <v>2.9</v>
      </c>
      <c r="K609" s="98">
        <v>89</v>
      </c>
      <c r="L609" s="81" t="s">
        <v>104</v>
      </c>
      <c r="M609" s="43">
        <v>2016</v>
      </c>
      <c r="N609" s="14">
        <f>IF(K609="","",IF(O609="",IF(K609=0,"",IF(K609&lt;=[5]Разработчик!$D$7,[5]Разработчик!$C$8,IF(K609&lt;=[5]Разработчик!$G$7,[5]Разработчик!$F$8,IF(K609&lt;=[5]Разработчик!$J$7,[5]Разработчик!$I$8,IF(K609&lt;=[5]Разработчик!$M$7,[5]Разработчик!$L$8,IF(K609&lt;=[5]Разработчик!$P$7,[5]Разработчик!$O$8,IF(K609&lt;=[5]Разработчик!$S$7,[5]Разработчик!$R$8,IF(K609&lt;=425.9,3.5,IF(K609&gt;=[5]Разработчик!$V$7,[5]Разработчик!$U$8))))))))),"-"))</f>
        <v>2</v>
      </c>
      <c r="O609" s="15"/>
      <c r="P609" s="43">
        <v>2021</v>
      </c>
      <c r="Q609" s="43">
        <v>2023</v>
      </c>
      <c r="R609" s="74" t="s">
        <v>314</v>
      </c>
      <c r="S609" s="74" t="s">
        <v>340</v>
      </c>
      <c r="T609" s="17">
        <f t="shared" si="84"/>
        <v>2036</v>
      </c>
      <c r="U609" s="315">
        <v>1</v>
      </c>
      <c r="V609" s="315"/>
      <c r="W609" s="315">
        <v>4</v>
      </c>
      <c r="X609" s="315"/>
      <c r="Y609" s="315"/>
      <c r="Z609" s="315">
        <v>2</v>
      </c>
      <c r="AA609" s="336"/>
      <c r="AB609" s="202" t="s">
        <v>2521</v>
      </c>
      <c r="AC609" s="196">
        <f t="shared" si="77"/>
        <v>3</v>
      </c>
      <c r="AD609" s="196">
        <f t="shared" si="78"/>
        <v>16</v>
      </c>
      <c r="AE609" s="196">
        <f t="shared" si="79"/>
        <v>19</v>
      </c>
    </row>
    <row r="610" spans="1:31" s="7" customFormat="1" x14ac:dyDescent="0.25">
      <c r="A610" s="321"/>
      <c r="B610" s="237">
        <f t="shared" ref="B610:B622" si="85">B609</f>
        <v>192</v>
      </c>
      <c r="C610" s="321"/>
      <c r="D610" s="321"/>
      <c r="E610" s="321"/>
      <c r="F610" s="16" t="s">
        <v>313</v>
      </c>
      <c r="G610" s="321"/>
      <c r="H610" s="321"/>
      <c r="I610" s="361"/>
      <c r="J610" s="16">
        <v>0.2</v>
      </c>
      <c r="K610" s="98">
        <v>32</v>
      </c>
      <c r="L610" s="81" t="s">
        <v>245</v>
      </c>
      <c r="M610" s="43">
        <v>2016</v>
      </c>
      <c r="N610" s="14">
        <f>IF(K610="","",IF(O610="",IF(K610=0,"",IF(K610&lt;=[5]Разработчик!$D$7,[5]Разработчик!$C$8,IF(K610&lt;=[5]Разработчик!$G$7,[5]Разработчик!$F$8,IF(K610&lt;=[5]Разработчик!$J$7,[5]Разработчик!$I$8,IF(K610&lt;=[5]Разработчик!$M$7,[5]Разработчик!$L$8,IF(K610&lt;=[5]Разработчик!$P$7,[5]Разработчик!$O$8,IF(K610&lt;=[5]Разработчик!$S$7,[5]Разработчик!$R$8,IF(K610&lt;=425.9,3.5,IF(K610&gt;=[5]Разработчик!$V$7,[5]Разработчик!$U$8))))))))),"-"))</f>
        <v>1.5</v>
      </c>
      <c r="O610" s="15"/>
      <c r="P610" s="43">
        <v>2021</v>
      </c>
      <c r="Q610" s="43">
        <v>2023</v>
      </c>
      <c r="R610" s="74" t="s">
        <v>314</v>
      </c>
      <c r="S610" s="74" t="s">
        <v>340</v>
      </c>
      <c r="T610" s="17">
        <f t="shared" si="84"/>
        <v>2036</v>
      </c>
      <c r="U610" s="315"/>
      <c r="V610" s="315"/>
      <c r="W610" s="315"/>
      <c r="X610" s="315"/>
      <c r="Y610" s="315"/>
      <c r="Z610" s="315"/>
      <c r="AA610" s="336"/>
      <c r="AB610" s="202" t="s">
        <v>2521</v>
      </c>
      <c r="AC610" s="196">
        <f t="shared" si="77"/>
        <v>0</v>
      </c>
      <c r="AD610" s="196">
        <f t="shared" si="78"/>
        <v>0</v>
      </c>
      <c r="AE610" s="196">
        <f t="shared" si="79"/>
        <v>0</v>
      </c>
    </row>
    <row r="611" spans="1:31" s="7" customFormat="1" x14ac:dyDescent="0.25">
      <c r="A611" s="321"/>
      <c r="B611" s="237">
        <f t="shared" si="85"/>
        <v>192</v>
      </c>
      <c r="C611" s="321"/>
      <c r="D611" s="321" t="s">
        <v>1007</v>
      </c>
      <c r="E611" s="321"/>
      <c r="F611" s="16" t="s">
        <v>313</v>
      </c>
      <c r="G611" s="321">
        <v>3.38</v>
      </c>
      <c r="H611" s="321">
        <v>1.9</v>
      </c>
      <c r="I611" s="361" t="s">
        <v>1006</v>
      </c>
      <c r="J611" s="16">
        <v>9.1999999999999993</v>
      </c>
      <c r="K611" s="98">
        <v>219</v>
      </c>
      <c r="L611" s="81" t="s">
        <v>102</v>
      </c>
      <c r="M611" s="43">
        <v>2016</v>
      </c>
      <c r="N611" s="14">
        <f>IF(K611="","",IF(O611="",IF(K611=0,"",IF(K611&lt;=[5]Разработчик!$D$7,[5]Разработчик!$C$8,IF(K611&lt;=[5]Разработчик!$G$7,[5]Разработчик!$F$8,IF(K611&lt;=[5]Разработчик!$J$7,[5]Разработчик!$I$8,IF(K611&lt;=[5]Разработчик!$M$7,[5]Разработчик!$L$8,IF(K611&lt;=[5]Разработчик!$P$7,[5]Разработчик!$O$8,IF(K611&lt;=[5]Разработчик!$S$7,[5]Разработчик!$R$8,IF(K611&lt;=425.9,3.5,IF(K611&gt;=[5]Разработчик!$V$7,[5]Разработчик!$U$8))))))))),"-"))</f>
        <v>2.5</v>
      </c>
      <c r="O611" s="15"/>
      <c r="P611" s="43">
        <v>2021</v>
      </c>
      <c r="Q611" s="43">
        <v>2023</v>
      </c>
      <c r="R611" s="74" t="s">
        <v>314</v>
      </c>
      <c r="S611" s="74" t="s">
        <v>340</v>
      </c>
      <c r="T611" s="17">
        <f t="shared" si="84"/>
        <v>2036</v>
      </c>
      <c r="U611" s="315">
        <v>16</v>
      </c>
      <c r="V611" s="315">
        <v>3</v>
      </c>
      <c r="W611" s="315">
        <v>3</v>
      </c>
      <c r="X611" s="315"/>
      <c r="Y611" s="315">
        <v>2</v>
      </c>
      <c r="Z611" s="315">
        <v>2</v>
      </c>
      <c r="AA611" s="336"/>
      <c r="AB611" s="202" t="s">
        <v>2521</v>
      </c>
      <c r="AC611" s="196">
        <f t="shared" si="77"/>
        <v>23</v>
      </c>
      <c r="AD611" s="196">
        <f t="shared" si="78"/>
        <v>55</v>
      </c>
      <c r="AE611" s="196">
        <f t="shared" si="79"/>
        <v>78</v>
      </c>
    </row>
    <row r="612" spans="1:31" s="7" customFormat="1" x14ac:dyDescent="0.25">
      <c r="A612" s="321"/>
      <c r="B612" s="237">
        <f t="shared" si="85"/>
        <v>192</v>
      </c>
      <c r="C612" s="321"/>
      <c r="D612" s="321"/>
      <c r="E612" s="321"/>
      <c r="F612" s="16" t="s">
        <v>313</v>
      </c>
      <c r="G612" s="321"/>
      <c r="H612" s="321"/>
      <c r="I612" s="361"/>
      <c r="J612" s="16">
        <v>3.6</v>
      </c>
      <c r="K612" s="98">
        <v>159</v>
      </c>
      <c r="L612" s="81" t="s">
        <v>239</v>
      </c>
      <c r="M612" s="43">
        <v>2016</v>
      </c>
      <c r="N612" s="14">
        <f>IF(K612="","",IF(O612="",IF(K612=0,"",IF(K612&lt;=[5]Разработчик!$D$7,[5]Разработчик!$C$8,IF(K612&lt;=[5]Разработчик!$G$7,[5]Разработчик!$F$8,IF(K612&lt;=[5]Разработчик!$J$7,[5]Разработчик!$I$8,IF(K612&lt;=[5]Разработчик!$M$7,[5]Разработчик!$L$8,IF(K612&lt;=[5]Разработчик!$P$7,[5]Разработчик!$O$8,IF(K612&lt;=[5]Разработчик!$S$7,[5]Разработчик!$R$8,IF(K612&lt;=425.9,3.5,IF(K612&gt;=[5]Разработчик!$V$7,[5]Разработчик!$U$8))))))))),"-"))</f>
        <v>2.5</v>
      </c>
      <c r="O612" s="15"/>
      <c r="P612" s="43">
        <v>2021</v>
      </c>
      <c r="Q612" s="43">
        <v>2023</v>
      </c>
      <c r="R612" s="74" t="s">
        <v>314</v>
      </c>
      <c r="S612" s="74" t="s">
        <v>340</v>
      </c>
      <c r="T612" s="17">
        <f t="shared" si="84"/>
        <v>2036</v>
      </c>
      <c r="U612" s="315"/>
      <c r="V612" s="315"/>
      <c r="W612" s="315"/>
      <c r="X612" s="315"/>
      <c r="Y612" s="315"/>
      <c r="Z612" s="315"/>
      <c r="AA612" s="336"/>
      <c r="AB612" s="202" t="s">
        <v>2521</v>
      </c>
      <c r="AC612" s="196">
        <f t="shared" si="77"/>
        <v>0</v>
      </c>
      <c r="AD612" s="196">
        <f t="shared" si="78"/>
        <v>0</v>
      </c>
      <c r="AE612" s="196">
        <f t="shared" si="79"/>
        <v>0</v>
      </c>
    </row>
    <row r="613" spans="1:31" s="7" customFormat="1" x14ac:dyDescent="0.25">
      <c r="A613" s="321"/>
      <c r="B613" s="237">
        <f t="shared" si="85"/>
        <v>192</v>
      </c>
      <c r="C613" s="321"/>
      <c r="D613" s="321"/>
      <c r="E613" s="321"/>
      <c r="F613" s="16" t="s">
        <v>313</v>
      </c>
      <c r="G613" s="321"/>
      <c r="H613" s="321"/>
      <c r="I613" s="361"/>
      <c r="J613" s="16">
        <v>1.2</v>
      </c>
      <c r="K613" s="98">
        <v>108</v>
      </c>
      <c r="L613" s="81" t="s">
        <v>104</v>
      </c>
      <c r="M613" s="43">
        <v>2016</v>
      </c>
      <c r="N613" s="14">
        <f>IF(K613="","",IF(O613="",IF(K613=0,"",IF(K613&lt;=[5]Разработчик!$D$7,[5]Разработчик!$C$8,IF(K613&lt;=[5]Разработчик!$G$7,[5]Разработчик!$F$8,IF(K613&lt;=[5]Разработчик!$J$7,[5]Разработчик!$I$8,IF(K613&lt;=[5]Разработчик!$M$7,[5]Разработчик!$L$8,IF(K613&lt;=[5]Разработчик!$P$7,[5]Разработчик!$O$8,IF(K613&lt;=[5]Разработчик!$S$7,[5]Разработчик!$R$8,IF(K613&lt;=425.9,3.5,IF(K613&gt;=[5]Разработчик!$V$7,[5]Разработчик!$U$8))))))))),"-"))</f>
        <v>2</v>
      </c>
      <c r="O613" s="15"/>
      <c r="P613" s="43">
        <v>2021</v>
      </c>
      <c r="Q613" s="43">
        <v>2023</v>
      </c>
      <c r="R613" s="74" t="s">
        <v>314</v>
      </c>
      <c r="S613" s="74" t="s">
        <v>340</v>
      </c>
      <c r="T613" s="17">
        <f t="shared" si="84"/>
        <v>2036</v>
      </c>
      <c r="U613" s="315"/>
      <c r="V613" s="315"/>
      <c r="W613" s="315"/>
      <c r="X613" s="315"/>
      <c r="Y613" s="315"/>
      <c r="Z613" s="315"/>
      <c r="AA613" s="336"/>
      <c r="AB613" s="202" t="s">
        <v>2521</v>
      </c>
      <c r="AC613" s="196">
        <f t="shared" si="77"/>
        <v>0</v>
      </c>
      <c r="AD613" s="196">
        <f t="shared" si="78"/>
        <v>0</v>
      </c>
      <c r="AE613" s="196">
        <f t="shared" si="79"/>
        <v>0</v>
      </c>
    </row>
    <row r="614" spans="1:31" s="7" customFormat="1" x14ac:dyDescent="0.25">
      <c r="A614" s="321"/>
      <c r="B614" s="237">
        <f t="shared" si="85"/>
        <v>192</v>
      </c>
      <c r="C614" s="321"/>
      <c r="D614" s="321"/>
      <c r="E614" s="321"/>
      <c r="F614" s="16" t="s">
        <v>313</v>
      </c>
      <c r="G614" s="321"/>
      <c r="H614" s="321"/>
      <c r="I614" s="361"/>
      <c r="J614" s="16">
        <v>0.9</v>
      </c>
      <c r="K614" s="98">
        <v>57</v>
      </c>
      <c r="L614" s="81" t="s">
        <v>104</v>
      </c>
      <c r="M614" s="43">
        <v>2016</v>
      </c>
      <c r="N614" s="14">
        <f>IF(K614="","",IF(O614="",IF(K614=0,"",IF(K614&lt;=[5]Разработчик!$D$7,[5]Разработчик!$C$8,IF(K614&lt;=[5]Разработчик!$G$7,[5]Разработчик!$F$8,IF(K614&lt;=[5]Разработчик!$J$7,[5]Разработчик!$I$8,IF(K614&lt;=[5]Разработчик!$M$7,[5]Разработчик!$L$8,IF(K614&lt;=[5]Разработчик!$P$7,[5]Разработчик!$O$8,IF(K614&lt;=[5]Разработчик!$S$7,[5]Разработчик!$R$8,IF(K614&lt;=425.9,3.5,IF(K614&gt;=[5]Разработчик!$V$7,[5]Разработчик!$U$8))))))))),"-"))</f>
        <v>1.5</v>
      </c>
      <c r="O614" s="15"/>
      <c r="P614" s="43">
        <v>2021</v>
      </c>
      <c r="Q614" s="43">
        <v>2023</v>
      </c>
      <c r="R614" s="74" t="s">
        <v>314</v>
      </c>
      <c r="S614" s="74" t="s">
        <v>340</v>
      </c>
      <c r="T614" s="17">
        <f t="shared" si="84"/>
        <v>2036</v>
      </c>
      <c r="U614" s="315"/>
      <c r="V614" s="315"/>
      <c r="W614" s="315"/>
      <c r="X614" s="315"/>
      <c r="Y614" s="315"/>
      <c r="Z614" s="315"/>
      <c r="AA614" s="336"/>
      <c r="AB614" s="202" t="s">
        <v>2521</v>
      </c>
      <c r="AC614" s="196">
        <f t="shared" si="77"/>
        <v>0</v>
      </c>
      <c r="AD614" s="196">
        <f t="shared" si="78"/>
        <v>0</v>
      </c>
      <c r="AE614" s="196">
        <f t="shared" si="79"/>
        <v>0</v>
      </c>
    </row>
    <row r="615" spans="1:31" s="7" customFormat="1" x14ac:dyDescent="0.25">
      <c r="A615" s="321"/>
      <c r="B615" s="237">
        <f t="shared" si="85"/>
        <v>192</v>
      </c>
      <c r="C615" s="321"/>
      <c r="D615" s="321" t="s">
        <v>1008</v>
      </c>
      <c r="E615" s="321"/>
      <c r="F615" s="16" t="s">
        <v>313</v>
      </c>
      <c r="G615" s="321">
        <v>3.38</v>
      </c>
      <c r="H615" s="321">
        <v>1.9</v>
      </c>
      <c r="I615" s="361" t="s">
        <v>1006</v>
      </c>
      <c r="J615" s="16">
        <v>13.2</v>
      </c>
      <c r="K615" s="98">
        <v>219</v>
      </c>
      <c r="L615" s="81" t="s">
        <v>102</v>
      </c>
      <c r="M615" s="43">
        <v>2016</v>
      </c>
      <c r="N615" s="14">
        <f>IF(K615="","",IF(O615="",IF(K615=0,"",IF(K615&lt;=[5]Разработчик!$D$7,[5]Разработчик!$C$8,IF(K615&lt;=[5]Разработчик!$G$7,[5]Разработчик!$F$8,IF(K615&lt;=[5]Разработчик!$J$7,[5]Разработчик!$I$8,IF(K615&lt;=[5]Разработчик!$M$7,[5]Разработчик!$L$8,IF(K615&lt;=[5]Разработчик!$P$7,[5]Разработчик!$O$8,IF(K615&lt;=[5]Разработчик!$S$7,[5]Разработчик!$R$8,IF(K615&lt;=425.9,3.5,IF(K615&gt;=[5]Разработчик!$V$7,[5]Разработчик!$U$8))))))))),"-"))</f>
        <v>2.5</v>
      </c>
      <c r="O615" s="15"/>
      <c r="P615" s="43">
        <v>2021</v>
      </c>
      <c r="Q615" s="43">
        <v>2023</v>
      </c>
      <c r="R615" s="74" t="s">
        <v>314</v>
      </c>
      <c r="S615" s="74" t="s">
        <v>340</v>
      </c>
      <c r="T615" s="17">
        <f t="shared" si="84"/>
        <v>2036</v>
      </c>
      <c r="U615" s="315">
        <v>3</v>
      </c>
      <c r="V615" s="315"/>
      <c r="W615" s="315">
        <v>3</v>
      </c>
      <c r="X615" s="315"/>
      <c r="Y615" s="315"/>
      <c r="Z615" s="315">
        <v>3</v>
      </c>
      <c r="AA615" s="336"/>
      <c r="AB615" s="202" t="s">
        <v>2521</v>
      </c>
      <c r="AC615" s="196">
        <f t="shared" si="77"/>
        <v>6</v>
      </c>
      <c r="AD615" s="196">
        <f t="shared" si="78"/>
        <v>21</v>
      </c>
      <c r="AE615" s="196">
        <f t="shared" si="79"/>
        <v>27</v>
      </c>
    </row>
    <row r="616" spans="1:31" s="7" customFormat="1" x14ac:dyDescent="0.25">
      <c r="A616" s="321"/>
      <c r="B616" s="237">
        <f t="shared" si="85"/>
        <v>192</v>
      </c>
      <c r="C616" s="321"/>
      <c r="D616" s="321"/>
      <c r="E616" s="321"/>
      <c r="F616" s="16" t="s">
        <v>313</v>
      </c>
      <c r="G616" s="321"/>
      <c r="H616" s="321"/>
      <c r="I616" s="361"/>
      <c r="J616" s="16">
        <v>1.1000000000000001</v>
      </c>
      <c r="K616" s="98">
        <v>159</v>
      </c>
      <c r="L616" s="81" t="s">
        <v>239</v>
      </c>
      <c r="M616" s="43">
        <v>2016</v>
      </c>
      <c r="N616" s="14">
        <f>IF(K616="","",IF(O616="",IF(K616=0,"",IF(K616&lt;=[5]Разработчик!$D$7,[5]Разработчик!$C$8,IF(K616&lt;=[5]Разработчик!$G$7,[5]Разработчик!$F$8,IF(K616&lt;=[5]Разработчик!$J$7,[5]Разработчик!$I$8,IF(K616&lt;=[5]Разработчик!$M$7,[5]Разработчик!$L$8,IF(K616&lt;=[5]Разработчик!$P$7,[5]Разработчик!$O$8,IF(K616&lt;=[5]Разработчик!$S$7,[5]Разработчик!$R$8,IF(K616&lt;=425.9,3.5,IF(K616&gt;=[5]Разработчик!$V$7,[5]Разработчик!$U$8))))))))),"-"))</f>
        <v>2.5</v>
      </c>
      <c r="O616" s="15"/>
      <c r="P616" s="43">
        <v>2021</v>
      </c>
      <c r="Q616" s="43">
        <v>2023</v>
      </c>
      <c r="R616" s="74" t="s">
        <v>314</v>
      </c>
      <c r="S616" s="74" t="s">
        <v>340</v>
      </c>
      <c r="T616" s="17">
        <f t="shared" si="84"/>
        <v>2036</v>
      </c>
      <c r="U616" s="315"/>
      <c r="V616" s="315"/>
      <c r="W616" s="315"/>
      <c r="X616" s="315"/>
      <c r="Y616" s="315"/>
      <c r="Z616" s="315"/>
      <c r="AA616" s="336"/>
      <c r="AB616" s="202" t="s">
        <v>2521</v>
      </c>
      <c r="AC616" s="196">
        <f t="shared" si="77"/>
        <v>0</v>
      </c>
      <c r="AD616" s="196">
        <f t="shared" si="78"/>
        <v>0</v>
      </c>
      <c r="AE616" s="196">
        <f t="shared" si="79"/>
        <v>0</v>
      </c>
    </row>
    <row r="617" spans="1:31" s="7" customFormat="1" x14ac:dyDescent="0.25">
      <c r="A617" s="321"/>
      <c r="B617" s="237">
        <f t="shared" si="85"/>
        <v>192</v>
      </c>
      <c r="C617" s="321"/>
      <c r="D617" s="321"/>
      <c r="E617" s="321"/>
      <c r="F617" s="16" t="s">
        <v>313</v>
      </c>
      <c r="G617" s="321"/>
      <c r="H617" s="321"/>
      <c r="I617" s="361"/>
      <c r="J617" s="16">
        <v>0.3</v>
      </c>
      <c r="K617" s="98">
        <v>32</v>
      </c>
      <c r="L617" s="81" t="s">
        <v>104</v>
      </c>
      <c r="M617" s="43">
        <v>2016</v>
      </c>
      <c r="N617" s="14">
        <f>IF(K617="","",IF(O617="",IF(K617=0,"",IF(K617&lt;=[5]Разработчик!$D$7,[5]Разработчик!$C$8,IF(K617&lt;=[5]Разработчик!$G$7,[5]Разработчик!$F$8,IF(K617&lt;=[5]Разработчик!$J$7,[5]Разработчик!$I$8,IF(K617&lt;=[5]Разработчик!$M$7,[5]Разработчик!$L$8,IF(K617&lt;=[5]Разработчик!$P$7,[5]Разработчик!$O$8,IF(K617&lt;=[5]Разработчик!$S$7,[5]Разработчик!$R$8,IF(K617&lt;=425.9,3.5,IF(K617&gt;=[5]Разработчик!$V$7,[5]Разработчик!$U$8))))))))),"-"))</f>
        <v>1.5</v>
      </c>
      <c r="O617" s="15"/>
      <c r="P617" s="43">
        <v>2021</v>
      </c>
      <c r="Q617" s="43">
        <v>2023</v>
      </c>
      <c r="R617" s="74" t="s">
        <v>314</v>
      </c>
      <c r="S617" s="74" t="s">
        <v>340</v>
      </c>
      <c r="T617" s="17">
        <f t="shared" si="84"/>
        <v>2036</v>
      </c>
      <c r="U617" s="315"/>
      <c r="V617" s="315"/>
      <c r="W617" s="315"/>
      <c r="X617" s="315"/>
      <c r="Y617" s="315"/>
      <c r="Z617" s="315"/>
      <c r="AA617" s="336"/>
      <c r="AB617" s="202" t="s">
        <v>2521</v>
      </c>
      <c r="AC617" s="196">
        <f t="shared" si="77"/>
        <v>0</v>
      </c>
      <c r="AD617" s="196">
        <f t="shared" si="78"/>
        <v>0</v>
      </c>
      <c r="AE617" s="196">
        <f t="shared" si="79"/>
        <v>0</v>
      </c>
    </row>
    <row r="618" spans="1:31" s="7" customFormat="1" x14ac:dyDescent="0.25">
      <c r="A618" s="321"/>
      <c r="B618" s="237">
        <f t="shared" si="85"/>
        <v>192</v>
      </c>
      <c r="C618" s="321"/>
      <c r="D618" s="321"/>
      <c r="E618" s="321"/>
      <c r="F618" s="16" t="s">
        <v>313</v>
      </c>
      <c r="G618" s="321"/>
      <c r="H618" s="321"/>
      <c r="I618" s="361"/>
      <c r="J618" s="16">
        <v>0.5</v>
      </c>
      <c r="K618" s="98">
        <v>32</v>
      </c>
      <c r="L618" s="81" t="s">
        <v>245</v>
      </c>
      <c r="M618" s="43">
        <v>2016</v>
      </c>
      <c r="N618" s="14">
        <f>IF(K618="","",IF(O618="",IF(K618=0,"",IF(K618&lt;=[5]Разработчик!$D$7,[5]Разработчик!$C$8,IF(K618&lt;=[5]Разработчик!$G$7,[5]Разработчик!$F$8,IF(K618&lt;=[5]Разработчик!$J$7,[5]Разработчик!$I$8,IF(K618&lt;=[5]Разработчик!$M$7,[5]Разработчик!$L$8,IF(K618&lt;=[5]Разработчик!$P$7,[5]Разработчик!$O$8,IF(K618&lt;=[5]Разработчик!$S$7,[5]Разработчик!$R$8,IF(K618&lt;=425.9,3.5,IF(K618&gt;=[5]Разработчик!$V$7,[5]Разработчик!$U$8))))))))),"-"))</f>
        <v>1.5</v>
      </c>
      <c r="O618" s="15"/>
      <c r="P618" s="43">
        <v>2021</v>
      </c>
      <c r="Q618" s="43">
        <v>2023</v>
      </c>
      <c r="R618" s="74" t="s">
        <v>314</v>
      </c>
      <c r="S618" s="74" t="s">
        <v>340</v>
      </c>
      <c r="T618" s="17">
        <f t="shared" si="84"/>
        <v>2036</v>
      </c>
      <c r="U618" s="315"/>
      <c r="V618" s="315"/>
      <c r="W618" s="315"/>
      <c r="X618" s="315"/>
      <c r="Y618" s="315"/>
      <c r="Z618" s="315"/>
      <c r="AA618" s="336"/>
      <c r="AB618" s="202" t="s">
        <v>2521</v>
      </c>
      <c r="AC618" s="196">
        <f t="shared" si="77"/>
        <v>0</v>
      </c>
      <c r="AD618" s="196">
        <f t="shared" si="78"/>
        <v>0</v>
      </c>
      <c r="AE618" s="196">
        <f t="shared" si="79"/>
        <v>0</v>
      </c>
    </row>
    <row r="619" spans="1:31" s="7" customFormat="1" x14ac:dyDescent="0.25">
      <c r="A619" s="321"/>
      <c r="B619" s="237">
        <f t="shared" si="85"/>
        <v>192</v>
      </c>
      <c r="C619" s="321"/>
      <c r="D619" s="321" t="s">
        <v>1009</v>
      </c>
      <c r="E619" s="321"/>
      <c r="F619" s="16" t="s">
        <v>313</v>
      </c>
      <c r="G619" s="321">
        <v>3.38</v>
      </c>
      <c r="H619" s="321">
        <v>1.9</v>
      </c>
      <c r="I619" s="361" t="s">
        <v>1006</v>
      </c>
      <c r="J619" s="16">
        <v>11.3</v>
      </c>
      <c r="K619" s="98">
        <v>57</v>
      </c>
      <c r="L619" s="81" t="s">
        <v>104</v>
      </c>
      <c r="M619" s="43">
        <v>2016</v>
      </c>
      <c r="N619" s="14">
        <f>IF(K619="","",IF(O619="",IF(K619=0,"",IF(K619&lt;=[5]Разработчик!$D$7,[5]Разработчик!$C$8,IF(K619&lt;=[5]Разработчик!$G$7,[5]Разработчик!$F$8,IF(K619&lt;=[5]Разработчик!$J$7,[5]Разработчик!$I$8,IF(K619&lt;=[5]Разработчик!$M$7,[5]Разработчик!$L$8,IF(K619&lt;=[5]Разработчик!$P$7,[5]Разработчик!$O$8,IF(K619&lt;=[5]Разработчик!$S$7,[5]Разработчик!$R$8,IF(K619&lt;=425.9,3.5,IF(K619&gt;=[5]Разработчик!$V$7,[5]Разработчик!$U$8))))))))),"-"))</f>
        <v>1.5</v>
      </c>
      <c r="O619" s="15"/>
      <c r="P619" s="43">
        <v>2021</v>
      </c>
      <c r="Q619" s="43">
        <v>2023</v>
      </c>
      <c r="R619" s="74" t="s">
        <v>314</v>
      </c>
      <c r="S619" s="74" t="s">
        <v>340</v>
      </c>
      <c r="T619" s="17">
        <f t="shared" si="84"/>
        <v>2036</v>
      </c>
      <c r="U619" s="315">
        <v>5</v>
      </c>
      <c r="V619" s="315"/>
      <c r="W619" s="315">
        <v>4</v>
      </c>
      <c r="X619" s="315"/>
      <c r="Y619" s="315">
        <v>3</v>
      </c>
      <c r="Z619" s="315">
        <v>2</v>
      </c>
      <c r="AA619" s="336"/>
      <c r="AB619" s="202" t="s">
        <v>2521</v>
      </c>
      <c r="AC619" s="196">
        <f t="shared" si="77"/>
        <v>10</v>
      </c>
      <c r="AD619" s="196">
        <f t="shared" si="78"/>
        <v>27</v>
      </c>
      <c r="AE619" s="196">
        <f t="shared" si="79"/>
        <v>37</v>
      </c>
    </row>
    <row r="620" spans="1:31" s="7" customFormat="1" x14ac:dyDescent="0.25">
      <c r="A620" s="321"/>
      <c r="B620" s="237">
        <f t="shared" si="85"/>
        <v>192</v>
      </c>
      <c r="C620" s="321"/>
      <c r="D620" s="321"/>
      <c r="E620" s="321"/>
      <c r="F620" s="16" t="s">
        <v>313</v>
      </c>
      <c r="G620" s="321"/>
      <c r="H620" s="321"/>
      <c r="I620" s="361"/>
      <c r="J620" s="16">
        <v>0.2</v>
      </c>
      <c r="K620" s="98">
        <v>32</v>
      </c>
      <c r="L620" s="81" t="s">
        <v>245</v>
      </c>
      <c r="M620" s="43">
        <v>2016</v>
      </c>
      <c r="N620" s="14">
        <f>IF(K620="","",IF(O620="",IF(K620=0,"",IF(K620&lt;=[5]Разработчик!$D$7,[5]Разработчик!$C$8,IF(K620&lt;=[5]Разработчик!$G$7,[5]Разработчик!$F$8,IF(K620&lt;=[5]Разработчик!$J$7,[5]Разработчик!$I$8,IF(K620&lt;=[5]Разработчик!$M$7,[5]Разработчик!$L$8,IF(K620&lt;=[5]Разработчик!$P$7,[5]Разработчик!$O$8,IF(K620&lt;=[5]Разработчик!$S$7,[5]Разработчик!$R$8,IF(K620&lt;=425.9,3.5,IF(K620&gt;=[5]Разработчик!$V$7,[5]Разработчик!$U$8))))))))),"-"))</f>
        <v>1.5</v>
      </c>
      <c r="O620" s="15"/>
      <c r="P620" s="43">
        <v>2021</v>
      </c>
      <c r="Q620" s="43">
        <v>2023</v>
      </c>
      <c r="R620" s="74" t="s">
        <v>314</v>
      </c>
      <c r="S620" s="74" t="s">
        <v>340</v>
      </c>
      <c r="T620" s="17">
        <f t="shared" si="84"/>
        <v>2036</v>
      </c>
      <c r="U620" s="315"/>
      <c r="V620" s="315"/>
      <c r="W620" s="315"/>
      <c r="X620" s="315"/>
      <c r="Y620" s="315"/>
      <c r="Z620" s="315"/>
      <c r="AA620" s="336"/>
      <c r="AB620" s="202" t="s">
        <v>2521</v>
      </c>
      <c r="AC620" s="196">
        <f t="shared" si="77"/>
        <v>0</v>
      </c>
      <c r="AD620" s="196">
        <f t="shared" si="78"/>
        <v>0</v>
      </c>
      <c r="AE620" s="196">
        <f t="shared" si="79"/>
        <v>0</v>
      </c>
    </row>
    <row r="621" spans="1:31" s="7" customFormat="1" x14ac:dyDescent="0.25">
      <c r="A621" s="321"/>
      <c r="B621" s="237">
        <f t="shared" si="85"/>
        <v>192</v>
      </c>
      <c r="C621" s="321"/>
      <c r="D621" s="16" t="s">
        <v>1010</v>
      </c>
      <c r="E621" s="321"/>
      <c r="F621" s="16" t="s">
        <v>313</v>
      </c>
      <c r="G621" s="16">
        <v>3.38</v>
      </c>
      <c r="H621" s="16">
        <v>1.9</v>
      </c>
      <c r="I621" s="81" t="s">
        <v>1011</v>
      </c>
      <c r="J621" s="16">
        <v>6.7</v>
      </c>
      <c r="K621" s="98">
        <v>32</v>
      </c>
      <c r="L621" s="81" t="s">
        <v>245</v>
      </c>
      <c r="M621" s="43">
        <v>2016</v>
      </c>
      <c r="N621" s="14">
        <f>IF(K621="","",IF(O621="",IF(K621=0,"",IF(K621&lt;=[5]Разработчик!$D$7,[5]Разработчик!$C$8,IF(K621&lt;=[5]Разработчик!$G$7,[5]Разработчик!$F$8,IF(K621&lt;=[5]Разработчик!$J$7,[5]Разработчик!$I$8,IF(K621&lt;=[5]Разработчик!$M$7,[5]Разработчик!$L$8,IF(K621&lt;=[5]Разработчик!$P$7,[5]Разработчик!$O$8,IF(K621&lt;=[5]Разработчик!$S$7,[5]Разработчик!$R$8,IF(K621&lt;=425.9,3.5,IF(K621&gt;=[5]Разработчик!$V$7,[5]Разработчик!$U$8))))))))),"-"))</f>
        <v>1.5</v>
      </c>
      <c r="O621" s="15"/>
      <c r="P621" s="43">
        <v>2021</v>
      </c>
      <c r="Q621" s="43">
        <v>2023</v>
      </c>
      <c r="R621" s="74" t="s">
        <v>314</v>
      </c>
      <c r="S621" s="74" t="s">
        <v>340</v>
      </c>
      <c r="T621" s="17">
        <f t="shared" si="84"/>
        <v>2036</v>
      </c>
      <c r="U621" s="10">
        <v>1</v>
      </c>
      <c r="V621" s="10"/>
      <c r="W621" s="10">
        <v>7</v>
      </c>
      <c r="X621" s="10"/>
      <c r="Y621" s="10">
        <v>1</v>
      </c>
      <c r="Z621" s="10">
        <v>3</v>
      </c>
      <c r="AA621" s="336"/>
      <c r="AB621" s="202" t="s">
        <v>2521</v>
      </c>
      <c r="AC621" s="196">
        <f t="shared" si="77"/>
        <v>5</v>
      </c>
      <c r="AD621" s="196">
        <f t="shared" si="78"/>
        <v>26</v>
      </c>
      <c r="AE621" s="196">
        <f t="shared" si="79"/>
        <v>31</v>
      </c>
    </row>
    <row r="622" spans="1:31" s="7" customFormat="1" x14ac:dyDescent="0.25">
      <c r="A622" s="321"/>
      <c r="B622" s="237">
        <f t="shared" si="85"/>
        <v>192</v>
      </c>
      <c r="C622" s="321"/>
      <c r="D622" s="16" t="s">
        <v>1012</v>
      </c>
      <c r="E622" s="321"/>
      <c r="F622" s="16" t="s">
        <v>313</v>
      </c>
      <c r="G622" s="16">
        <v>3.57</v>
      </c>
      <c r="H622" s="16">
        <v>1.9</v>
      </c>
      <c r="I622" s="81" t="s">
        <v>1006</v>
      </c>
      <c r="J622" s="16">
        <v>21.7</v>
      </c>
      <c r="K622" s="41">
        <v>14</v>
      </c>
      <c r="L622" s="81" t="s">
        <v>1013</v>
      </c>
      <c r="M622" s="43">
        <v>2016</v>
      </c>
      <c r="N622" s="14">
        <f>IF(K622="","",IF(O622="",IF(K622=0,"",IF(K622&lt;=[5]Разработчик!$D$7,[5]Разработчик!$C$8,IF(K622&lt;=[5]Разработчик!$G$7,[5]Разработчик!$F$8,IF(K622&lt;=[5]Разработчик!$J$7,[5]Разработчик!$I$8,IF(K622&lt;=[5]Разработчик!$M$7,[5]Разработчик!$L$8,IF(K622&lt;=[5]Разработчик!$P$7,[5]Разработчик!$O$8,IF(K622&lt;=[5]Разработчик!$S$7,[5]Разработчик!$R$8,IF(K622&lt;=425.9,3.5,IF(K622&gt;=[5]Разработчик!$V$7,[5]Разработчик!$U$8))))))))),"-"))</f>
        <v>1</v>
      </c>
      <c r="O622" s="15"/>
      <c r="P622" s="43">
        <v>2021</v>
      </c>
      <c r="Q622" s="43">
        <v>2023</v>
      </c>
      <c r="R622" s="74" t="s">
        <v>314</v>
      </c>
      <c r="S622" s="74" t="s">
        <v>715</v>
      </c>
      <c r="T622" s="17">
        <f t="shared" si="84"/>
        <v>2036</v>
      </c>
      <c r="U622" s="10"/>
      <c r="V622" s="10"/>
      <c r="W622" s="10">
        <v>1</v>
      </c>
      <c r="X622" s="10"/>
      <c r="Y622" s="10"/>
      <c r="Z622" s="10"/>
      <c r="AA622" s="336"/>
      <c r="AB622" s="202" t="s">
        <v>2521</v>
      </c>
      <c r="AC622" s="196">
        <f t="shared" si="77"/>
        <v>0</v>
      </c>
      <c r="AD622" s="196">
        <f t="shared" si="78"/>
        <v>2</v>
      </c>
      <c r="AE622" s="196">
        <f t="shared" si="79"/>
        <v>2</v>
      </c>
    </row>
    <row r="623" spans="1:31" s="7" customFormat="1" x14ac:dyDescent="0.25">
      <c r="A623" s="321" t="s">
        <v>1014</v>
      </c>
      <c r="B623" s="235">
        <v>197</v>
      </c>
      <c r="C623" s="321" t="s">
        <v>1015</v>
      </c>
      <c r="D623" s="321" t="s">
        <v>1016</v>
      </c>
      <c r="E623" s="321" t="s">
        <v>1017</v>
      </c>
      <c r="F623" s="16" t="s">
        <v>64</v>
      </c>
      <c r="G623" s="321">
        <v>0.56000000000000005</v>
      </c>
      <c r="H623" s="321">
        <v>0.15</v>
      </c>
      <c r="I623" s="361" t="s">
        <v>933</v>
      </c>
      <c r="J623" s="16">
        <v>13.3</v>
      </c>
      <c r="K623" s="98">
        <v>159</v>
      </c>
      <c r="L623" s="81" t="s">
        <v>102</v>
      </c>
      <c r="M623" s="43">
        <v>2016</v>
      </c>
      <c r="N623" s="14">
        <f>IF(K623="","",IF(O623="",IF(K623=0,"",IF(K623&lt;=[5]Разработчик!$D$7,[5]Разработчик!$C$8,IF(K623&lt;=[5]Разработчик!$G$7,[5]Разработчик!$F$8,IF(K623&lt;=[5]Разработчик!$J$7,[5]Разработчик!$I$8,IF(K623&lt;=[5]Разработчик!$M$7,[5]Разработчик!$L$8,IF(K623&lt;=[5]Разработчик!$P$7,[5]Разработчик!$O$8,IF(K623&lt;=[5]Разработчик!$S$7,[5]Разработчик!$R$8,IF(K623&lt;=425.9,3.5,IF(K623&gt;=[5]Разработчик!$V$7,[5]Разработчик!$U$8))))))))),"-"))</f>
        <v>2.5</v>
      </c>
      <c r="O623" s="15"/>
      <c r="P623" s="43">
        <v>2019</v>
      </c>
      <c r="Q623" s="43">
        <v>2023</v>
      </c>
      <c r="R623" s="74" t="s">
        <v>159</v>
      </c>
      <c r="S623" s="74" t="s">
        <v>340</v>
      </c>
      <c r="T623" s="17">
        <f t="shared" si="84"/>
        <v>2032</v>
      </c>
      <c r="U623" s="315">
        <v>3</v>
      </c>
      <c r="V623" s="315"/>
      <c r="W623" s="315">
        <v>3</v>
      </c>
      <c r="X623" s="315"/>
      <c r="Y623" s="315">
        <v>1</v>
      </c>
      <c r="Z623" s="315">
        <v>3</v>
      </c>
      <c r="AA623" s="336"/>
      <c r="AB623" s="202" t="s">
        <v>2521</v>
      </c>
      <c r="AC623" s="196">
        <f t="shared" si="77"/>
        <v>7</v>
      </c>
      <c r="AD623" s="196">
        <f t="shared" si="78"/>
        <v>22</v>
      </c>
      <c r="AE623" s="196">
        <f t="shared" si="79"/>
        <v>29</v>
      </c>
    </row>
    <row r="624" spans="1:31" s="7" customFormat="1" x14ac:dyDescent="0.25">
      <c r="A624" s="321"/>
      <c r="B624" s="237">
        <f t="shared" ref="B624:B631" si="86">B623</f>
        <v>197</v>
      </c>
      <c r="C624" s="321"/>
      <c r="D624" s="321"/>
      <c r="E624" s="321"/>
      <c r="F624" s="16" t="s">
        <v>64</v>
      </c>
      <c r="G624" s="321"/>
      <c r="H624" s="321"/>
      <c r="I624" s="361"/>
      <c r="J624" s="16">
        <v>1.1000000000000001</v>
      </c>
      <c r="K624" s="98">
        <v>57</v>
      </c>
      <c r="L624" s="81" t="s">
        <v>237</v>
      </c>
      <c r="M624" s="43">
        <v>2016</v>
      </c>
      <c r="N624" s="14">
        <f>IF(K624="","",IF(O624="",IF(K624=0,"",IF(K624&lt;=[5]Разработчик!$D$7,[5]Разработчик!$C$8,IF(K624&lt;=[5]Разработчик!$G$7,[5]Разработчик!$F$8,IF(K624&lt;=[5]Разработчик!$J$7,[5]Разработчик!$I$8,IF(K624&lt;=[5]Разработчик!$M$7,[5]Разработчик!$L$8,IF(K624&lt;=[5]Разработчик!$P$7,[5]Разработчик!$O$8,IF(K624&lt;=[5]Разработчик!$S$7,[5]Разработчик!$R$8,IF(K624&lt;=425.9,3.5,IF(K624&gt;=[5]Разработчик!$V$7,[5]Разработчик!$U$8))))))))),"-"))</f>
        <v>1.5</v>
      </c>
      <c r="O624" s="15"/>
      <c r="P624" s="43">
        <v>2019</v>
      </c>
      <c r="Q624" s="43">
        <v>2023</v>
      </c>
      <c r="R624" s="74" t="s">
        <v>159</v>
      </c>
      <c r="S624" s="74" t="s">
        <v>340</v>
      </c>
      <c r="T624" s="17">
        <f t="shared" si="84"/>
        <v>2032</v>
      </c>
      <c r="U624" s="315"/>
      <c r="V624" s="315"/>
      <c r="W624" s="315"/>
      <c r="X624" s="315"/>
      <c r="Y624" s="315"/>
      <c r="Z624" s="315"/>
      <c r="AA624" s="336"/>
      <c r="AB624" s="202" t="s">
        <v>2521</v>
      </c>
      <c r="AC624" s="196">
        <f t="shared" si="77"/>
        <v>0</v>
      </c>
      <c r="AD624" s="196">
        <f t="shared" si="78"/>
        <v>0</v>
      </c>
      <c r="AE624" s="196">
        <f t="shared" si="79"/>
        <v>0</v>
      </c>
    </row>
    <row r="625" spans="1:31" s="7" customFormat="1" x14ac:dyDescent="0.25">
      <c r="A625" s="321"/>
      <c r="B625" s="237">
        <f t="shared" si="86"/>
        <v>197</v>
      </c>
      <c r="C625" s="321"/>
      <c r="D625" s="321"/>
      <c r="E625" s="321"/>
      <c r="F625" s="16" t="s">
        <v>64</v>
      </c>
      <c r="G625" s="321"/>
      <c r="H625" s="321"/>
      <c r="I625" s="361"/>
      <c r="J625" s="16">
        <v>0.2</v>
      </c>
      <c r="K625" s="98">
        <v>32</v>
      </c>
      <c r="L625" s="81" t="s">
        <v>104</v>
      </c>
      <c r="M625" s="43">
        <v>2016</v>
      </c>
      <c r="N625" s="14">
        <f>IF(K625="","",IF(O625="",IF(K625=0,"",IF(K625&lt;=[5]Разработчик!$D$7,[5]Разработчик!$C$8,IF(K625&lt;=[5]Разработчик!$G$7,[5]Разработчик!$F$8,IF(K625&lt;=[5]Разработчик!$J$7,[5]Разработчик!$I$8,IF(K625&lt;=[5]Разработчик!$M$7,[5]Разработчик!$L$8,IF(K625&lt;=[5]Разработчик!$P$7,[5]Разработчик!$O$8,IF(K625&lt;=[5]Разработчик!$S$7,[5]Разработчик!$R$8,IF(K625&lt;=425.9,3.5,IF(K625&gt;=[5]Разработчик!$V$7,[5]Разработчик!$U$8))))))))),"-"))</f>
        <v>1.5</v>
      </c>
      <c r="O625" s="15"/>
      <c r="P625" s="43">
        <v>2019</v>
      </c>
      <c r="Q625" s="43">
        <v>2023</v>
      </c>
      <c r="R625" s="74" t="s">
        <v>159</v>
      </c>
      <c r="S625" s="74" t="s">
        <v>340</v>
      </c>
      <c r="T625" s="17">
        <f t="shared" si="84"/>
        <v>2032</v>
      </c>
      <c r="U625" s="315"/>
      <c r="V625" s="315"/>
      <c r="W625" s="315"/>
      <c r="X625" s="315"/>
      <c r="Y625" s="315"/>
      <c r="Z625" s="315"/>
      <c r="AA625" s="336"/>
      <c r="AB625" s="202" t="s">
        <v>2521</v>
      </c>
      <c r="AC625" s="196">
        <f t="shared" ref="AC625:AC671" si="87">SUM(U625+V625+X625+Y625+Z625)</f>
        <v>0</v>
      </c>
      <c r="AD625" s="196">
        <f t="shared" ref="AD625:AD671" si="88">SUM(U625*2)+(V625*3)+(W625*2)+(X625*2)+(Y625)+(Z625*3)</f>
        <v>0</v>
      </c>
      <c r="AE625" s="196">
        <f t="shared" ref="AE625:AE672" si="89">SUM(AC625+AD625)</f>
        <v>0</v>
      </c>
    </row>
    <row r="626" spans="1:31" s="7" customFormat="1" x14ac:dyDescent="0.25">
      <c r="A626" s="321"/>
      <c r="B626" s="237">
        <f t="shared" si="86"/>
        <v>197</v>
      </c>
      <c r="C626" s="321"/>
      <c r="D626" s="321"/>
      <c r="E626" s="321"/>
      <c r="F626" s="16" t="s">
        <v>64</v>
      </c>
      <c r="G626" s="321"/>
      <c r="H626" s="321"/>
      <c r="I626" s="361"/>
      <c r="J626" s="16">
        <v>0.2</v>
      </c>
      <c r="K626" s="98">
        <v>18</v>
      </c>
      <c r="L626" s="81" t="s">
        <v>104</v>
      </c>
      <c r="M626" s="43">
        <v>2016</v>
      </c>
      <c r="N626" s="14">
        <f>IF(K626="","",IF(O626="",IF(K626=0,"",IF(K626&lt;=[5]Разработчик!$D$7,[5]Разработчик!$C$8,IF(K626&lt;=[5]Разработчик!$G$7,[5]Разработчик!$F$8,IF(K626&lt;=[5]Разработчик!$J$7,[5]Разработчик!$I$8,IF(K626&lt;=[5]Разработчик!$M$7,[5]Разработчик!$L$8,IF(K626&lt;=[5]Разработчик!$P$7,[5]Разработчик!$O$8,IF(K626&lt;=[5]Разработчик!$S$7,[5]Разработчик!$R$8,IF(K626&lt;=425.9,3.5,IF(K626&gt;=[5]Разработчик!$V$7,[5]Разработчик!$U$8))))))))),"-"))</f>
        <v>1</v>
      </c>
      <c r="O626" s="15"/>
      <c r="P626" s="43">
        <v>2019</v>
      </c>
      <c r="Q626" s="43">
        <v>2023</v>
      </c>
      <c r="R626" s="74" t="s">
        <v>159</v>
      </c>
      <c r="S626" s="74" t="s">
        <v>340</v>
      </c>
      <c r="T626" s="17">
        <f t="shared" si="84"/>
        <v>2032</v>
      </c>
      <c r="U626" s="315"/>
      <c r="V626" s="315"/>
      <c r="W626" s="315"/>
      <c r="X626" s="315"/>
      <c r="Y626" s="315"/>
      <c r="Z626" s="315"/>
      <c r="AA626" s="336"/>
      <c r="AB626" s="202" t="s">
        <v>2521</v>
      </c>
      <c r="AC626" s="196">
        <f t="shared" si="87"/>
        <v>0</v>
      </c>
      <c r="AD626" s="196">
        <f t="shared" si="88"/>
        <v>0</v>
      </c>
      <c r="AE626" s="196">
        <f t="shared" si="89"/>
        <v>0</v>
      </c>
    </row>
    <row r="627" spans="1:31" s="7" customFormat="1" x14ac:dyDescent="0.25">
      <c r="A627" s="321"/>
      <c r="B627" s="237">
        <f t="shared" si="86"/>
        <v>197</v>
      </c>
      <c r="C627" s="321"/>
      <c r="D627" s="16" t="s">
        <v>1018</v>
      </c>
      <c r="E627" s="321"/>
      <c r="F627" s="16" t="s">
        <v>64</v>
      </c>
      <c r="G627" s="16">
        <v>0.56000000000000005</v>
      </c>
      <c r="H627" s="16">
        <v>0.15</v>
      </c>
      <c r="I627" s="81" t="s">
        <v>933</v>
      </c>
      <c r="J627" s="16">
        <v>27.6</v>
      </c>
      <c r="K627" s="98">
        <v>159</v>
      </c>
      <c r="L627" s="81" t="s">
        <v>102</v>
      </c>
      <c r="M627" s="43">
        <v>2016</v>
      </c>
      <c r="N627" s="14">
        <f>IF(K627="","",IF(O627="",IF(K627=0,"",IF(K627&lt;=[5]Разработчик!$D$7,[5]Разработчик!$C$8,IF(K627&lt;=[5]Разработчик!$G$7,[5]Разработчик!$F$8,IF(K627&lt;=[5]Разработчик!$J$7,[5]Разработчик!$I$8,IF(K627&lt;=[5]Разработчик!$M$7,[5]Разработчик!$L$8,IF(K627&lt;=[5]Разработчик!$P$7,[5]Разработчик!$O$8,IF(K627&lt;=[5]Разработчик!$S$7,[5]Разработчик!$R$8,IF(K627&lt;=425.9,3.5,IF(K627&gt;=[5]Разработчик!$V$7,[5]Разработчик!$U$8))))))))),"-"))</f>
        <v>2.5</v>
      </c>
      <c r="O627" s="15"/>
      <c r="P627" s="43">
        <v>2019</v>
      </c>
      <c r="Q627" s="43">
        <v>2023</v>
      </c>
      <c r="R627" s="74" t="s">
        <v>159</v>
      </c>
      <c r="S627" s="74" t="s">
        <v>340</v>
      </c>
      <c r="T627" s="17">
        <f t="shared" si="84"/>
        <v>2032</v>
      </c>
      <c r="U627" s="10">
        <v>9</v>
      </c>
      <c r="V627" s="10"/>
      <c r="W627" s="10">
        <v>1</v>
      </c>
      <c r="X627" s="10"/>
      <c r="Y627" s="10"/>
      <c r="Z627" s="10">
        <v>1</v>
      </c>
      <c r="AA627" s="336"/>
      <c r="AB627" s="202" t="s">
        <v>2521</v>
      </c>
      <c r="AC627" s="196">
        <f t="shared" si="87"/>
        <v>10</v>
      </c>
      <c r="AD627" s="196">
        <f t="shared" si="88"/>
        <v>23</v>
      </c>
      <c r="AE627" s="196">
        <f t="shared" si="89"/>
        <v>33</v>
      </c>
    </row>
    <row r="628" spans="1:31" s="7" customFormat="1" x14ac:dyDescent="0.25">
      <c r="A628" s="321"/>
      <c r="B628" s="237">
        <f t="shared" si="86"/>
        <v>197</v>
      </c>
      <c r="C628" s="321"/>
      <c r="D628" s="321" t="s">
        <v>1019</v>
      </c>
      <c r="E628" s="321"/>
      <c r="F628" s="16" t="s">
        <v>64</v>
      </c>
      <c r="G628" s="321">
        <v>0.56000000000000005</v>
      </c>
      <c r="H628" s="321">
        <v>0.15</v>
      </c>
      <c r="I628" s="361" t="s">
        <v>933</v>
      </c>
      <c r="J628" s="16">
        <v>2</v>
      </c>
      <c r="K628" s="98">
        <v>57</v>
      </c>
      <c r="L628" s="81" t="s">
        <v>237</v>
      </c>
      <c r="M628" s="43">
        <v>2016</v>
      </c>
      <c r="N628" s="14">
        <f>IF(K628="","",IF(O628="",IF(K628=0,"",IF(K628&lt;=[5]Разработчик!$D$7,[5]Разработчик!$C$8,IF(K628&lt;=[5]Разработчик!$G$7,[5]Разработчик!$F$8,IF(K628&lt;=[5]Разработчик!$J$7,[5]Разработчик!$I$8,IF(K628&lt;=[5]Разработчик!$M$7,[5]Разработчик!$L$8,IF(K628&lt;=[5]Разработчик!$P$7,[5]Разработчик!$O$8,IF(K628&lt;=[5]Разработчик!$S$7,[5]Разработчик!$R$8,IF(K628&lt;=425.9,3.5,IF(K628&gt;=[5]Разработчик!$V$7,[5]Разработчик!$U$8))))))))),"-"))</f>
        <v>1.5</v>
      </c>
      <c r="O628" s="15"/>
      <c r="P628" s="43">
        <v>2019</v>
      </c>
      <c r="Q628" s="43">
        <v>2023</v>
      </c>
      <c r="R628" s="74" t="s">
        <v>159</v>
      </c>
      <c r="S628" s="74" t="s">
        <v>340</v>
      </c>
      <c r="T628" s="17">
        <f t="shared" si="84"/>
        <v>2032</v>
      </c>
      <c r="U628" s="315"/>
      <c r="V628" s="315"/>
      <c r="W628" s="315">
        <v>4</v>
      </c>
      <c r="X628" s="315"/>
      <c r="Y628" s="315"/>
      <c r="Z628" s="315">
        <v>3</v>
      </c>
      <c r="AA628" s="336"/>
      <c r="AB628" s="202" t="s">
        <v>2521</v>
      </c>
      <c r="AC628" s="196">
        <f t="shared" si="87"/>
        <v>3</v>
      </c>
      <c r="AD628" s="196">
        <f t="shared" si="88"/>
        <v>17</v>
      </c>
      <c r="AE628" s="196">
        <f t="shared" si="89"/>
        <v>20</v>
      </c>
    </row>
    <row r="629" spans="1:31" s="7" customFormat="1" x14ac:dyDescent="0.25">
      <c r="A629" s="321"/>
      <c r="B629" s="237">
        <f t="shared" si="86"/>
        <v>197</v>
      </c>
      <c r="C629" s="321"/>
      <c r="D629" s="321"/>
      <c r="E629" s="321"/>
      <c r="F629" s="16" t="s">
        <v>64</v>
      </c>
      <c r="G629" s="321"/>
      <c r="H629" s="321"/>
      <c r="I629" s="361"/>
      <c r="J629" s="16">
        <v>0.3</v>
      </c>
      <c r="K629" s="98">
        <v>18</v>
      </c>
      <c r="L629" s="81" t="s">
        <v>104</v>
      </c>
      <c r="M629" s="43">
        <v>2016</v>
      </c>
      <c r="N629" s="14">
        <f>IF(K629="","",IF(O629="",IF(K629=0,"",IF(K629&lt;=[5]Разработчик!$D$7,[5]Разработчик!$C$8,IF(K629&lt;=[5]Разработчик!$G$7,[5]Разработчик!$F$8,IF(K629&lt;=[5]Разработчик!$J$7,[5]Разработчик!$I$8,IF(K629&lt;=[5]Разработчик!$M$7,[5]Разработчик!$L$8,IF(K629&lt;=[5]Разработчик!$P$7,[5]Разработчик!$O$8,IF(K629&lt;=[5]Разработчик!$S$7,[5]Разработчик!$R$8,IF(K629&lt;=425.9,3.5,IF(K629&gt;=[5]Разработчик!$V$7,[5]Разработчик!$U$8))))))))),"-"))</f>
        <v>1</v>
      </c>
      <c r="O629" s="15"/>
      <c r="P629" s="43">
        <v>2019</v>
      </c>
      <c r="Q629" s="43">
        <v>2023</v>
      </c>
      <c r="R629" s="74" t="s">
        <v>159</v>
      </c>
      <c r="S629" s="74" t="s">
        <v>340</v>
      </c>
      <c r="T629" s="17">
        <f t="shared" si="84"/>
        <v>2032</v>
      </c>
      <c r="U629" s="315"/>
      <c r="V629" s="315"/>
      <c r="W629" s="315"/>
      <c r="X629" s="315"/>
      <c r="Y629" s="315"/>
      <c r="Z629" s="315"/>
      <c r="AA629" s="336"/>
      <c r="AB629" s="202" t="s">
        <v>2521</v>
      </c>
      <c r="AC629" s="196">
        <f t="shared" si="87"/>
        <v>0</v>
      </c>
      <c r="AD629" s="196">
        <f t="shared" si="88"/>
        <v>0</v>
      </c>
      <c r="AE629" s="196">
        <f t="shared" si="89"/>
        <v>0</v>
      </c>
    </row>
    <row r="630" spans="1:31" s="7" customFormat="1" x14ac:dyDescent="0.25">
      <c r="A630" s="321"/>
      <c r="B630" s="237">
        <f t="shared" si="86"/>
        <v>197</v>
      </c>
      <c r="C630" s="321"/>
      <c r="D630" s="321" t="s">
        <v>1020</v>
      </c>
      <c r="E630" s="321"/>
      <c r="F630" s="16" t="s">
        <v>64</v>
      </c>
      <c r="G630" s="321">
        <v>0.56000000000000005</v>
      </c>
      <c r="H630" s="321">
        <v>0.15</v>
      </c>
      <c r="I630" s="361" t="s">
        <v>933</v>
      </c>
      <c r="J630" s="16">
        <v>1.2</v>
      </c>
      <c r="K630" s="98">
        <v>32</v>
      </c>
      <c r="L630" s="81" t="s">
        <v>104</v>
      </c>
      <c r="M630" s="43">
        <v>2016</v>
      </c>
      <c r="N630" s="14">
        <f>IF(K630="","",IF(O630="",IF(K630=0,"",IF(K630&lt;=[5]Разработчик!$D$7,[5]Разработчик!$C$8,IF(K630&lt;=[5]Разработчик!$G$7,[5]Разработчик!$F$8,IF(K630&lt;=[5]Разработчик!$J$7,[5]Разработчик!$I$8,IF(K630&lt;=[5]Разработчик!$M$7,[5]Разработчик!$L$8,IF(K630&lt;=[5]Разработчик!$P$7,[5]Разработчик!$O$8,IF(K630&lt;=[5]Разработчик!$S$7,[5]Разработчик!$R$8,IF(K630&lt;=425.9,3.5,IF(K630&gt;=[5]Разработчик!$V$7,[5]Разработчик!$U$8))))))))),"-"))</f>
        <v>1.5</v>
      </c>
      <c r="O630" s="15"/>
      <c r="P630" s="43">
        <v>2019</v>
      </c>
      <c r="Q630" s="43">
        <v>2023</v>
      </c>
      <c r="R630" s="74" t="s">
        <v>159</v>
      </c>
      <c r="S630" s="74" t="s">
        <v>340</v>
      </c>
      <c r="T630" s="17">
        <f t="shared" si="84"/>
        <v>2032</v>
      </c>
      <c r="U630" s="315"/>
      <c r="V630" s="315"/>
      <c r="W630" s="315">
        <v>4</v>
      </c>
      <c r="X630" s="315"/>
      <c r="Y630" s="315">
        <v>1</v>
      </c>
      <c r="Z630" s="315">
        <v>2</v>
      </c>
      <c r="AA630" s="336"/>
      <c r="AB630" s="202" t="s">
        <v>2521</v>
      </c>
      <c r="AC630" s="196">
        <f t="shared" si="87"/>
        <v>3</v>
      </c>
      <c r="AD630" s="196">
        <f t="shared" si="88"/>
        <v>15</v>
      </c>
      <c r="AE630" s="196">
        <f t="shared" si="89"/>
        <v>18</v>
      </c>
    </row>
    <row r="631" spans="1:31" s="7" customFormat="1" x14ac:dyDescent="0.25">
      <c r="A631" s="321"/>
      <c r="B631" s="237">
        <f t="shared" si="86"/>
        <v>197</v>
      </c>
      <c r="C631" s="321"/>
      <c r="D631" s="321"/>
      <c r="E631" s="321"/>
      <c r="F631" s="16" t="s">
        <v>64</v>
      </c>
      <c r="G631" s="321"/>
      <c r="H631" s="321"/>
      <c r="I631" s="361"/>
      <c r="J631" s="16">
        <v>2.2000000000000002</v>
      </c>
      <c r="K631" s="98">
        <v>18</v>
      </c>
      <c r="L631" s="81" t="s">
        <v>104</v>
      </c>
      <c r="M631" s="43">
        <v>2016</v>
      </c>
      <c r="N631" s="14">
        <f>IF(K631="","",IF(O631="",IF(K631=0,"",IF(K631&lt;=[5]Разработчик!$D$7,[5]Разработчик!$C$8,IF(K631&lt;=[5]Разработчик!$G$7,[5]Разработчик!$F$8,IF(K631&lt;=[5]Разработчик!$J$7,[5]Разработчик!$I$8,IF(K631&lt;=[5]Разработчик!$M$7,[5]Разработчик!$L$8,IF(K631&lt;=[5]Разработчик!$P$7,[5]Разработчик!$O$8,IF(K631&lt;=[5]Разработчик!$S$7,[5]Разработчик!$R$8,IF(K631&lt;=425.9,3.5,IF(K631&gt;=[5]Разработчик!$V$7,[5]Разработчик!$U$8))))))))),"-"))</f>
        <v>1</v>
      </c>
      <c r="O631" s="15"/>
      <c r="P631" s="43">
        <v>2019</v>
      </c>
      <c r="Q631" s="43">
        <v>2023</v>
      </c>
      <c r="R631" s="74" t="s">
        <v>159</v>
      </c>
      <c r="S631" s="74" t="s">
        <v>340</v>
      </c>
      <c r="T631" s="17">
        <f t="shared" si="84"/>
        <v>2032</v>
      </c>
      <c r="U631" s="315"/>
      <c r="V631" s="315"/>
      <c r="W631" s="315"/>
      <c r="X631" s="315"/>
      <c r="Y631" s="315"/>
      <c r="Z631" s="315"/>
      <c r="AA631" s="336"/>
      <c r="AB631" s="202" t="s">
        <v>2521</v>
      </c>
      <c r="AC631" s="196">
        <f t="shared" si="87"/>
        <v>0</v>
      </c>
      <c r="AD631" s="196">
        <f t="shared" si="88"/>
        <v>0</v>
      </c>
      <c r="AE631" s="196">
        <f t="shared" si="89"/>
        <v>0</v>
      </c>
    </row>
    <row r="632" spans="1:31" s="7" customFormat="1" ht="24" x14ac:dyDescent="0.25">
      <c r="A632" s="321" t="s">
        <v>1023</v>
      </c>
      <c r="B632" s="235">
        <v>201</v>
      </c>
      <c r="C632" s="321" t="s">
        <v>1024</v>
      </c>
      <c r="D632" s="16" t="s">
        <v>1025</v>
      </c>
      <c r="E632" s="321" t="s">
        <v>1022</v>
      </c>
      <c r="F632" s="16" t="s">
        <v>70</v>
      </c>
      <c r="G632" s="16">
        <v>2.15</v>
      </c>
      <c r="H632" s="16">
        <v>0.5</v>
      </c>
      <c r="I632" s="81" t="s">
        <v>1021</v>
      </c>
      <c r="J632" s="16">
        <v>43.8</v>
      </c>
      <c r="K632" s="98">
        <v>108</v>
      </c>
      <c r="L632" s="81" t="s">
        <v>245</v>
      </c>
      <c r="M632" s="43">
        <v>2016</v>
      </c>
      <c r="N632" s="14">
        <f>IF(K632="","",IF(O632="",IF(K632=0,"",IF(K632&lt;=[5]Разработчик!$D$7,[5]Разработчик!$C$8,IF(K632&lt;=[5]Разработчик!$G$7,[5]Разработчик!$F$8,IF(K632&lt;=[5]Разработчик!$J$7,[5]Разработчик!$I$8,IF(K632&lt;=[5]Разработчик!$M$7,[5]Разработчик!$L$8,IF(K632&lt;=[5]Разработчик!$P$7,[5]Разработчик!$O$8,IF(K632&lt;=[5]Разработчик!$S$7,[5]Разработчик!$R$8,IF(K632&lt;=425.9,3.5,IF(K632&gt;=[5]Разработчик!$V$7,[5]Разработчик!$U$8))))))))),"-"))</f>
        <v>2</v>
      </c>
      <c r="O632" s="15"/>
      <c r="P632" s="43">
        <v>2019</v>
      </c>
      <c r="Q632" s="43">
        <v>2023</v>
      </c>
      <c r="R632" s="74" t="s">
        <v>314</v>
      </c>
      <c r="S632" s="74" t="s">
        <v>983</v>
      </c>
      <c r="T632" s="17">
        <f t="shared" ref="T632:T657" si="90">IF(M632="","",M632+R632)</f>
        <v>2036</v>
      </c>
      <c r="U632" s="10">
        <v>16</v>
      </c>
      <c r="V632" s="10"/>
      <c r="W632" s="10">
        <v>4</v>
      </c>
      <c r="X632" s="10"/>
      <c r="Y632" s="10">
        <v>1</v>
      </c>
      <c r="Z632" s="10">
        <v>1</v>
      </c>
      <c r="AA632" s="336"/>
      <c r="AB632" s="202" t="s">
        <v>2521</v>
      </c>
      <c r="AC632" s="196">
        <f t="shared" si="87"/>
        <v>18</v>
      </c>
      <c r="AD632" s="196">
        <f t="shared" si="88"/>
        <v>44</v>
      </c>
      <c r="AE632" s="196">
        <f t="shared" si="89"/>
        <v>62</v>
      </c>
    </row>
    <row r="633" spans="1:31" s="7" customFormat="1" ht="24" x14ac:dyDescent="0.25">
      <c r="A633" s="321"/>
      <c r="B633" s="237">
        <f t="shared" ref="B633:B644" si="91">B632</f>
        <v>201</v>
      </c>
      <c r="C633" s="321"/>
      <c r="D633" s="16" t="s">
        <v>1026</v>
      </c>
      <c r="E633" s="321"/>
      <c r="F633" s="16" t="s">
        <v>70</v>
      </c>
      <c r="G633" s="16">
        <v>2.15</v>
      </c>
      <c r="H633" s="16">
        <v>0.5</v>
      </c>
      <c r="I633" s="81" t="s">
        <v>1021</v>
      </c>
      <c r="J633" s="16">
        <v>0.7</v>
      </c>
      <c r="K633" s="98">
        <v>57</v>
      </c>
      <c r="L633" s="81" t="s">
        <v>245</v>
      </c>
      <c r="M633" s="43">
        <v>2016</v>
      </c>
      <c r="N633" s="14">
        <f>IF(K633="","",IF(O633="",IF(K633=0,"",IF(K633&lt;=[5]Разработчик!$D$7,[5]Разработчик!$C$8,IF(K633&lt;=[5]Разработчик!$G$7,[5]Разработчик!$F$8,IF(K633&lt;=[5]Разработчик!$J$7,[5]Разработчик!$I$8,IF(K633&lt;=[5]Разработчик!$M$7,[5]Разработчик!$L$8,IF(K633&lt;=[5]Разработчик!$P$7,[5]Разработчик!$O$8,IF(K633&lt;=[5]Разработчик!$S$7,[5]Разработчик!$R$8,IF(K633&lt;=425.9,3.5,IF(K633&gt;=[5]Разработчик!$V$7,[5]Разработчик!$U$8))))))))),"-"))</f>
        <v>1.5</v>
      </c>
      <c r="O633" s="15"/>
      <c r="P633" s="43">
        <v>2019</v>
      </c>
      <c r="Q633" s="43">
        <v>2023</v>
      </c>
      <c r="R633" s="74" t="s">
        <v>314</v>
      </c>
      <c r="S633" s="74" t="s">
        <v>983</v>
      </c>
      <c r="T633" s="17">
        <f t="shared" si="90"/>
        <v>2036</v>
      </c>
      <c r="U633" s="10">
        <v>2</v>
      </c>
      <c r="V633" s="10"/>
      <c r="W633" s="10">
        <v>3</v>
      </c>
      <c r="X633" s="10"/>
      <c r="Y633" s="10"/>
      <c r="Z633" s="10">
        <v>2</v>
      </c>
      <c r="AA633" s="336"/>
      <c r="AB633" s="202" t="s">
        <v>2521</v>
      </c>
      <c r="AC633" s="196">
        <f t="shared" si="87"/>
        <v>4</v>
      </c>
      <c r="AD633" s="196">
        <f t="shared" si="88"/>
        <v>16</v>
      </c>
      <c r="AE633" s="196">
        <f t="shared" si="89"/>
        <v>20</v>
      </c>
    </row>
    <row r="634" spans="1:31" s="7" customFormat="1" ht="24" x14ac:dyDescent="0.25">
      <c r="A634" s="321"/>
      <c r="B634" s="237">
        <f t="shared" si="91"/>
        <v>201</v>
      </c>
      <c r="C634" s="321"/>
      <c r="D634" s="16" t="s">
        <v>1027</v>
      </c>
      <c r="E634" s="321"/>
      <c r="F634" s="16" t="s">
        <v>70</v>
      </c>
      <c r="G634" s="16">
        <v>2.15</v>
      </c>
      <c r="H634" s="16">
        <v>0.5</v>
      </c>
      <c r="I634" s="81" t="s">
        <v>1021</v>
      </c>
      <c r="J634" s="16">
        <v>0.2</v>
      </c>
      <c r="K634" s="98">
        <v>57</v>
      </c>
      <c r="L634" s="81" t="s">
        <v>245</v>
      </c>
      <c r="M634" s="43">
        <v>2016</v>
      </c>
      <c r="N634" s="14">
        <f>IF(K634="","",IF(O634="",IF(K634=0,"",IF(K634&lt;=[5]Разработчик!$D$7,[5]Разработчик!$C$8,IF(K634&lt;=[5]Разработчик!$G$7,[5]Разработчик!$F$8,IF(K634&lt;=[5]Разработчик!$J$7,[5]Разработчик!$I$8,IF(K634&lt;=[5]Разработчик!$M$7,[5]Разработчик!$L$8,IF(K634&lt;=[5]Разработчик!$P$7,[5]Разработчик!$O$8,IF(K634&lt;=[5]Разработчик!$S$7,[5]Разработчик!$R$8,IF(K634&lt;=425.9,3.5,IF(K634&gt;=[5]Разработчик!$V$7,[5]Разработчик!$U$8))))))))),"-"))</f>
        <v>1.5</v>
      </c>
      <c r="O634" s="15"/>
      <c r="P634" s="43">
        <v>2019</v>
      </c>
      <c r="Q634" s="43">
        <v>2023</v>
      </c>
      <c r="R634" s="74" t="s">
        <v>314</v>
      </c>
      <c r="S634" s="74" t="s">
        <v>983</v>
      </c>
      <c r="T634" s="17">
        <f t="shared" si="90"/>
        <v>2036</v>
      </c>
      <c r="U634" s="10">
        <v>1</v>
      </c>
      <c r="V634" s="10"/>
      <c r="W634" s="10">
        <v>1</v>
      </c>
      <c r="X634" s="10"/>
      <c r="Y634" s="10">
        <v>1</v>
      </c>
      <c r="Z634" s="10"/>
      <c r="AA634" s="336"/>
      <c r="AB634" s="202" t="s">
        <v>2521</v>
      </c>
      <c r="AC634" s="196">
        <f t="shared" si="87"/>
        <v>2</v>
      </c>
      <c r="AD634" s="196">
        <f t="shared" si="88"/>
        <v>5</v>
      </c>
      <c r="AE634" s="196">
        <f t="shared" si="89"/>
        <v>7</v>
      </c>
    </row>
    <row r="635" spans="1:31" s="7" customFormat="1" ht="24" x14ac:dyDescent="0.25">
      <c r="A635" s="321"/>
      <c r="B635" s="237">
        <f t="shared" si="91"/>
        <v>201</v>
      </c>
      <c r="C635" s="321"/>
      <c r="D635" s="321" t="s">
        <v>1028</v>
      </c>
      <c r="E635" s="321"/>
      <c r="F635" s="16" t="s">
        <v>70</v>
      </c>
      <c r="G635" s="321">
        <v>2.15</v>
      </c>
      <c r="H635" s="321">
        <v>0.5</v>
      </c>
      <c r="I635" s="361" t="s">
        <v>1021</v>
      </c>
      <c r="J635" s="16">
        <v>4.3</v>
      </c>
      <c r="K635" s="98">
        <v>57</v>
      </c>
      <c r="L635" s="81" t="s">
        <v>245</v>
      </c>
      <c r="M635" s="43">
        <v>2016</v>
      </c>
      <c r="N635" s="14">
        <f>IF(K635="","",IF(O635="",IF(K635=0,"",IF(K635&lt;=[5]Разработчик!$D$7,[5]Разработчик!$C$8,IF(K635&lt;=[5]Разработчик!$G$7,[5]Разработчик!$F$8,IF(K635&lt;=[5]Разработчик!$J$7,[5]Разработчик!$I$8,IF(K635&lt;=[5]Разработчик!$M$7,[5]Разработчик!$L$8,IF(K635&lt;=[5]Разработчик!$P$7,[5]Разработчик!$O$8,IF(K635&lt;=[5]Разработчик!$S$7,[5]Разработчик!$R$8,IF(K635&lt;=425.9,3.5,IF(K635&gt;=[5]Разработчик!$V$7,[5]Разработчик!$U$8))))))))),"-"))</f>
        <v>1.5</v>
      </c>
      <c r="O635" s="15"/>
      <c r="P635" s="43">
        <v>2019</v>
      </c>
      <c r="Q635" s="43">
        <v>2023</v>
      </c>
      <c r="R635" s="74" t="s">
        <v>314</v>
      </c>
      <c r="S635" s="74" t="s">
        <v>983</v>
      </c>
      <c r="T635" s="17">
        <f t="shared" si="90"/>
        <v>2036</v>
      </c>
      <c r="U635" s="315">
        <v>4</v>
      </c>
      <c r="V635" s="315"/>
      <c r="W635" s="315">
        <v>2</v>
      </c>
      <c r="X635" s="315"/>
      <c r="Y635" s="315">
        <v>2</v>
      </c>
      <c r="Z635" s="315">
        <v>3</v>
      </c>
      <c r="AA635" s="336"/>
      <c r="AB635" s="202" t="s">
        <v>2521</v>
      </c>
      <c r="AC635" s="196">
        <f t="shared" si="87"/>
        <v>9</v>
      </c>
      <c r="AD635" s="196">
        <f t="shared" si="88"/>
        <v>23</v>
      </c>
      <c r="AE635" s="196">
        <f t="shared" si="89"/>
        <v>32</v>
      </c>
    </row>
    <row r="636" spans="1:31" s="7" customFormat="1" ht="24" x14ac:dyDescent="0.25">
      <c r="A636" s="321"/>
      <c r="B636" s="237">
        <f t="shared" si="91"/>
        <v>201</v>
      </c>
      <c r="C636" s="321"/>
      <c r="D636" s="321"/>
      <c r="E636" s="321"/>
      <c r="F636" s="16" t="s">
        <v>70</v>
      </c>
      <c r="G636" s="321"/>
      <c r="H636" s="321"/>
      <c r="I636" s="361"/>
      <c r="J636" s="16">
        <v>4.3</v>
      </c>
      <c r="K636" s="98">
        <v>32</v>
      </c>
      <c r="L636" s="81" t="s">
        <v>309</v>
      </c>
      <c r="M636" s="43">
        <v>2016</v>
      </c>
      <c r="N636" s="14">
        <f>IF(K636="","",IF(O636="",IF(K636=0,"",IF(K636&lt;=[5]Разработчик!$D$7,[5]Разработчик!$C$8,IF(K636&lt;=[5]Разработчик!$G$7,[5]Разработчик!$F$8,IF(K636&lt;=[5]Разработчик!$J$7,[5]Разработчик!$I$8,IF(K636&lt;=[5]Разработчик!$M$7,[5]Разработчик!$L$8,IF(K636&lt;=[5]Разработчик!$P$7,[5]Разработчик!$O$8,IF(K636&lt;=[5]Разработчик!$S$7,[5]Разработчик!$R$8,IF(K636&lt;=425.9,3.5,IF(K636&gt;=[5]Разработчик!$V$7,[5]Разработчик!$U$8))))))))),"-"))</f>
        <v>1.5</v>
      </c>
      <c r="O636" s="15"/>
      <c r="P636" s="43">
        <v>2019</v>
      </c>
      <c r="Q636" s="43">
        <v>2023</v>
      </c>
      <c r="R636" s="74" t="s">
        <v>314</v>
      </c>
      <c r="S636" s="74" t="s">
        <v>983</v>
      </c>
      <c r="T636" s="17">
        <f t="shared" si="90"/>
        <v>2036</v>
      </c>
      <c r="U636" s="315"/>
      <c r="V636" s="315"/>
      <c r="W636" s="315"/>
      <c r="X636" s="315"/>
      <c r="Y636" s="315"/>
      <c r="Z636" s="315"/>
      <c r="AA636" s="336"/>
      <c r="AB636" s="202" t="s">
        <v>2521</v>
      </c>
      <c r="AC636" s="196">
        <f t="shared" si="87"/>
        <v>0</v>
      </c>
      <c r="AD636" s="196">
        <f t="shared" si="88"/>
        <v>0</v>
      </c>
      <c r="AE636" s="196">
        <f t="shared" si="89"/>
        <v>0</v>
      </c>
    </row>
    <row r="637" spans="1:31" s="7" customFormat="1" ht="24" x14ac:dyDescent="0.25">
      <c r="A637" s="321"/>
      <c r="B637" s="237">
        <f t="shared" si="91"/>
        <v>201</v>
      </c>
      <c r="C637" s="321"/>
      <c r="D637" s="321" t="s">
        <v>1029</v>
      </c>
      <c r="E637" s="321"/>
      <c r="F637" s="16" t="s">
        <v>70</v>
      </c>
      <c r="G637" s="321">
        <v>9.6300000000000008</v>
      </c>
      <c r="H637" s="321">
        <v>0.5</v>
      </c>
      <c r="I637" s="361" t="s">
        <v>1021</v>
      </c>
      <c r="J637" s="16">
        <v>0.9</v>
      </c>
      <c r="K637" s="98">
        <v>114.3</v>
      </c>
      <c r="L637" s="81" t="s">
        <v>931</v>
      </c>
      <c r="M637" s="43">
        <v>2016</v>
      </c>
      <c r="N637" s="14">
        <f>IF(K637="","",IF(O637="",IF(K637=0,"",IF(K637&lt;=[5]Разработчик!$D$7,[5]Разработчик!$C$8,IF(K637&lt;=[5]Разработчик!$G$7,[5]Разработчик!$F$8,IF(K637&lt;=[5]Разработчик!$J$7,[5]Разработчик!$I$8,IF(K637&lt;=[5]Разработчик!$M$7,[5]Разработчик!$L$8,IF(K637&lt;=[5]Разработчик!$P$7,[5]Разработчик!$O$8,IF(K637&lt;=[5]Разработчик!$S$7,[5]Разработчик!$R$8,IF(K637&lt;=425.9,3.5,IF(K637&gt;=[5]Разработчик!$V$7,[5]Разработчик!$U$8))))))))),"-"))</f>
        <v>2.5</v>
      </c>
      <c r="O637" s="15"/>
      <c r="P637" s="43">
        <v>2019</v>
      </c>
      <c r="Q637" s="43">
        <v>2023</v>
      </c>
      <c r="R637" s="74" t="s">
        <v>314</v>
      </c>
      <c r="S637" s="74" t="s">
        <v>930</v>
      </c>
      <c r="T637" s="17">
        <f t="shared" si="90"/>
        <v>2036</v>
      </c>
      <c r="U637" s="315">
        <v>5</v>
      </c>
      <c r="V637" s="315">
        <v>3</v>
      </c>
      <c r="W637" s="315">
        <v>5</v>
      </c>
      <c r="X637" s="315"/>
      <c r="Y637" s="315"/>
      <c r="Z637" s="315">
        <v>2</v>
      </c>
      <c r="AA637" s="336"/>
      <c r="AB637" s="202" t="s">
        <v>2521</v>
      </c>
      <c r="AC637" s="196">
        <f t="shared" si="87"/>
        <v>10</v>
      </c>
      <c r="AD637" s="196">
        <f t="shared" si="88"/>
        <v>35</v>
      </c>
      <c r="AE637" s="196">
        <f t="shared" si="89"/>
        <v>45</v>
      </c>
    </row>
    <row r="638" spans="1:31" s="7" customFormat="1" ht="24" x14ac:dyDescent="0.25">
      <c r="A638" s="321"/>
      <c r="B638" s="237">
        <f t="shared" si="91"/>
        <v>201</v>
      </c>
      <c r="C638" s="321"/>
      <c r="D638" s="321"/>
      <c r="E638" s="321"/>
      <c r="F638" s="16" t="s">
        <v>70</v>
      </c>
      <c r="G638" s="321"/>
      <c r="H638" s="321"/>
      <c r="I638" s="361"/>
      <c r="J638" s="16">
        <v>1.3</v>
      </c>
      <c r="K638" s="98">
        <v>60.3</v>
      </c>
      <c r="L638" s="81" t="s">
        <v>971</v>
      </c>
      <c r="M638" s="43">
        <v>2016</v>
      </c>
      <c r="N638" s="14">
        <f>IF(K638="","",IF(O638="",IF(K638=0,"",IF(K638&lt;=[5]Разработчик!$D$7,[5]Разработчик!$C$8,IF(K638&lt;=[5]Разработчик!$G$7,[5]Разработчик!$F$8,IF(K638&lt;=[5]Разработчик!$J$7,[5]Разработчик!$I$8,IF(K638&lt;=[5]Разработчик!$M$7,[5]Разработчик!$L$8,IF(K638&lt;=[5]Разработчик!$P$7,[5]Разработчик!$O$8,IF(K638&lt;=[5]Разработчик!$S$7,[5]Разработчик!$R$8,IF(K638&lt;=425.9,3.5,IF(K638&gt;=[5]Разработчик!$V$7,[5]Разработчик!$U$8))))))))),"-"))</f>
        <v>2</v>
      </c>
      <c r="O638" s="15"/>
      <c r="P638" s="43">
        <v>2019</v>
      </c>
      <c r="Q638" s="43">
        <v>2023</v>
      </c>
      <c r="R638" s="74" t="s">
        <v>314</v>
      </c>
      <c r="S638" s="74" t="s">
        <v>930</v>
      </c>
      <c r="T638" s="17">
        <f t="shared" si="90"/>
        <v>2036</v>
      </c>
      <c r="U638" s="315"/>
      <c r="V638" s="315"/>
      <c r="W638" s="315"/>
      <c r="X638" s="315"/>
      <c r="Y638" s="315"/>
      <c r="Z638" s="315"/>
      <c r="AA638" s="336"/>
      <c r="AB638" s="202" t="s">
        <v>2521</v>
      </c>
      <c r="AC638" s="196">
        <f t="shared" si="87"/>
        <v>0</v>
      </c>
      <c r="AD638" s="196">
        <f t="shared" si="88"/>
        <v>0</v>
      </c>
      <c r="AE638" s="196">
        <f t="shared" si="89"/>
        <v>0</v>
      </c>
    </row>
    <row r="639" spans="1:31" s="7" customFormat="1" ht="24" x14ac:dyDescent="0.25">
      <c r="A639" s="321"/>
      <c r="B639" s="237">
        <f t="shared" si="91"/>
        <v>201</v>
      </c>
      <c r="C639" s="321"/>
      <c r="D639" s="321" t="s">
        <v>1030</v>
      </c>
      <c r="E639" s="321"/>
      <c r="F639" s="16" t="s">
        <v>70</v>
      </c>
      <c r="G639" s="321">
        <v>9.6300000000000008</v>
      </c>
      <c r="H639" s="321">
        <v>0.5</v>
      </c>
      <c r="I639" s="361" t="s">
        <v>1021</v>
      </c>
      <c r="J639" s="16">
        <v>1.1000000000000001</v>
      </c>
      <c r="K639" s="98">
        <v>60.3</v>
      </c>
      <c r="L639" s="81" t="s">
        <v>971</v>
      </c>
      <c r="M639" s="43">
        <v>2016</v>
      </c>
      <c r="N639" s="14">
        <f>IF(K639="","",IF(O639="",IF(K639=0,"",IF(K639&lt;=[5]Разработчик!$D$7,[5]Разработчик!$C$8,IF(K639&lt;=[5]Разработчик!$G$7,[5]Разработчик!$F$8,IF(K639&lt;=[5]Разработчик!$J$7,[5]Разработчик!$I$8,IF(K639&lt;=[5]Разработчик!$M$7,[5]Разработчик!$L$8,IF(K639&lt;=[5]Разработчик!$P$7,[5]Разработчик!$O$8,IF(K639&lt;=[5]Разработчик!$S$7,[5]Разработчик!$R$8,IF(K639&lt;=425.9,3.5,IF(K639&gt;=[5]Разработчик!$V$7,[5]Разработчик!$U$8))))))))),"-"))</f>
        <v>2</v>
      </c>
      <c r="O639" s="15"/>
      <c r="P639" s="43">
        <v>2019</v>
      </c>
      <c r="Q639" s="43">
        <v>2023</v>
      </c>
      <c r="R639" s="74" t="s">
        <v>314</v>
      </c>
      <c r="S639" s="74" t="s">
        <v>930</v>
      </c>
      <c r="T639" s="17">
        <f t="shared" si="90"/>
        <v>2036</v>
      </c>
      <c r="U639" s="315">
        <v>7</v>
      </c>
      <c r="V639" s="315">
        <v>3</v>
      </c>
      <c r="W639" s="315">
        <v>3</v>
      </c>
      <c r="X639" s="315"/>
      <c r="Y639" s="315">
        <v>3</v>
      </c>
      <c r="Z639" s="315"/>
      <c r="AA639" s="336"/>
      <c r="AB639" s="202" t="s">
        <v>2521</v>
      </c>
      <c r="AC639" s="196">
        <f t="shared" si="87"/>
        <v>13</v>
      </c>
      <c r="AD639" s="196">
        <f t="shared" si="88"/>
        <v>32</v>
      </c>
      <c r="AE639" s="196">
        <f t="shared" si="89"/>
        <v>45</v>
      </c>
    </row>
    <row r="640" spans="1:31" s="7" customFormat="1" ht="24" x14ac:dyDescent="0.25">
      <c r="A640" s="321"/>
      <c r="B640" s="237">
        <f t="shared" si="91"/>
        <v>201</v>
      </c>
      <c r="C640" s="321"/>
      <c r="D640" s="321"/>
      <c r="E640" s="321"/>
      <c r="F640" s="16" t="s">
        <v>70</v>
      </c>
      <c r="G640" s="321"/>
      <c r="H640" s="321"/>
      <c r="I640" s="361"/>
      <c r="J640" s="16">
        <v>2.6</v>
      </c>
      <c r="K640" s="98">
        <v>33.4</v>
      </c>
      <c r="L640" s="81" t="s">
        <v>935</v>
      </c>
      <c r="M640" s="43">
        <v>2016</v>
      </c>
      <c r="N640" s="14">
        <f>IF(K640="","",IF(O640="",IF(K640=0,"",IF(K640&lt;=[5]Разработчик!$D$7,[5]Разработчик!$C$8,IF(K640&lt;=[5]Разработчик!$G$7,[5]Разработчик!$F$8,IF(K640&lt;=[5]Разработчик!$J$7,[5]Разработчик!$I$8,IF(K640&lt;=[5]Разработчик!$M$7,[5]Разработчик!$L$8,IF(K640&lt;=[5]Разработчик!$P$7,[5]Разработчик!$O$8,IF(K640&lt;=[5]Разработчик!$S$7,[5]Разработчик!$R$8,IF(K640&lt;=425.9,3.5,IF(K640&gt;=[5]Разработчик!$V$7,[5]Разработчик!$U$8))))))))),"-"))</f>
        <v>1.5</v>
      </c>
      <c r="O640" s="15"/>
      <c r="P640" s="43">
        <v>2019</v>
      </c>
      <c r="Q640" s="43">
        <v>2023</v>
      </c>
      <c r="R640" s="74" t="s">
        <v>314</v>
      </c>
      <c r="S640" s="74" t="s">
        <v>930</v>
      </c>
      <c r="T640" s="17">
        <f t="shared" si="90"/>
        <v>2036</v>
      </c>
      <c r="U640" s="315"/>
      <c r="V640" s="315"/>
      <c r="W640" s="315"/>
      <c r="X640" s="315"/>
      <c r="Y640" s="315"/>
      <c r="Z640" s="315"/>
      <c r="AA640" s="336"/>
      <c r="AB640" s="202" t="s">
        <v>2521</v>
      </c>
      <c r="AC640" s="196">
        <f t="shared" si="87"/>
        <v>0</v>
      </c>
      <c r="AD640" s="196">
        <f t="shared" si="88"/>
        <v>0</v>
      </c>
      <c r="AE640" s="196">
        <f t="shared" si="89"/>
        <v>0</v>
      </c>
    </row>
    <row r="641" spans="1:31" s="7" customFormat="1" ht="24" x14ac:dyDescent="0.25">
      <c r="A641" s="321"/>
      <c r="B641" s="237">
        <f t="shared" si="91"/>
        <v>201</v>
      </c>
      <c r="C641" s="321"/>
      <c r="D641" s="321" t="s">
        <v>1031</v>
      </c>
      <c r="E641" s="321"/>
      <c r="F641" s="16" t="s">
        <v>70</v>
      </c>
      <c r="G641" s="321">
        <v>9.6300000000000008</v>
      </c>
      <c r="H641" s="321">
        <v>0.5</v>
      </c>
      <c r="I641" s="361" t="s">
        <v>1021</v>
      </c>
      <c r="J641" s="16">
        <v>0.9</v>
      </c>
      <c r="K641" s="98">
        <v>114.3</v>
      </c>
      <c r="L641" s="81" t="s">
        <v>931</v>
      </c>
      <c r="M641" s="43">
        <v>2016</v>
      </c>
      <c r="N641" s="14">
        <f>IF(K641="","",IF(O641="",IF(K641=0,"",IF(K641&lt;=[5]Разработчик!$D$7,[5]Разработчик!$C$8,IF(K641&lt;=[5]Разработчик!$G$7,[5]Разработчик!$F$8,IF(K641&lt;=[5]Разработчик!$J$7,[5]Разработчик!$I$8,IF(K641&lt;=[5]Разработчик!$M$7,[5]Разработчик!$L$8,IF(K641&lt;=[5]Разработчик!$P$7,[5]Разработчик!$O$8,IF(K641&lt;=[5]Разработчик!$S$7,[5]Разработчик!$R$8,IF(K641&lt;=425.9,3.5,IF(K641&gt;=[5]Разработчик!$V$7,[5]Разработчик!$U$8))))))))),"-"))</f>
        <v>2.5</v>
      </c>
      <c r="O641" s="15"/>
      <c r="P641" s="43">
        <v>2019</v>
      </c>
      <c r="Q641" s="43">
        <v>2023</v>
      </c>
      <c r="R641" s="74" t="s">
        <v>314</v>
      </c>
      <c r="S641" s="74" t="s">
        <v>930</v>
      </c>
      <c r="T641" s="17">
        <f t="shared" si="90"/>
        <v>2036</v>
      </c>
      <c r="U641" s="315">
        <v>5</v>
      </c>
      <c r="V641" s="315">
        <v>3</v>
      </c>
      <c r="W641" s="315">
        <v>3</v>
      </c>
      <c r="X641" s="315"/>
      <c r="Y641" s="315">
        <v>2</v>
      </c>
      <c r="Z641" s="315">
        <v>2</v>
      </c>
      <c r="AA641" s="336"/>
      <c r="AB641" s="202" t="s">
        <v>2521</v>
      </c>
      <c r="AC641" s="196">
        <f t="shared" si="87"/>
        <v>12</v>
      </c>
      <c r="AD641" s="196">
        <f t="shared" si="88"/>
        <v>33</v>
      </c>
      <c r="AE641" s="196">
        <f t="shared" si="89"/>
        <v>45</v>
      </c>
    </row>
    <row r="642" spans="1:31" s="7" customFormat="1" ht="24" x14ac:dyDescent="0.25">
      <c r="A642" s="321"/>
      <c r="B642" s="237">
        <f t="shared" si="91"/>
        <v>201</v>
      </c>
      <c r="C642" s="321"/>
      <c r="D642" s="321"/>
      <c r="E642" s="321"/>
      <c r="F642" s="16" t="s">
        <v>70</v>
      </c>
      <c r="G642" s="321"/>
      <c r="H642" s="321"/>
      <c r="I642" s="361"/>
      <c r="J642" s="16">
        <v>1.3</v>
      </c>
      <c r="K642" s="98">
        <v>60.3</v>
      </c>
      <c r="L642" s="81" t="s">
        <v>971</v>
      </c>
      <c r="M642" s="43">
        <v>2016</v>
      </c>
      <c r="N642" s="14">
        <f>IF(K642="","",IF(O642="",IF(K642=0,"",IF(K642&lt;=[5]Разработчик!$D$7,[5]Разработчик!$C$8,IF(K642&lt;=[5]Разработчик!$G$7,[5]Разработчик!$F$8,IF(K642&lt;=[5]Разработчик!$J$7,[5]Разработчик!$I$8,IF(K642&lt;=[5]Разработчик!$M$7,[5]Разработчик!$L$8,IF(K642&lt;=[5]Разработчик!$P$7,[5]Разработчик!$O$8,IF(K642&lt;=[5]Разработчик!$S$7,[5]Разработчик!$R$8,IF(K642&lt;=425.9,3.5,IF(K642&gt;=[5]Разработчик!$V$7,[5]Разработчик!$U$8))))))))),"-"))</f>
        <v>2</v>
      </c>
      <c r="O642" s="15"/>
      <c r="P642" s="43">
        <v>2019</v>
      </c>
      <c r="Q642" s="43">
        <v>2023</v>
      </c>
      <c r="R642" s="74" t="s">
        <v>314</v>
      </c>
      <c r="S642" s="74" t="s">
        <v>930</v>
      </c>
      <c r="T642" s="17">
        <f t="shared" si="90"/>
        <v>2036</v>
      </c>
      <c r="U642" s="315"/>
      <c r="V642" s="315"/>
      <c r="W642" s="315"/>
      <c r="X642" s="315"/>
      <c r="Y642" s="315"/>
      <c r="Z642" s="315"/>
      <c r="AA642" s="336"/>
      <c r="AB642" s="202" t="s">
        <v>2521</v>
      </c>
      <c r="AC642" s="196">
        <f t="shared" si="87"/>
        <v>0</v>
      </c>
      <c r="AD642" s="196">
        <f t="shared" si="88"/>
        <v>0</v>
      </c>
      <c r="AE642" s="196">
        <f t="shared" si="89"/>
        <v>0</v>
      </c>
    </row>
    <row r="643" spans="1:31" s="7" customFormat="1" ht="24" x14ac:dyDescent="0.25">
      <c r="A643" s="321"/>
      <c r="B643" s="237">
        <f t="shared" si="91"/>
        <v>201</v>
      </c>
      <c r="C643" s="321"/>
      <c r="D643" s="321" t="s">
        <v>1032</v>
      </c>
      <c r="E643" s="321"/>
      <c r="F643" s="16" t="s">
        <v>70</v>
      </c>
      <c r="G643" s="321">
        <v>9.6300000000000008</v>
      </c>
      <c r="H643" s="321">
        <v>0.5</v>
      </c>
      <c r="I643" s="361" t="s">
        <v>1021</v>
      </c>
      <c r="J643" s="16">
        <v>0.8</v>
      </c>
      <c r="K643" s="98">
        <v>60.3</v>
      </c>
      <c r="L643" s="81" t="s">
        <v>971</v>
      </c>
      <c r="M643" s="43">
        <v>2016</v>
      </c>
      <c r="N643" s="14">
        <f>IF(K643="","",IF(O643="",IF(K643=0,"",IF(K643&lt;=[5]Разработчик!$D$7,[5]Разработчик!$C$8,IF(K643&lt;=[5]Разработчик!$G$7,[5]Разработчик!$F$8,IF(K643&lt;=[5]Разработчик!$J$7,[5]Разработчик!$I$8,IF(K643&lt;=[5]Разработчик!$M$7,[5]Разработчик!$L$8,IF(K643&lt;=[5]Разработчик!$P$7,[5]Разработчик!$O$8,IF(K643&lt;=[5]Разработчик!$S$7,[5]Разработчик!$R$8,IF(K643&lt;=425.9,3.5,IF(K643&gt;=[5]Разработчик!$V$7,[5]Разработчик!$U$8))))))))),"-"))</f>
        <v>2</v>
      </c>
      <c r="O643" s="15"/>
      <c r="P643" s="43">
        <v>2019</v>
      </c>
      <c r="Q643" s="43">
        <v>2023</v>
      </c>
      <c r="R643" s="74" t="s">
        <v>314</v>
      </c>
      <c r="S643" s="74" t="s">
        <v>930</v>
      </c>
      <c r="T643" s="17">
        <f t="shared" si="90"/>
        <v>2036</v>
      </c>
      <c r="U643" s="315">
        <v>7</v>
      </c>
      <c r="V643" s="315">
        <v>3</v>
      </c>
      <c r="W643" s="315">
        <v>3</v>
      </c>
      <c r="X643" s="315"/>
      <c r="Y643" s="315">
        <v>3</v>
      </c>
      <c r="Z643" s="315"/>
      <c r="AA643" s="336"/>
      <c r="AB643" s="202" t="s">
        <v>2521</v>
      </c>
      <c r="AC643" s="196">
        <f t="shared" si="87"/>
        <v>13</v>
      </c>
      <c r="AD643" s="196">
        <f t="shared" si="88"/>
        <v>32</v>
      </c>
      <c r="AE643" s="196">
        <f t="shared" si="89"/>
        <v>45</v>
      </c>
    </row>
    <row r="644" spans="1:31" s="7" customFormat="1" ht="24" x14ac:dyDescent="0.25">
      <c r="A644" s="321"/>
      <c r="B644" s="237">
        <f t="shared" si="91"/>
        <v>201</v>
      </c>
      <c r="C644" s="321"/>
      <c r="D644" s="321"/>
      <c r="E644" s="321"/>
      <c r="F644" s="16" t="s">
        <v>70</v>
      </c>
      <c r="G644" s="321"/>
      <c r="H644" s="321"/>
      <c r="I644" s="361"/>
      <c r="J644" s="16">
        <v>2.1</v>
      </c>
      <c r="K644" s="98">
        <v>33.4</v>
      </c>
      <c r="L644" s="81" t="s">
        <v>935</v>
      </c>
      <c r="M644" s="43">
        <v>2016</v>
      </c>
      <c r="N644" s="14">
        <f>IF(K644="","",IF(O644="",IF(K644=0,"",IF(K644&lt;=[5]Разработчик!$D$7,[5]Разработчик!$C$8,IF(K644&lt;=[5]Разработчик!$G$7,[5]Разработчик!$F$8,IF(K644&lt;=[5]Разработчик!$J$7,[5]Разработчик!$I$8,IF(K644&lt;=[5]Разработчик!$M$7,[5]Разработчик!$L$8,IF(K644&lt;=[5]Разработчик!$P$7,[5]Разработчик!$O$8,IF(K644&lt;=[5]Разработчик!$S$7,[5]Разработчик!$R$8,IF(K644&lt;=425.9,3.5,IF(K644&gt;=[5]Разработчик!$V$7,[5]Разработчик!$U$8))))))))),"-"))</f>
        <v>1.5</v>
      </c>
      <c r="O644" s="15"/>
      <c r="P644" s="43">
        <v>2019</v>
      </c>
      <c r="Q644" s="43">
        <v>2023</v>
      </c>
      <c r="R644" s="74" t="s">
        <v>314</v>
      </c>
      <c r="S644" s="74" t="s">
        <v>930</v>
      </c>
      <c r="T644" s="17">
        <f t="shared" si="90"/>
        <v>2036</v>
      </c>
      <c r="U644" s="315"/>
      <c r="V644" s="315"/>
      <c r="W644" s="315"/>
      <c r="X644" s="315"/>
      <c r="Y644" s="315"/>
      <c r="Z644" s="315"/>
      <c r="AA644" s="336"/>
      <c r="AB644" s="202" t="s">
        <v>2521</v>
      </c>
      <c r="AC644" s="196">
        <f t="shared" si="87"/>
        <v>0</v>
      </c>
      <c r="AD644" s="196">
        <f t="shared" si="88"/>
        <v>0</v>
      </c>
      <c r="AE644" s="196">
        <f t="shared" si="89"/>
        <v>0</v>
      </c>
    </row>
    <row r="645" spans="1:31" s="7" customFormat="1" ht="24" x14ac:dyDescent="0.25">
      <c r="A645" s="321" t="s">
        <v>1033</v>
      </c>
      <c r="B645" s="235">
        <v>202</v>
      </c>
      <c r="C645" s="321" t="s">
        <v>1034</v>
      </c>
      <c r="D645" s="321" t="s">
        <v>1035</v>
      </c>
      <c r="E645" s="321" t="s">
        <v>845</v>
      </c>
      <c r="F645" s="16" t="s">
        <v>70</v>
      </c>
      <c r="G645" s="321">
        <v>9.6300000000000008</v>
      </c>
      <c r="H645" s="321">
        <v>5.78</v>
      </c>
      <c r="I645" s="361" t="s">
        <v>1021</v>
      </c>
      <c r="J645" s="16">
        <v>26.3</v>
      </c>
      <c r="K645" s="98">
        <v>88.9</v>
      </c>
      <c r="L645" s="81" t="s">
        <v>934</v>
      </c>
      <c r="M645" s="43">
        <v>2016</v>
      </c>
      <c r="N645" s="14">
        <f>IF(K645="","",IF(O645="",IF(K645=0,"",IF(K645&lt;=[5]Разработчик!$D$7,[5]Разработчик!$C$8,IF(K645&lt;=[5]Разработчик!$G$7,[5]Разработчик!$F$8,IF(K645&lt;=[5]Разработчик!$J$7,[5]Разработчик!$I$8,IF(K645&lt;=[5]Разработчик!$M$7,[5]Разработчик!$L$8,IF(K645&lt;=[5]Разработчик!$P$7,[5]Разработчик!$O$8,IF(K645&lt;=[5]Разработчик!$S$7,[5]Разработчик!$R$8,IF(K645&lt;=425.9,3.5,IF(K645&gt;=[5]Разработчик!$V$7,[5]Разработчик!$U$8))))))))),"-"))</f>
        <v>2</v>
      </c>
      <c r="O645" s="15"/>
      <c r="P645" s="43">
        <v>2019</v>
      </c>
      <c r="Q645" s="43">
        <v>2023</v>
      </c>
      <c r="R645" s="74" t="s">
        <v>314</v>
      </c>
      <c r="S645" s="74" t="s">
        <v>930</v>
      </c>
      <c r="T645" s="17">
        <f t="shared" si="90"/>
        <v>2036</v>
      </c>
      <c r="U645" s="10">
        <v>16</v>
      </c>
      <c r="V645" s="10">
        <v>3</v>
      </c>
      <c r="W645" s="10">
        <v>6</v>
      </c>
      <c r="X645" s="10">
        <v>3</v>
      </c>
      <c r="Y645" s="10"/>
      <c r="Z645" s="10">
        <v>7</v>
      </c>
      <c r="AA645" s="336"/>
      <c r="AB645" s="202" t="s">
        <v>2521</v>
      </c>
      <c r="AC645" s="196">
        <f t="shared" si="87"/>
        <v>29</v>
      </c>
      <c r="AD645" s="196">
        <f t="shared" si="88"/>
        <v>80</v>
      </c>
      <c r="AE645" s="196">
        <f t="shared" si="89"/>
        <v>109</v>
      </c>
    </row>
    <row r="646" spans="1:31" s="7" customFormat="1" ht="24" x14ac:dyDescent="0.25">
      <c r="A646" s="321"/>
      <c r="B646" s="237">
        <f t="shared" ref="B646:B657" si="92">B645</f>
        <v>202</v>
      </c>
      <c r="C646" s="321"/>
      <c r="D646" s="321"/>
      <c r="E646" s="321"/>
      <c r="F646" s="16" t="s">
        <v>70</v>
      </c>
      <c r="G646" s="321"/>
      <c r="H646" s="321"/>
      <c r="I646" s="361"/>
      <c r="J646" s="16">
        <v>1.2</v>
      </c>
      <c r="K646" s="98">
        <v>60.3</v>
      </c>
      <c r="L646" s="81" t="s">
        <v>971</v>
      </c>
      <c r="M646" s="43">
        <v>2016</v>
      </c>
      <c r="N646" s="14">
        <f>IF(K646="","",IF(O646="",IF(K646=0,"",IF(K646&lt;=[5]Разработчик!$D$7,[5]Разработчик!$C$8,IF(K646&lt;=[5]Разработчик!$G$7,[5]Разработчик!$F$8,IF(K646&lt;=[5]Разработчик!$J$7,[5]Разработчик!$I$8,IF(K646&lt;=[5]Разработчик!$M$7,[5]Разработчик!$L$8,IF(K646&lt;=[5]Разработчик!$P$7,[5]Разработчик!$O$8,IF(K646&lt;=[5]Разработчик!$S$7,[5]Разработчик!$R$8,IF(K646&lt;=425.9,3.5,IF(K646&gt;=[5]Разработчик!$V$7,[5]Разработчик!$U$8))))))))),"-"))</f>
        <v>2</v>
      </c>
      <c r="O646" s="15"/>
      <c r="P646" s="43">
        <v>2019</v>
      </c>
      <c r="Q646" s="43">
        <v>2023</v>
      </c>
      <c r="R646" s="74" t="s">
        <v>314</v>
      </c>
      <c r="S646" s="74" t="s">
        <v>930</v>
      </c>
      <c r="T646" s="17">
        <f t="shared" si="90"/>
        <v>2036</v>
      </c>
      <c r="U646" s="10">
        <v>2</v>
      </c>
      <c r="V646" s="10"/>
      <c r="W646" s="10">
        <v>2</v>
      </c>
      <c r="X646" s="10"/>
      <c r="Y646" s="10"/>
      <c r="Z646" s="10"/>
      <c r="AA646" s="336"/>
      <c r="AB646" s="202" t="s">
        <v>2521</v>
      </c>
      <c r="AC646" s="196">
        <f t="shared" si="87"/>
        <v>2</v>
      </c>
      <c r="AD646" s="196">
        <f t="shared" si="88"/>
        <v>8</v>
      </c>
      <c r="AE646" s="196">
        <f t="shared" si="89"/>
        <v>10</v>
      </c>
    </row>
    <row r="647" spans="1:31" s="7" customFormat="1" ht="24" x14ac:dyDescent="0.25">
      <c r="A647" s="321"/>
      <c r="B647" s="237">
        <f t="shared" si="92"/>
        <v>202</v>
      </c>
      <c r="C647" s="321"/>
      <c r="D647" s="321"/>
      <c r="E647" s="321"/>
      <c r="F647" s="16" t="s">
        <v>70</v>
      </c>
      <c r="G647" s="321"/>
      <c r="H647" s="321"/>
      <c r="I647" s="361"/>
      <c r="J647" s="16">
        <v>1.6</v>
      </c>
      <c r="K647" s="98">
        <v>33.4</v>
      </c>
      <c r="L647" s="81" t="s">
        <v>935</v>
      </c>
      <c r="M647" s="43">
        <v>2016</v>
      </c>
      <c r="N647" s="14">
        <f>IF(K647="","",IF(O647="",IF(K647=0,"",IF(K647&lt;=[5]Разработчик!$D$7,[5]Разработчик!$C$8,IF(K647&lt;=[5]Разработчик!$G$7,[5]Разработчик!$F$8,IF(K647&lt;=[5]Разработчик!$J$7,[5]Разработчик!$I$8,IF(K647&lt;=[5]Разработчик!$M$7,[5]Разработчик!$L$8,IF(K647&lt;=[5]Разработчик!$P$7,[5]Разработчик!$O$8,IF(K647&lt;=[5]Разработчик!$S$7,[5]Разработчик!$R$8,IF(K647&lt;=425.9,3.5,IF(K647&gt;=[5]Разработчик!$V$7,[5]Разработчик!$U$8))))))))),"-"))</f>
        <v>1.5</v>
      </c>
      <c r="O647" s="15"/>
      <c r="P647" s="43">
        <v>2019</v>
      </c>
      <c r="Q647" s="43">
        <v>2023</v>
      </c>
      <c r="R647" s="74" t="s">
        <v>314</v>
      </c>
      <c r="S647" s="74" t="s">
        <v>930</v>
      </c>
      <c r="T647" s="17">
        <f t="shared" si="90"/>
        <v>2036</v>
      </c>
      <c r="U647" s="10">
        <v>4</v>
      </c>
      <c r="V647" s="10"/>
      <c r="W647" s="10">
        <v>4</v>
      </c>
      <c r="X647" s="10"/>
      <c r="Y647" s="10"/>
      <c r="Z647" s="10"/>
      <c r="AA647" s="336"/>
      <c r="AB647" s="202" t="s">
        <v>2521</v>
      </c>
      <c r="AC647" s="196">
        <f t="shared" si="87"/>
        <v>4</v>
      </c>
      <c r="AD647" s="196">
        <f t="shared" si="88"/>
        <v>16</v>
      </c>
      <c r="AE647" s="196">
        <f t="shared" si="89"/>
        <v>20</v>
      </c>
    </row>
    <row r="648" spans="1:31" s="7" customFormat="1" ht="24" x14ac:dyDescent="0.25">
      <c r="A648" s="321"/>
      <c r="B648" s="237">
        <f t="shared" si="92"/>
        <v>202</v>
      </c>
      <c r="C648" s="321"/>
      <c r="D648" s="321" t="s">
        <v>1036</v>
      </c>
      <c r="E648" s="321"/>
      <c r="F648" s="16" t="s">
        <v>70</v>
      </c>
      <c r="G648" s="321">
        <v>9.6300000000000008</v>
      </c>
      <c r="H648" s="321">
        <v>5.78</v>
      </c>
      <c r="I648" s="361" t="s">
        <v>1021</v>
      </c>
      <c r="J648" s="16">
        <v>27.8</v>
      </c>
      <c r="K648" s="98">
        <v>88.9</v>
      </c>
      <c r="L648" s="81" t="s">
        <v>934</v>
      </c>
      <c r="M648" s="43">
        <v>2016</v>
      </c>
      <c r="N648" s="14">
        <f>IF(K648="","",IF(O648="",IF(K648=0,"",IF(K648&lt;=[5]Разработчик!$D$7,[5]Разработчик!$C$8,IF(K648&lt;=[5]Разработчик!$G$7,[5]Разработчик!$F$8,IF(K648&lt;=[5]Разработчик!$J$7,[5]Разработчик!$I$8,IF(K648&lt;=[5]Разработчик!$M$7,[5]Разработчик!$L$8,IF(K648&lt;=[5]Разработчик!$P$7,[5]Разработчик!$O$8,IF(K648&lt;=[5]Разработчик!$S$7,[5]Разработчик!$R$8,IF(K648&lt;=425.9,3.5,IF(K648&gt;=[5]Разработчик!$V$7,[5]Разработчик!$U$8))))))))),"-"))</f>
        <v>2</v>
      </c>
      <c r="O648" s="15"/>
      <c r="P648" s="43">
        <v>2019</v>
      </c>
      <c r="Q648" s="43">
        <v>2023</v>
      </c>
      <c r="R648" s="74" t="s">
        <v>314</v>
      </c>
      <c r="S648" s="74" t="s">
        <v>930</v>
      </c>
      <c r="T648" s="17">
        <f t="shared" si="90"/>
        <v>2036</v>
      </c>
      <c r="U648" s="10">
        <v>2</v>
      </c>
      <c r="V648" s="10">
        <v>3</v>
      </c>
      <c r="W648" s="10">
        <v>8</v>
      </c>
      <c r="X648" s="10">
        <v>4</v>
      </c>
      <c r="Y648" s="10"/>
      <c r="Z648" s="10">
        <v>1</v>
      </c>
      <c r="AA648" s="336"/>
      <c r="AB648" s="202" t="s">
        <v>2521</v>
      </c>
      <c r="AC648" s="196">
        <f t="shared" si="87"/>
        <v>10</v>
      </c>
      <c r="AD648" s="196">
        <f t="shared" si="88"/>
        <v>40</v>
      </c>
      <c r="AE648" s="196">
        <f t="shared" si="89"/>
        <v>50</v>
      </c>
    </row>
    <row r="649" spans="1:31" s="7" customFormat="1" ht="24" x14ac:dyDescent="0.25">
      <c r="A649" s="321"/>
      <c r="B649" s="237">
        <f t="shared" si="92"/>
        <v>202</v>
      </c>
      <c r="C649" s="321"/>
      <c r="D649" s="321"/>
      <c r="E649" s="321"/>
      <c r="F649" s="16" t="s">
        <v>70</v>
      </c>
      <c r="G649" s="321"/>
      <c r="H649" s="321"/>
      <c r="I649" s="361"/>
      <c r="J649" s="16">
        <v>0.4</v>
      </c>
      <c r="K649" s="98">
        <v>60.3</v>
      </c>
      <c r="L649" s="81" t="s">
        <v>971</v>
      </c>
      <c r="M649" s="43">
        <v>2016</v>
      </c>
      <c r="N649" s="14">
        <f>IF(K649="","",IF(O649="",IF(K649=0,"",IF(K649&lt;=[5]Разработчик!$D$7,[5]Разработчик!$C$8,IF(K649&lt;=[5]Разработчик!$G$7,[5]Разработчик!$F$8,IF(K649&lt;=[5]Разработчик!$J$7,[5]Разработчик!$I$8,IF(K649&lt;=[5]Разработчик!$M$7,[5]Разработчик!$L$8,IF(K649&lt;=[5]Разработчик!$P$7,[5]Разработчик!$O$8,IF(K649&lt;=[5]Разработчик!$S$7,[5]Разработчик!$R$8,IF(K649&lt;=425.9,3.5,IF(K649&gt;=[5]Разработчик!$V$7,[5]Разработчик!$U$8))))))))),"-"))</f>
        <v>2</v>
      </c>
      <c r="O649" s="15"/>
      <c r="P649" s="43">
        <v>2019</v>
      </c>
      <c r="Q649" s="43">
        <v>2023</v>
      </c>
      <c r="R649" s="74" t="s">
        <v>314</v>
      </c>
      <c r="S649" s="74" t="s">
        <v>930</v>
      </c>
      <c r="T649" s="17">
        <f t="shared" si="90"/>
        <v>2036</v>
      </c>
      <c r="U649" s="10"/>
      <c r="V649" s="10"/>
      <c r="W649" s="10">
        <v>1</v>
      </c>
      <c r="X649" s="10"/>
      <c r="Y649" s="10"/>
      <c r="Z649" s="10"/>
      <c r="AA649" s="336"/>
      <c r="AB649" s="202" t="s">
        <v>2521</v>
      </c>
      <c r="AC649" s="196">
        <f t="shared" si="87"/>
        <v>0</v>
      </c>
      <c r="AD649" s="196">
        <f t="shared" si="88"/>
        <v>2</v>
      </c>
      <c r="AE649" s="196">
        <f t="shared" si="89"/>
        <v>2</v>
      </c>
    </row>
    <row r="650" spans="1:31" s="7" customFormat="1" ht="24" x14ac:dyDescent="0.25">
      <c r="A650" s="321"/>
      <c r="B650" s="237">
        <f t="shared" si="92"/>
        <v>202</v>
      </c>
      <c r="C650" s="321"/>
      <c r="D650" s="321"/>
      <c r="E650" s="321"/>
      <c r="F650" s="16" t="s">
        <v>70</v>
      </c>
      <c r="G650" s="321"/>
      <c r="H650" s="321"/>
      <c r="I650" s="361"/>
      <c r="J650" s="16">
        <v>2.5</v>
      </c>
      <c r="K650" s="98">
        <v>48.3</v>
      </c>
      <c r="L650" s="81" t="s">
        <v>1037</v>
      </c>
      <c r="M650" s="43">
        <v>2016</v>
      </c>
      <c r="N650" s="14">
        <f>IF(K650="","",IF(O650="",IF(K650=0,"",IF(K650&lt;=[5]Разработчик!$D$7,[5]Разработчик!$C$8,IF(K650&lt;=[5]Разработчик!$G$7,[5]Разработчик!$F$8,IF(K650&lt;=[5]Разработчик!$J$7,[5]Разработчик!$I$8,IF(K650&lt;=[5]Разработчик!$M$7,[5]Разработчик!$L$8,IF(K650&lt;=[5]Разработчик!$P$7,[5]Разработчик!$O$8,IF(K650&lt;=[5]Разработчик!$S$7,[5]Разработчик!$R$8,IF(K650&lt;=425.9,3.5,IF(K650&gt;=[5]Разработчик!$V$7,[5]Разработчик!$U$8))))))))),"-"))</f>
        <v>1.5</v>
      </c>
      <c r="O650" s="15"/>
      <c r="P650" s="43">
        <v>2019</v>
      </c>
      <c r="Q650" s="43">
        <v>2023</v>
      </c>
      <c r="R650" s="74" t="s">
        <v>314</v>
      </c>
      <c r="S650" s="74" t="s">
        <v>930</v>
      </c>
      <c r="T650" s="17">
        <f t="shared" si="90"/>
        <v>2036</v>
      </c>
      <c r="U650" s="10">
        <v>1</v>
      </c>
      <c r="V650" s="10"/>
      <c r="W650" s="10">
        <v>2</v>
      </c>
      <c r="X650" s="10"/>
      <c r="Y650" s="10"/>
      <c r="Z650" s="10"/>
      <c r="AA650" s="336"/>
      <c r="AB650" s="202" t="s">
        <v>2521</v>
      </c>
      <c r="AC650" s="196">
        <f t="shared" si="87"/>
        <v>1</v>
      </c>
      <c r="AD650" s="196">
        <f t="shared" si="88"/>
        <v>6</v>
      </c>
      <c r="AE650" s="196">
        <f t="shared" si="89"/>
        <v>7</v>
      </c>
    </row>
    <row r="651" spans="1:31" s="7" customFormat="1" ht="24" x14ac:dyDescent="0.25">
      <c r="A651" s="321"/>
      <c r="B651" s="237">
        <f t="shared" si="92"/>
        <v>202</v>
      </c>
      <c r="C651" s="321"/>
      <c r="D651" s="321"/>
      <c r="E651" s="321"/>
      <c r="F651" s="16" t="s">
        <v>70</v>
      </c>
      <c r="G651" s="321"/>
      <c r="H651" s="321"/>
      <c r="I651" s="361"/>
      <c r="J651" s="16">
        <v>0.1</v>
      </c>
      <c r="K651" s="98">
        <v>33.4</v>
      </c>
      <c r="L651" s="81" t="s">
        <v>935</v>
      </c>
      <c r="M651" s="43">
        <v>2016</v>
      </c>
      <c r="N651" s="14">
        <f>IF(K651="","",IF(O651="",IF(K651=0,"",IF(K651&lt;=[5]Разработчик!$D$7,[5]Разработчик!$C$8,IF(K651&lt;=[5]Разработчик!$G$7,[5]Разработчик!$F$8,IF(K651&lt;=[5]Разработчик!$J$7,[5]Разработчик!$I$8,IF(K651&lt;=[5]Разработчик!$M$7,[5]Разработчик!$L$8,IF(K651&lt;=[5]Разработчик!$P$7,[5]Разработчик!$O$8,IF(K651&lt;=[5]Разработчик!$S$7,[5]Разработчик!$R$8,IF(K651&lt;=425.9,3.5,IF(K651&gt;=[5]Разработчик!$V$7,[5]Разработчик!$U$8))))))))),"-"))</f>
        <v>1.5</v>
      </c>
      <c r="O651" s="15"/>
      <c r="P651" s="43">
        <v>2019</v>
      </c>
      <c r="Q651" s="43">
        <v>2023</v>
      </c>
      <c r="R651" s="74" t="s">
        <v>314</v>
      </c>
      <c r="S651" s="74" t="s">
        <v>930</v>
      </c>
      <c r="T651" s="17">
        <f t="shared" si="90"/>
        <v>2036</v>
      </c>
      <c r="U651" s="10"/>
      <c r="V651" s="10"/>
      <c r="W651" s="10">
        <v>1</v>
      </c>
      <c r="X651" s="10"/>
      <c r="Y651" s="10"/>
      <c r="Z651" s="10"/>
      <c r="AA651" s="336"/>
      <c r="AB651" s="202" t="s">
        <v>2521</v>
      </c>
      <c r="AC651" s="196">
        <f t="shared" si="87"/>
        <v>0</v>
      </c>
      <c r="AD651" s="196">
        <f t="shared" si="88"/>
        <v>2</v>
      </c>
      <c r="AE651" s="196">
        <f t="shared" si="89"/>
        <v>2</v>
      </c>
    </row>
    <row r="652" spans="1:31" s="7" customFormat="1" ht="24" x14ac:dyDescent="0.25">
      <c r="A652" s="321"/>
      <c r="B652" s="237">
        <f t="shared" si="92"/>
        <v>202</v>
      </c>
      <c r="C652" s="321"/>
      <c r="D652" s="16" t="s">
        <v>1038</v>
      </c>
      <c r="E652" s="321"/>
      <c r="F652" s="16" t="s">
        <v>70</v>
      </c>
      <c r="G652" s="16">
        <v>7</v>
      </c>
      <c r="H652" s="16">
        <v>5.3</v>
      </c>
      <c r="I652" s="81" t="s">
        <v>1021</v>
      </c>
      <c r="J652" s="16">
        <v>0.3</v>
      </c>
      <c r="K652" s="98">
        <v>88.9</v>
      </c>
      <c r="L652" s="81" t="s">
        <v>934</v>
      </c>
      <c r="M652" s="43">
        <v>2016</v>
      </c>
      <c r="N652" s="14">
        <f>IF(K652="","",IF(O652="",IF(K652=0,"",IF(K652&lt;=[5]Разработчик!$D$7,[5]Разработчик!$C$8,IF(K652&lt;=[5]Разработчик!$G$7,[5]Разработчик!$F$8,IF(K652&lt;=[5]Разработчик!$J$7,[5]Разработчик!$I$8,IF(K652&lt;=[5]Разработчик!$M$7,[5]Разработчик!$L$8,IF(K652&lt;=[5]Разработчик!$P$7,[5]Разработчик!$O$8,IF(K652&lt;=[5]Разработчик!$S$7,[5]Разработчик!$R$8,IF(K652&lt;=425.9,3.5,IF(K652&gt;=[5]Разработчик!$V$7,[5]Разработчик!$U$8))))))))),"-"))</f>
        <v>2</v>
      </c>
      <c r="O652" s="15"/>
      <c r="P652" s="43">
        <v>2019</v>
      </c>
      <c r="Q652" s="43">
        <v>2023</v>
      </c>
      <c r="R652" s="74" t="s">
        <v>314</v>
      </c>
      <c r="S652" s="74" t="s">
        <v>930</v>
      </c>
      <c r="T652" s="17">
        <f t="shared" si="90"/>
        <v>2036</v>
      </c>
      <c r="U652" s="10"/>
      <c r="V652" s="10"/>
      <c r="W652" s="10"/>
      <c r="X652" s="10">
        <v>1</v>
      </c>
      <c r="Y652" s="10"/>
      <c r="Z652" s="10"/>
      <c r="AA652" s="336"/>
      <c r="AB652" s="202" t="s">
        <v>2521</v>
      </c>
      <c r="AC652" s="196">
        <f t="shared" si="87"/>
        <v>1</v>
      </c>
      <c r="AD652" s="196">
        <f t="shared" si="88"/>
        <v>2</v>
      </c>
      <c r="AE652" s="196">
        <f t="shared" si="89"/>
        <v>3</v>
      </c>
    </row>
    <row r="653" spans="1:31" s="7" customFormat="1" ht="24" x14ac:dyDescent="0.25">
      <c r="A653" s="321"/>
      <c r="B653" s="237">
        <f t="shared" si="92"/>
        <v>202</v>
      </c>
      <c r="C653" s="321"/>
      <c r="D653" s="16" t="s">
        <v>1039</v>
      </c>
      <c r="E653" s="321"/>
      <c r="F653" s="16" t="s">
        <v>70</v>
      </c>
      <c r="G653" s="16">
        <v>9.6300000000000008</v>
      </c>
      <c r="H653" s="16">
        <v>5.78</v>
      </c>
      <c r="I653" s="81" t="s">
        <v>1021</v>
      </c>
      <c r="J653" s="16">
        <v>1.8</v>
      </c>
      <c r="K653" s="98">
        <v>88.9</v>
      </c>
      <c r="L653" s="81" t="s">
        <v>934</v>
      </c>
      <c r="M653" s="43">
        <v>2016</v>
      </c>
      <c r="N653" s="14">
        <f>IF(K653="","",IF(O653="",IF(K653=0,"",IF(K653&lt;=[5]Разработчик!$D$7,[5]Разработчик!$C$8,IF(K653&lt;=[5]Разработчик!$G$7,[5]Разработчик!$F$8,IF(K653&lt;=[5]Разработчик!$J$7,[5]Разработчик!$I$8,IF(K653&lt;=[5]Разработчик!$M$7,[5]Разработчик!$L$8,IF(K653&lt;=[5]Разработчик!$P$7,[5]Разработчик!$O$8,IF(K653&lt;=[5]Разработчик!$S$7,[5]Разработчик!$R$8,IF(K653&lt;=425.9,3.5,IF(K653&gt;=[5]Разработчик!$V$7,[5]Разработчик!$U$8))))))))),"-"))</f>
        <v>2</v>
      </c>
      <c r="O653" s="15"/>
      <c r="P653" s="43">
        <v>2019</v>
      </c>
      <c r="Q653" s="43">
        <v>2023</v>
      </c>
      <c r="R653" s="74" t="s">
        <v>314</v>
      </c>
      <c r="S653" s="74" t="s">
        <v>930</v>
      </c>
      <c r="T653" s="17">
        <f t="shared" si="90"/>
        <v>2036</v>
      </c>
      <c r="U653" s="10">
        <v>5</v>
      </c>
      <c r="V653" s="10"/>
      <c r="W653" s="10"/>
      <c r="X653" s="10"/>
      <c r="Y653" s="10"/>
      <c r="Z653" s="10"/>
      <c r="AA653" s="336"/>
      <c r="AB653" s="202" t="s">
        <v>2521</v>
      </c>
      <c r="AC653" s="196">
        <f t="shared" si="87"/>
        <v>5</v>
      </c>
      <c r="AD653" s="196">
        <f t="shared" si="88"/>
        <v>10</v>
      </c>
      <c r="AE653" s="196">
        <f t="shared" si="89"/>
        <v>15</v>
      </c>
    </row>
    <row r="654" spans="1:31" s="7" customFormat="1" ht="24" x14ac:dyDescent="0.25">
      <c r="A654" s="321"/>
      <c r="B654" s="237">
        <f t="shared" si="92"/>
        <v>202</v>
      </c>
      <c r="C654" s="321"/>
      <c r="D654" s="321" t="s">
        <v>1040</v>
      </c>
      <c r="E654" s="321"/>
      <c r="F654" s="16" t="s">
        <v>70</v>
      </c>
      <c r="G654" s="321">
        <v>9.6300000000000008</v>
      </c>
      <c r="H654" s="321">
        <v>5.78</v>
      </c>
      <c r="I654" s="361" t="s">
        <v>1021</v>
      </c>
      <c r="J654" s="16">
        <v>10.9</v>
      </c>
      <c r="K654" s="98">
        <v>88.9</v>
      </c>
      <c r="L654" s="81" t="s">
        <v>934</v>
      </c>
      <c r="M654" s="43">
        <v>2016</v>
      </c>
      <c r="N654" s="14">
        <f>IF(K654="","",IF(O654="",IF(K654=0,"",IF(K654&lt;=[5]Разработчик!$D$7,[5]Разработчик!$C$8,IF(K654&lt;=[5]Разработчик!$G$7,[5]Разработчик!$F$8,IF(K654&lt;=[5]Разработчик!$J$7,[5]Разработчик!$I$8,IF(K654&lt;=[5]Разработчик!$M$7,[5]Разработчик!$L$8,IF(K654&lt;=[5]Разработчик!$P$7,[5]Разработчик!$O$8,IF(K654&lt;=[5]Разработчик!$S$7,[5]Разработчик!$R$8,IF(K654&lt;=425.9,3.5,IF(K654&gt;=[5]Разработчик!$V$7,[5]Разработчик!$U$8))))))))),"-"))</f>
        <v>2</v>
      </c>
      <c r="O654" s="15"/>
      <c r="P654" s="43">
        <v>2019</v>
      </c>
      <c r="Q654" s="43">
        <v>2023</v>
      </c>
      <c r="R654" s="74" t="s">
        <v>314</v>
      </c>
      <c r="S654" s="74" t="s">
        <v>930</v>
      </c>
      <c r="T654" s="17">
        <f t="shared" si="90"/>
        <v>2036</v>
      </c>
      <c r="U654" s="10"/>
      <c r="V654" s="10"/>
      <c r="W654" s="10"/>
      <c r="X654" s="10"/>
      <c r="Y654" s="10"/>
      <c r="Z654" s="10"/>
      <c r="AA654" s="336"/>
      <c r="AB654" s="202" t="s">
        <v>2521</v>
      </c>
      <c r="AC654" s="196">
        <f t="shared" si="87"/>
        <v>0</v>
      </c>
      <c r="AD654" s="196">
        <f t="shared" si="88"/>
        <v>0</v>
      </c>
      <c r="AE654" s="196">
        <f t="shared" si="89"/>
        <v>0</v>
      </c>
    </row>
    <row r="655" spans="1:31" s="7" customFormat="1" ht="24" x14ac:dyDescent="0.25">
      <c r="A655" s="321"/>
      <c r="B655" s="237">
        <f t="shared" si="92"/>
        <v>202</v>
      </c>
      <c r="C655" s="321"/>
      <c r="D655" s="321"/>
      <c r="E655" s="321"/>
      <c r="F655" s="16" t="s">
        <v>70</v>
      </c>
      <c r="G655" s="321"/>
      <c r="H655" s="321"/>
      <c r="I655" s="361"/>
      <c r="J655" s="16">
        <v>2.7</v>
      </c>
      <c r="K655" s="98">
        <v>48.3</v>
      </c>
      <c r="L655" s="81" t="s">
        <v>1037</v>
      </c>
      <c r="M655" s="43">
        <v>2016</v>
      </c>
      <c r="N655" s="14">
        <f>IF(K655="","",IF(O655="",IF(K655=0,"",IF(K655&lt;=[5]Разработчик!$D$7,[5]Разработчик!$C$8,IF(K655&lt;=[5]Разработчик!$G$7,[5]Разработчик!$F$8,IF(K655&lt;=[5]Разработчик!$J$7,[5]Разработчик!$I$8,IF(K655&lt;=[5]Разработчик!$M$7,[5]Разработчик!$L$8,IF(K655&lt;=[5]Разработчик!$P$7,[5]Разработчик!$O$8,IF(K655&lt;=[5]Разработчик!$S$7,[5]Разработчик!$R$8,IF(K655&lt;=425.9,3.5,IF(K655&gt;=[5]Разработчик!$V$7,[5]Разработчик!$U$8))))))))),"-"))</f>
        <v>1.5</v>
      </c>
      <c r="O655" s="15"/>
      <c r="P655" s="43">
        <v>2019</v>
      </c>
      <c r="Q655" s="43">
        <v>2023</v>
      </c>
      <c r="R655" s="74" t="s">
        <v>314</v>
      </c>
      <c r="S655" s="74" t="s">
        <v>930</v>
      </c>
      <c r="T655" s="17">
        <f t="shared" si="90"/>
        <v>2036</v>
      </c>
      <c r="U655" s="10"/>
      <c r="V655" s="10"/>
      <c r="W655" s="10"/>
      <c r="X655" s="10"/>
      <c r="Y655" s="10"/>
      <c r="Z655" s="10"/>
      <c r="AA655" s="336"/>
      <c r="AB655" s="202" t="s">
        <v>2521</v>
      </c>
      <c r="AC655" s="196">
        <f t="shared" si="87"/>
        <v>0</v>
      </c>
      <c r="AD655" s="196">
        <f t="shared" si="88"/>
        <v>0</v>
      </c>
      <c r="AE655" s="196">
        <f t="shared" si="89"/>
        <v>0</v>
      </c>
    </row>
    <row r="656" spans="1:31" s="7" customFormat="1" ht="24" x14ac:dyDescent="0.25">
      <c r="A656" s="321"/>
      <c r="B656" s="237">
        <f t="shared" si="92"/>
        <v>202</v>
      </c>
      <c r="C656" s="321"/>
      <c r="D656" s="321" t="s">
        <v>1041</v>
      </c>
      <c r="E656" s="321"/>
      <c r="F656" s="16" t="s">
        <v>70</v>
      </c>
      <c r="G656" s="321">
        <v>9.6300000000000008</v>
      </c>
      <c r="H656" s="321">
        <v>5.78</v>
      </c>
      <c r="I656" s="361" t="s">
        <v>1021</v>
      </c>
      <c r="J656" s="16">
        <v>1.9</v>
      </c>
      <c r="K656" s="98">
        <v>60.3</v>
      </c>
      <c r="L656" s="81" t="s">
        <v>971</v>
      </c>
      <c r="M656" s="43">
        <v>2016</v>
      </c>
      <c r="N656" s="14">
        <f>IF(K656="","",IF(O656="",IF(K656=0,"",IF(K656&lt;=[5]Разработчик!$D$7,[5]Разработчик!$C$8,IF(K656&lt;=[5]Разработчик!$G$7,[5]Разработчик!$F$8,IF(K656&lt;=[5]Разработчик!$J$7,[5]Разработчик!$I$8,IF(K656&lt;=[5]Разработчик!$M$7,[5]Разработчик!$L$8,IF(K656&lt;=[5]Разработчик!$P$7,[5]Разработчик!$O$8,IF(K656&lt;=[5]Разработчик!$S$7,[5]Разработчик!$R$8,IF(K656&lt;=425.9,3.5,IF(K656&gt;=[5]Разработчик!$V$7,[5]Разработчик!$U$8))))))))),"-"))</f>
        <v>2</v>
      </c>
      <c r="O656" s="15"/>
      <c r="P656" s="43">
        <v>2019</v>
      </c>
      <c r="Q656" s="43">
        <v>2023</v>
      </c>
      <c r="R656" s="74" t="s">
        <v>314</v>
      </c>
      <c r="S656" s="74" t="s">
        <v>930</v>
      </c>
      <c r="T656" s="17">
        <f t="shared" si="90"/>
        <v>2036</v>
      </c>
      <c r="U656" s="10">
        <v>1</v>
      </c>
      <c r="V656" s="10">
        <v>2</v>
      </c>
      <c r="W656" s="10">
        <v>4</v>
      </c>
      <c r="X656" s="10">
        <v>2</v>
      </c>
      <c r="Y656" s="10"/>
      <c r="Z656" s="10"/>
      <c r="AA656" s="336"/>
      <c r="AB656" s="202" t="s">
        <v>2521</v>
      </c>
      <c r="AC656" s="196">
        <f t="shared" si="87"/>
        <v>5</v>
      </c>
      <c r="AD656" s="196">
        <f t="shared" si="88"/>
        <v>20</v>
      </c>
      <c r="AE656" s="196">
        <f t="shared" si="89"/>
        <v>25</v>
      </c>
    </row>
    <row r="657" spans="1:31" s="7" customFormat="1" ht="24" x14ac:dyDescent="0.25">
      <c r="A657" s="321"/>
      <c r="B657" s="237">
        <f t="shared" si="92"/>
        <v>202</v>
      </c>
      <c r="C657" s="321"/>
      <c r="D657" s="321"/>
      <c r="E657" s="321"/>
      <c r="F657" s="16" t="s">
        <v>70</v>
      </c>
      <c r="G657" s="321"/>
      <c r="H657" s="321"/>
      <c r="I657" s="361"/>
      <c r="J657" s="16">
        <v>1.3</v>
      </c>
      <c r="K657" s="98">
        <v>33.4</v>
      </c>
      <c r="L657" s="81" t="s">
        <v>935</v>
      </c>
      <c r="M657" s="43">
        <v>2016</v>
      </c>
      <c r="N657" s="14">
        <f>IF(K657="","",IF(O657="",IF(K657=0,"",IF(K657&lt;=[5]Разработчик!$D$7,[5]Разработчик!$C$8,IF(K657&lt;=[5]Разработчик!$G$7,[5]Разработчик!$F$8,IF(K657&lt;=[5]Разработчик!$J$7,[5]Разработчик!$I$8,IF(K657&lt;=[5]Разработчик!$M$7,[5]Разработчик!$L$8,IF(K657&lt;=[5]Разработчик!$P$7,[5]Разработчик!$O$8,IF(K657&lt;=[5]Разработчик!$S$7,[5]Разработчик!$R$8,IF(K657&lt;=425.9,3.5,IF(K657&gt;=[5]Разработчик!$V$7,[5]Разработчик!$U$8))))))))),"-"))</f>
        <v>1.5</v>
      </c>
      <c r="O657" s="15"/>
      <c r="P657" s="43">
        <v>2019</v>
      </c>
      <c r="Q657" s="43">
        <v>2023</v>
      </c>
      <c r="R657" s="74" t="s">
        <v>314</v>
      </c>
      <c r="S657" s="74" t="s">
        <v>930</v>
      </c>
      <c r="T657" s="17">
        <f t="shared" si="90"/>
        <v>2036</v>
      </c>
      <c r="U657" s="10">
        <v>1</v>
      </c>
      <c r="V657" s="10"/>
      <c r="W657" s="10">
        <v>3</v>
      </c>
      <c r="X657" s="10"/>
      <c r="Y657" s="10"/>
      <c r="Z657" s="10"/>
      <c r="AA657" s="336"/>
      <c r="AB657" s="202" t="s">
        <v>2521</v>
      </c>
      <c r="AC657" s="196">
        <f t="shared" si="87"/>
        <v>1</v>
      </c>
      <c r="AD657" s="196">
        <f t="shared" si="88"/>
        <v>8</v>
      </c>
      <c r="AE657" s="196">
        <f t="shared" si="89"/>
        <v>9</v>
      </c>
    </row>
    <row r="658" spans="1:31" s="7" customFormat="1" x14ac:dyDescent="0.25">
      <c r="A658" s="321" t="s">
        <v>1042</v>
      </c>
      <c r="B658" s="235">
        <v>209</v>
      </c>
      <c r="C658" s="321" t="s">
        <v>1043</v>
      </c>
      <c r="D658" s="16" t="s">
        <v>1044</v>
      </c>
      <c r="E658" s="321" t="s">
        <v>1045</v>
      </c>
      <c r="F658" s="16" t="s">
        <v>595</v>
      </c>
      <c r="G658" s="16">
        <v>7</v>
      </c>
      <c r="H658" s="16" t="s">
        <v>1046</v>
      </c>
      <c r="I658" s="81" t="s">
        <v>1047</v>
      </c>
      <c r="J658" s="16">
        <v>37.299999999999997</v>
      </c>
      <c r="K658" s="98">
        <v>114.3</v>
      </c>
      <c r="L658" s="81" t="s">
        <v>932</v>
      </c>
      <c r="M658" s="43">
        <v>2016</v>
      </c>
      <c r="N658" s="14">
        <f>IF(K658="","",IF(O658="",IF(K658=0,"",IF(K658&lt;=[5]Разработчик!$D$7,[5]Разработчик!$C$8,IF(K658&lt;=[5]Разработчик!$G$7,[5]Разработчик!$F$8,IF(K658&lt;=[5]Разработчик!$J$7,[5]Разработчик!$I$8,IF(K658&lt;=[5]Разработчик!$M$7,[5]Разработчик!$L$8,IF(K658&lt;=[5]Разработчик!$P$7,[5]Разработчик!$O$8,IF(K658&lt;=[5]Разработчик!$S$7,[5]Разработчик!$R$8,IF(K658&lt;=425.9,3.5,IF(K658&gt;=[5]Разработчик!$V$7,[5]Разработчик!$U$8))))))))),"-"))</f>
        <v>2.5</v>
      </c>
      <c r="O658" s="15"/>
      <c r="P658" s="43">
        <v>2019</v>
      </c>
      <c r="Q658" s="43">
        <v>2023</v>
      </c>
      <c r="R658" s="74" t="s">
        <v>314</v>
      </c>
      <c r="S658" s="74" t="s">
        <v>909</v>
      </c>
      <c r="T658" s="17">
        <f t="shared" ref="T658:T671" si="93">IF(M658="","",M658+R658)</f>
        <v>2036</v>
      </c>
      <c r="U658" s="10">
        <v>2</v>
      </c>
      <c r="V658" s="10"/>
      <c r="W658" s="10"/>
      <c r="X658" s="10"/>
      <c r="Y658" s="10"/>
      <c r="Z658" s="10"/>
      <c r="AA658" s="336"/>
      <c r="AB658" s="202" t="s">
        <v>2521</v>
      </c>
      <c r="AC658" s="196">
        <f t="shared" si="87"/>
        <v>2</v>
      </c>
      <c r="AD658" s="196">
        <f t="shared" si="88"/>
        <v>4</v>
      </c>
      <c r="AE658" s="196">
        <f t="shared" si="89"/>
        <v>6</v>
      </c>
    </row>
    <row r="659" spans="1:31" s="7" customFormat="1" x14ac:dyDescent="0.25">
      <c r="A659" s="321"/>
      <c r="B659" s="237">
        <f t="shared" ref="B659:B671" si="94">B658</f>
        <v>209</v>
      </c>
      <c r="C659" s="321"/>
      <c r="D659" s="16" t="s">
        <v>1048</v>
      </c>
      <c r="E659" s="321"/>
      <c r="F659" s="16" t="s">
        <v>595</v>
      </c>
      <c r="G659" s="16">
        <v>7</v>
      </c>
      <c r="H659" s="16" t="s">
        <v>1046</v>
      </c>
      <c r="I659" s="81" t="s">
        <v>1047</v>
      </c>
      <c r="J659" s="16">
        <v>1</v>
      </c>
      <c r="K659" s="98">
        <v>60.3</v>
      </c>
      <c r="L659" s="81" t="s">
        <v>944</v>
      </c>
      <c r="M659" s="43">
        <v>2016</v>
      </c>
      <c r="N659" s="14">
        <f>IF(K659="","",IF(O659="",IF(K659=0,"",IF(K659&lt;=[5]Разработчик!$D$7,[5]Разработчик!$C$8,IF(K659&lt;=[5]Разработчик!$G$7,[5]Разработчик!$F$8,IF(K659&lt;=[5]Разработчик!$J$7,[5]Разработчик!$I$8,IF(K659&lt;=[5]Разработчик!$M$7,[5]Разработчик!$L$8,IF(K659&lt;=[5]Разработчик!$P$7,[5]Разработчик!$O$8,IF(K659&lt;=[5]Разработчик!$S$7,[5]Разработчик!$R$8,IF(K659&lt;=425.9,3.5,IF(K659&gt;=[5]Разработчик!$V$7,[5]Разработчик!$U$8))))))))),"-"))</f>
        <v>2</v>
      </c>
      <c r="O659" s="15"/>
      <c r="P659" s="43">
        <v>2019</v>
      </c>
      <c r="Q659" s="43">
        <v>2023</v>
      </c>
      <c r="R659" s="74" t="s">
        <v>314</v>
      </c>
      <c r="S659" s="74" t="s">
        <v>909</v>
      </c>
      <c r="T659" s="17">
        <f t="shared" si="93"/>
        <v>2036</v>
      </c>
      <c r="U659" s="10"/>
      <c r="V659" s="10"/>
      <c r="W659" s="10">
        <v>1</v>
      </c>
      <c r="X659" s="10"/>
      <c r="Y659" s="10"/>
      <c r="Z659" s="10"/>
      <c r="AA659" s="336"/>
      <c r="AB659" s="202" t="s">
        <v>2521</v>
      </c>
      <c r="AC659" s="196">
        <f t="shared" si="87"/>
        <v>0</v>
      </c>
      <c r="AD659" s="196">
        <f t="shared" si="88"/>
        <v>2</v>
      </c>
      <c r="AE659" s="196">
        <f t="shared" si="89"/>
        <v>2</v>
      </c>
    </row>
    <row r="660" spans="1:31" s="7" customFormat="1" x14ac:dyDescent="0.25">
      <c r="A660" s="321"/>
      <c r="B660" s="237">
        <f t="shared" si="94"/>
        <v>209</v>
      </c>
      <c r="C660" s="321"/>
      <c r="D660" s="321" t="s">
        <v>1049</v>
      </c>
      <c r="E660" s="321"/>
      <c r="F660" s="16" t="s">
        <v>595</v>
      </c>
      <c r="G660" s="321">
        <v>7</v>
      </c>
      <c r="H660" s="321" t="s">
        <v>1046</v>
      </c>
      <c r="I660" s="361" t="s">
        <v>1047</v>
      </c>
      <c r="J660" s="16">
        <v>0.9</v>
      </c>
      <c r="K660" s="98">
        <v>33.4</v>
      </c>
      <c r="L660" s="81" t="s">
        <v>961</v>
      </c>
      <c r="M660" s="43">
        <v>2016</v>
      </c>
      <c r="N660" s="14">
        <f>IF(K660="","",IF(O660="",IF(K660=0,"",IF(K660&lt;=[5]Разработчик!$D$7,[5]Разработчик!$C$8,IF(K660&lt;=[5]Разработчик!$G$7,[5]Разработчик!$F$8,IF(K660&lt;=[5]Разработчик!$J$7,[5]Разработчик!$I$8,IF(K660&lt;=[5]Разработчик!$M$7,[5]Разработчик!$L$8,IF(K660&lt;=[5]Разработчик!$P$7,[5]Разработчик!$O$8,IF(K660&lt;=[5]Разработчик!$S$7,[5]Разработчик!$R$8,IF(K660&lt;=425.9,3.5,IF(K660&gt;=[5]Разработчик!$V$7,[5]Разработчик!$U$8))))))))),"-"))</f>
        <v>1.5</v>
      </c>
      <c r="O660" s="15"/>
      <c r="P660" s="43">
        <v>2019</v>
      </c>
      <c r="Q660" s="43">
        <v>2023</v>
      </c>
      <c r="R660" s="74" t="s">
        <v>314</v>
      </c>
      <c r="S660" s="74" t="s">
        <v>909</v>
      </c>
      <c r="T660" s="17">
        <f t="shared" si="93"/>
        <v>2036</v>
      </c>
      <c r="U660" s="10"/>
      <c r="V660" s="10">
        <v>3</v>
      </c>
      <c r="W660" s="10">
        <v>2</v>
      </c>
      <c r="X660" s="10"/>
      <c r="Y660" s="10"/>
      <c r="Z660" s="10"/>
      <c r="AA660" s="336"/>
      <c r="AB660" s="202" t="s">
        <v>2521</v>
      </c>
      <c r="AC660" s="196">
        <f t="shared" si="87"/>
        <v>3</v>
      </c>
      <c r="AD660" s="196">
        <f t="shared" si="88"/>
        <v>13</v>
      </c>
      <c r="AE660" s="196">
        <f t="shared" si="89"/>
        <v>16</v>
      </c>
    </row>
    <row r="661" spans="1:31" s="7" customFormat="1" x14ac:dyDescent="0.25">
      <c r="A661" s="321"/>
      <c r="B661" s="237">
        <f t="shared" si="94"/>
        <v>209</v>
      </c>
      <c r="C661" s="321"/>
      <c r="D661" s="321"/>
      <c r="E661" s="321"/>
      <c r="F661" s="16" t="s">
        <v>595</v>
      </c>
      <c r="G661" s="321"/>
      <c r="H661" s="321"/>
      <c r="I661" s="361"/>
      <c r="J661" s="16">
        <v>1.4</v>
      </c>
      <c r="K661" s="98">
        <v>21.3</v>
      </c>
      <c r="L661" s="81" t="s">
        <v>966</v>
      </c>
      <c r="M661" s="43">
        <v>2016</v>
      </c>
      <c r="N661" s="14">
        <f>IF(K661="","",IF(O661="",IF(K661=0,"",IF(K661&lt;=[5]Разработчик!$D$7,[5]Разработчик!$C$8,IF(K661&lt;=[5]Разработчик!$G$7,[5]Разработчик!$F$8,IF(K661&lt;=[5]Разработчик!$J$7,[5]Разработчик!$I$8,IF(K661&lt;=[5]Разработчик!$M$7,[5]Разработчик!$L$8,IF(K661&lt;=[5]Разработчик!$P$7,[5]Разработчик!$O$8,IF(K661&lt;=[5]Разработчик!$S$7,[5]Разработчик!$R$8,IF(K661&lt;=425.9,3.5,IF(K661&gt;=[5]Разработчик!$V$7,[5]Разработчик!$U$8))))))))),"-"))</f>
        <v>1</v>
      </c>
      <c r="O661" s="15"/>
      <c r="P661" s="43">
        <v>2019</v>
      </c>
      <c r="Q661" s="43">
        <v>2023</v>
      </c>
      <c r="R661" s="74" t="s">
        <v>314</v>
      </c>
      <c r="S661" s="74" t="s">
        <v>909</v>
      </c>
      <c r="T661" s="17">
        <f t="shared" si="93"/>
        <v>2036</v>
      </c>
      <c r="U661" s="10">
        <v>4</v>
      </c>
      <c r="V661" s="10"/>
      <c r="W661" s="10">
        <v>2</v>
      </c>
      <c r="X661" s="10"/>
      <c r="Y661" s="10"/>
      <c r="Z661" s="10"/>
      <c r="AA661" s="336"/>
      <c r="AB661" s="202" t="s">
        <v>2521</v>
      </c>
      <c r="AC661" s="196">
        <f t="shared" si="87"/>
        <v>4</v>
      </c>
      <c r="AD661" s="196">
        <f t="shared" si="88"/>
        <v>12</v>
      </c>
      <c r="AE661" s="196">
        <f t="shared" si="89"/>
        <v>16</v>
      </c>
    </row>
    <row r="662" spans="1:31" s="7" customFormat="1" x14ac:dyDescent="0.25">
      <c r="A662" s="321"/>
      <c r="B662" s="237">
        <f t="shared" si="94"/>
        <v>209</v>
      </c>
      <c r="C662" s="321"/>
      <c r="D662" s="321" t="s">
        <v>1050</v>
      </c>
      <c r="E662" s="321"/>
      <c r="F662" s="16" t="s">
        <v>595</v>
      </c>
      <c r="G662" s="321">
        <v>7</v>
      </c>
      <c r="H662" s="321" t="s">
        <v>1046</v>
      </c>
      <c r="I662" s="361" t="s">
        <v>1047</v>
      </c>
      <c r="J662" s="16">
        <v>16.100000000000001</v>
      </c>
      <c r="K662" s="98">
        <v>219.1</v>
      </c>
      <c r="L662" s="81" t="s">
        <v>1051</v>
      </c>
      <c r="M662" s="43">
        <v>2016</v>
      </c>
      <c r="N662" s="14">
        <f>IF(K662="","",IF(O662="",IF(K662=0,"",IF(K662&lt;=[5]Разработчик!$D$7,[5]Разработчик!$C$8,IF(K662&lt;=[5]Разработчик!$G$7,[5]Разработчик!$F$8,IF(K662&lt;=[5]Разработчик!$J$7,[5]Разработчик!$I$8,IF(K662&lt;=[5]Разработчик!$M$7,[5]Разработчик!$L$8,IF(K662&lt;=[5]Разработчик!$P$7,[5]Разработчик!$O$8,IF(K662&lt;=[5]Разработчик!$S$7,[5]Разработчик!$R$8,IF(K662&lt;=425.9,3.5,IF(K662&gt;=[5]Разработчик!$V$7,[5]Разработчик!$U$8))))))))),"-"))</f>
        <v>3</v>
      </c>
      <c r="O662" s="15"/>
      <c r="P662" s="43">
        <v>2019</v>
      </c>
      <c r="Q662" s="43">
        <v>2023</v>
      </c>
      <c r="R662" s="74" t="s">
        <v>314</v>
      </c>
      <c r="S662" s="74" t="s">
        <v>909</v>
      </c>
      <c r="T662" s="17">
        <f t="shared" si="93"/>
        <v>2036</v>
      </c>
      <c r="U662" s="10">
        <v>4</v>
      </c>
      <c r="V662" s="10">
        <v>1</v>
      </c>
      <c r="W662" s="10">
        <v>3</v>
      </c>
      <c r="X662" s="10"/>
      <c r="Y662" s="10"/>
      <c r="Z662" s="10">
        <v>4</v>
      </c>
      <c r="AA662" s="336"/>
      <c r="AB662" s="202" t="s">
        <v>2521</v>
      </c>
      <c r="AC662" s="196">
        <f t="shared" si="87"/>
        <v>9</v>
      </c>
      <c r="AD662" s="196">
        <f t="shared" si="88"/>
        <v>29</v>
      </c>
      <c r="AE662" s="196">
        <f t="shared" si="89"/>
        <v>38</v>
      </c>
    </row>
    <row r="663" spans="1:31" s="7" customFormat="1" x14ac:dyDescent="0.25">
      <c r="A663" s="321"/>
      <c r="B663" s="237">
        <f t="shared" si="94"/>
        <v>209</v>
      </c>
      <c r="C663" s="321"/>
      <c r="D663" s="321"/>
      <c r="E663" s="321"/>
      <c r="F663" s="16" t="s">
        <v>595</v>
      </c>
      <c r="G663" s="321"/>
      <c r="H663" s="321"/>
      <c r="I663" s="361"/>
      <c r="J663" s="16">
        <v>9.1</v>
      </c>
      <c r="K663" s="98">
        <v>114.3</v>
      </c>
      <c r="L663" s="81" t="s">
        <v>932</v>
      </c>
      <c r="M663" s="43">
        <v>2016</v>
      </c>
      <c r="N663" s="14">
        <f>IF(K663="","",IF(O663="",IF(K663=0,"",IF(K663&lt;=[5]Разработчик!$D$7,[5]Разработчик!$C$8,IF(K663&lt;=[5]Разработчик!$G$7,[5]Разработчик!$F$8,IF(K663&lt;=[5]Разработчик!$J$7,[5]Разработчик!$I$8,IF(K663&lt;=[5]Разработчик!$M$7,[5]Разработчик!$L$8,IF(K663&lt;=[5]Разработчик!$P$7,[5]Разработчик!$O$8,IF(K663&lt;=[5]Разработчик!$S$7,[5]Разработчик!$R$8,IF(K663&lt;=425.9,3.5,IF(K663&gt;=[5]Разработчик!$V$7,[5]Разработчик!$U$8))))))))),"-"))</f>
        <v>2.5</v>
      </c>
      <c r="O663" s="15"/>
      <c r="P663" s="43">
        <v>2019</v>
      </c>
      <c r="Q663" s="43">
        <v>2023</v>
      </c>
      <c r="R663" s="74" t="s">
        <v>314</v>
      </c>
      <c r="S663" s="74" t="s">
        <v>909</v>
      </c>
      <c r="T663" s="17">
        <f t="shared" si="93"/>
        <v>2036</v>
      </c>
      <c r="U663" s="10">
        <v>6</v>
      </c>
      <c r="V663" s="10"/>
      <c r="W663" s="10">
        <v>1</v>
      </c>
      <c r="X663" s="10"/>
      <c r="Y663" s="10"/>
      <c r="Z663" s="10"/>
      <c r="AA663" s="336"/>
      <c r="AB663" s="202" t="s">
        <v>2521</v>
      </c>
      <c r="AC663" s="196">
        <f t="shared" si="87"/>
        <v>6</v>
      </c>
      <c r="AD663" s="196">
        <f t="shared" si="88"/>
        <v>14</v>
      </c>
      <c r="AE663" s="196">
        <f t="shared" si="89"/>
        <v>20</v>
      </c>
    </row>
    <row r="664" spans="1:31" s="7" customFormat="1" x14ac:dyDescent="0.25">
      <c r="A664" s="321"/>
      <c r="B664" s="237">
        <f t="shared" si="94"/>
        <v>209</v>
      </c>
      <c r="C664" s="321"/>
      <c r="D664" s="321"/>
      <c r="E664" s="321"/>
      <c r="F664" s="16" t="s">
        <v>595</v>
      </c>
      <c r="G664" s="321"/>
      <c r="H664" s="321"/>
      <c r="I664" s="361"/>
      <c r="J664" s="16">
        <v>0.6</v>
      </c>
      <c r="K664" s="98">
        <v>60.3</v>
      </c>
      <c r="L664" s="81" t="s">
        <v>944</v>
      </c>
      <c r="M664" s="43">
        <v>2016</v>
      </c>
      <c r="N664" s="14">
        <f>IF(K664="","",IF(O664="",IF(K664=0,"",IF(K664&lt;=[5]Разработчик!$D$7,[5]Разработчик!$C$8,IF(K664&lt;=[5]Разработчик!$G$7,[5]Разработчик!$F$8,IF(K664&lt;=[5]Разработчик!$J$7,[5]Разработчик!$I$8,IF(K664&lt;=[5]Разработчик!$M$7,[5]Разработчик!$L$8,IF(K664&lt;=[5]Разработчик!$P$7,[5]Разработчик!$O$8,IF(K664&lt;=[5]Разработчик!$S$7,[5]Разработчик!$R$8,IF(K664&lt;=425.9,3.5,IF(K664&gt;=[5]Разработчик!$V$7,[5]Разработчик!$U$8))))))))),"-"))</f>
        <v>2</v>
      </c>
      <c r="O664" s="15"/>
      <c r="P664" s="43">
        <v>2019</v>
      </c>
      <c r="Q664" s="43">
        <v>2023</v>
      </c>
      <c r="R664" s="74" t="s">
        <v>314</v>
      </c>
      <c r="S664" s="74" t="s">
        <v>909</v>
      </c>
      <c r="T664" s="17">
        <f t="shared" si="93"/>
        <v>2036</v>
      </c>
      <c r="U664" s="10">
        <v>2</v>
      </c>
      <c r="V664" s="10"/>
      <c r="W664" s="10">
        <v>3</v>
      </c>
      <c r="X664" s="10"/>
      <c r="Y664" s="10"/>
      <c r="Z664" s="10"/>
      <c r="AA664" s="336"/>
      <c r="AB664" s="202" t="s">
        <v>2521</v>
      </c>
      <c r="AC664" s="196">
        <f t="shared" si="87"/>
        <v>2</v>
      </c>
      <c r="AD664" s="196">
        <f t="shared" si="88"/>
        <v>10</v>
      </c>
      <c r="AE664" s="196">
        <f t="shared" si="89"/>
        <v>12</v>
      </c>
    </row>
    <row r="665" spans="1:31" s="7" customFormat="1" x14ac:dyDescent="0.25">
      <c r="A665" s="321"/>
      <c r="B665" s="237">
        <f t="shared" si="94"/>
        <v>209</v>
      </c>
      <c r="C665" s="321"/>
      <c r="D665" s="321"/>
      <c r="E665" s="321"/>
      <c r="F665" s="16" t="s">
        <v>595</v>
      </c>
      <c r="G665" s="321"/>
      <c r="H665" s="321"/>
      <c r="I665" s="361"/>
      <c r="J665" s="16">
        <v>0.5</v>
      </c>
      <c r="K665" s="98">
        <v>33.4</v>
      </c>
      <c r="L665" s="81" t="s">
        <v>961</v>
      </c>
      <c r="M665" s="43">
        <v>2016</v>
      </c>
      <c r="N665" s="14">
        <f>IF(K665="","",IF(O665="",IF(K665=0,"",IF(K665&lt;=[5]Разработчик!$D$7,[5]Разработчик!$C$8,IF(K665&lt;=[5]Разработчик!$G$7,[5]Разработчик!$F$8,IF(K665&lt;=[5]Разработчик!$J$7,[5]Разработчик!$I$8,IF(K665&lt;=[5]Разработчик!$M$7,[5]Разработчик!$L$8,IF(K665&lt;=[5]Разработчик!$P$7,[5]Разработчик!$O$8,IF(K665&lt;=[5]Разработчик!$S$7,[5]Разработчик!$R$8,IF(K665&lt;=425.9,3.5,IF(K665&gt;=[5]Разработчик!$V$7,[5]Разработчик!$U$8))))))))),"-"))</f>
        <v>1.5</v>
      </c>
      <c r="O665" s="15"/>
      <c r="P665" s="43">
        <v>2019</v>
      </c>
      <c r="Q665" s="43">
        <v>2023</v>
      </c>
      <c r="R665" s="74" t="s">
        <v>314</v>
      </c>
      <c r="S665" s="74" t="s">
        <v>909</v>
      </c>
      <c r="T665" s="17">
        <f t="shared" si="93"/>
        <v>2036</v>
      </c>
      <c r="U665" s="10">
        <v>1</v>
      </c>
      <c r="V665" s="10"/>
      <c r="W665" s="10">
        <v>2</v>
      </c>
      <c r="X665" s="10"/>
      <c r="Y665" s="10"/>
      <c r="Z665" s="10"/>
      <c r="AA665" s="336"/>
      <c r="AB665" s="202" t="s">
        <v>2521</v>
      </c>
      <c r="AC665" s="196">
        <f t="shared" si="87"/>
        <v>1</v>
      </c>
      <c r="AD665" s="196">
        <f t="shared" si="88"/>
        <v>6</v>
      </c>
      <c r="AE665" s="196">
        <f t="shared" si="89"/>
        <v>7</v>
      </c>
    </row>
    <row r="666" spans="1:31" s="7" customFormat="1" x14ac:dyDescent="0.25">
      <c r="A666" s="321"/>
      <c r="B666" s="237">
        <f t="shared" si="94"/>
        <v>209</v>
      </c>
      <c r="C666" s="321"/>
      <c r="D666" s="321"/>
      <c r="E666" s="321"/>
      <c r="F666" s="16" t="s">
        <v>595</v>
      </c>
      <c r="G666" s="321"/>
      <c r="H666" s="321"/>
      <c r="I666" s="361"/>
      <c r="J666" s="16">
        <v>0.1</v>
      </c>
      <c r="K666" s="98">
        <v>21.3</v>
      </c>
      <c r="L666" s="81" t="s">
        <v>966</v>
      </c>
      <c r="M666" s="43">
        <v>2016</v>
      </c>
      <c r="N666" s="14">
        <f>IF(K666="","",IF(O666="",IF(K666=0,"",IF(K666&lt;=[5]Разработчик!$D$7,[5]Разработчик!$C$8,IF(K666&lt;=[5]Разработчик!$G$7,[5]Разработчик!$F$8,IF(K666&lt;=[5]Разработчик!$J$7,[5]Разработчик!$I$8,IF(K666&lt;=[5]Разработчик!$M$7,[5]Разработчик!$L$8,IF(K666&lt;=[5]Разработчик!$P$7,[5]Разработчик!$O$8,IF(K666&lt;=[5]Разработчик!$S$7,[5]Разработчик!$R$8,IF(K666&lt;=425.9,3.5,IF(K666&gt;=[5]Разработчик!$V$7,[5]Разработчик!$U$8))))))))),"-"))</f>
        <v>1</v>
      </c>
      <c r="O666" s="15"/>
      <c r="P666" s="43">
        <v>2019</v>
      </c>
      <c r="Q666" s="43">
        <v>2023</v>
      </c>
      <c r="R666" s="74" t="s">
        <v>314</v>
      </c>
      <c r="S666" s="74" t="s">
        <v>909</v>
      </c>
      <c r="T666" s="17">
        <f t="shared" si="93"/>
        <v>2036</v>
      </c>
      <c r="U666" s="10"/>
      <c r="V666" s="10"/>
      <c r="W666" s="10"/>
      <c r="X666" s="10"/>
      <c r="Y666" s="10"/>
      <c r="Z666" s="10"/>
      <c r="AA666" s="336"/>
      <c r="AB666" s="202" t="s">
        <v>2521</v>
      </c>
      <c r="AC666" s="196">
        <f t="shared" si="87"/>
        <v>0</v>
      </c>
      <c r="AD666" s="196">
        <f t="shared" si="88"/>
        <v>0</v>
      </c>
      <c r="AE666" s="196">
        <f t="shared" si="89"/>
        <v>0</v>
      </c>
    </row>
    <row r="667" spans="1:31" s="7" customFormat="1" ht="24" x14ac:dyDescent="0.25">
      <c r="A667" s="321"/>
      <c r="B667" s="237">
        <f t="shared" si="94"/>
        <v>209</v>
      </c>
      <c r="C667" s="321"/>
      <c r="D667" s="321" t="s">
        <v>1052</v>
      </c>
      <c r="E667" s="321"/>
      <c r="F667" s="16" t="s">
        <v>595</v>
      </c>
      <c r="G667" s="321">
        <v>7</v>
      </c>
      <c r="H667" s="321" t="s">
        <v>1046</v>
      </c>
      <c r="I667" s="361" t="s">
        <v>1047</v>
      </c>
      <c r="J667" s="16">
        <v>6.3</v>
      </c>
      <c r="K667" s="98">
        <v>21.3</v>
      </c>
      <c r="L667" s="81" t="s">
        <v>1053</v>
      </c>
      <c r="M667" s="43">
        <v>2016</v>
      </c>
      <c r="N667" s="14">
        <f>IF(K667="","",IF(O667="",IF(K667=0,"",IF(K667&lt;=[5]Разработчик!$D$7,[5]Разработчик!$C$8,IF(K667&lt;=[5]Разработчик!$G$7,[5]Разработчик!$F$8,IF(K667&lt;=[5]Разработчик!$J$7,[5]Разработчик!$I$8,IF(K667&lt;=[5]Разработчик!$M$7,[5]Разработчик!$L$8,IF(K667&lt;=[5]Разработчик!$P$7,[5]Разработчик!$O$8,IF(K667&lt;=[5]Разработчик!$S$7,[5]Разработчик!$R$8,IF(K667&lt;=425.9,3.5,IF(K667&gt;=[5]Разработчик!$V$7,[5]Разработчик!$U$8))))))))),"-"))</f>
        <v>1</v>
      </c>
      <c r="O667" s="15"/>
      <c r="P667" s="43">
        <v>2019</v>
      </c>
      <c r="Q667" s="43">
        <v>2023</v>
      </c>
      <c r="R667" s="74" t="s">
        <v>314</v>
      </c>
      <c r="S667" s="74" t="s">
        <v>930</v>
      </c>
      <c r="T667" s="17">
        <f t="shared" si="93"/>
        <v>2036</v>
      </c>
      <c r="U667" s="10">
        <v>4</v>
      </c>
      <c r="V667" s="10"/>
      <c r="W667" s="10">
        <v>1</v>
      </c>
      <c r="X667" s="10"/>
      <c r="Y667" s="10"/>
      <c r="Z667" s="10"/>
      <c r="AA667" s="336"/>
      <c r="AB667" s="202" t="s">
        <v>2521</v>
      </c>
      <c r="AC667" s="196">
        <f t="shared" si="87"/>
        <v>4</v>
      </c>
      <c r="AD667" s="196">
        <f t="shared" si="88"/>
        <v>10</v>
      </c>
      <c r="AE667" s="196">
        <f t="shared" si="89"/>
        <v>14</v>
      </c>
    </row>
    <row r="668" spans="1:31" s="7" customFormat="1" x14ac:dyDescent="0.25">
      <c r="A668" s="321"/>
      <c r="B668" s="237">
        <f t="shared" si="94"/>
        <v>209</v>
      </c>
      <c r="C668" s="321"/>
      <c r="D668" s="321"/>
      <c r="E668" s="321"/>
      <c r="F668" s="16" t="s">
        <v>595</v>
      </c>
      <c r="G668" s="321"/>
      <c r="H668" s="321"/>
      <c r="I668" s="361"/>
      <c r="J668" s="16">
        <v>0.1</v>
      </c>
      <c r="K668" s="98">
        <v>6</v>
      </c>
      <c r="L668" s="81" t="s">
        <v>155</v>
      </c>
      <c r="M668" s="43">
        <v>2016</v>
      </c>
      <c r="N668" s="14">
        <f>IF(K668="","",IF(O668="",IF(K668=0,"",IF(K668&lt;=[5]Разработчик!$D$7,[5]Разработчик!$C$8,IF(K668&lt;=[5]Разработчик!$G$7,[5]Разработчик!$F$8,IF(K668&lt;=[5]Разработчик!$J$7,[5]Разработчик!$I$8,IF(K668&lt;=[5]Разработчик!$M$7,[5]Разработчик!$L$8,IF(K668&lt;=[5]Разработчик!$P$7,[5]Разработчик!$O$8,IF(K668&lt;=[5]Разработчик!$S$7,[5]Разработчик!$R$8,IF(K668&lt;=425.9,3.5,IF(K668&gt;=[5]Разработчик!$V$7,[5]Разработчик!$U$8))))))))),"-"))</f>
        <v>1</v>
      </c>
      <c r="O668" s="15"/>
      <c r="P668" s="43">
        <v>2019</v>
      </c>
      <c r="Q668" s="43">
        <v>2023</v>
      </c>
      <c r="R668" s="74" t="s">
        <v>314</v>
      </c>
      <c r="S668" s="74" t="s">
        <v>715</v>
      </c>
      <c r="T668" s="17">
        <f t="shared" si="93"/>
        <v>2036</v>
      </c>
      <c r="U668" s="10"/>
      <c r="V668" s="10"/>
      <c r="W668" s="10"/>
      <c r="X668" s="10"/>
      <c r="Y668" s="10"/>
      <c r="Z668" s="10"/>
      <c r="AA668" s="336"/>
      <c r="AB668" s="202" t="s">
        <v>2521</v>
      </c>
      <c r="AC668" s="196">
        <f t="shared" si="87"/>
        <v>0</v>
      </c>
      <c r="AD668" s="196">
        <f t="shared" si="88"/>
        <v>0</v>
      </c>
      <c r="AE668" s="196">
        <f t="shared" si="89"/>
        <v>0</v>
      </c>
    </row>
    <row r="669" spans="1:31" s="7" customFormat="1" ht="24" x14ac:dyDescent="0.25">
      <c r="A669" s="321"/>
      <c r="B669" s="237">
        <f t="shared" si="94"/>
        <v>209</v>
      </c>
      <c r="C669" s="321"/>
      <c r="D669" s="16" t="s">
        <v>1054</v>
      </c>
      <c r="E669" s="321"/>
      <c r="F669" s="16" t="s">
        <v>595</v>
      </c>
      <c r="G669" s="16">
        <v>7</v>
      </c>
      <c r="H669" s="16" t="s">
        <v>1046</v>
      </c>
      <c r="I669" s="81" t="s">
        <v>1047</v>
      </c>
      <c r="J669" s="16">
        <v>9.6</v>
      </c>
      <c r="K669" s="98">
        <v>21.3</v>
      </c>
      <c r="L669" s="81" t="s">
        <v>1053</v>
      </c>
      <c r="M669" s="43">
        <v>2016</v>
      </c>
      <c r="N669" s="14">
        <f>IF(K669="","",IF(O669="",IF(K669=0,"",IF(K669&lt;=[5]Разработчик!$D$7,[5]Разработчик!$C$8,IF(K669&lt;=[5]Разработчик!$G$7,[5]Разработчик!$F$8,IF(K669&lt;=[5]Разработчик!$J$7,[5]Разработчик!$I$8,IF(K669&lt;=[5]Разработчик!$M$7,[5]Разработчик!$L$8,IF(K669&lt;=[5]Разработчик!$P$7,[5]Разработчик!$O$8,IF(K669&lt;=[5]Разработчик!$S$7,[5]Разработчик!$R$8,IF(K669&lt;=425.9,3.5,IF(K669&gt;=[5]Разработчик!$V$7,[5]Разработчик!$U$8))))))))),"-"))</f>
        <v>1</v>
      </c>
      <c r="O669" s="15"/>
      <c r="P669" s="43">
        <v>2019</v>
      </c>
      <c r="Q669" s="43">
        <v>2023</v>
      </c>
      <c r="R669" s="74" t="s">
        <v>314</v>
      </c>
      <c r="S669" s="74" t="s">
        <v>930</v>
      </c>
      <c r="T669" s="17">
        <f t="shared" si="93"/>
        <v>2036</v>
      </c>
      <c r="U669" s="10">
        <v>9</v>
      </c>
      <c r="V669" s="10"/>
      <c r="W669" s="10">
        <v>1</v>
      </c>
      <c r="X669" s="10"/>
      <c r="Y669" s="10"/>
      <c r="Z669" s="10"/>
      <c r="AA669" s="336"/>
      <c r="AB669" s="202" t="s">
        <v>2521</v>
      </c>
      <c r="AC669" s="196">
        <f t="shared" si="87"/>
        <v>9</v>
      </c>
      <c r="AD669" s="196">
        <f t="shared" si="88"/>
        <v>20</v>
      </c>
      <c r="AE669" s="196">
        <f t="shared" si="89"/>
        <v>29</v>
      </c>
    </row>
    <row r="670" spans="1:31" s="7" customFormat="1" x14ac:dyDescent="0.25">
      <c r="A670" s="321"/>
      <c r="B670" s="237">
        <f t="shared" si="94"/>
        <v>209</v>
      </c>
      <c r="C670" s="321"/>
      <c r="D670" s="321" t="s">
        <v>1055</v>
      </c>
      <c r="E670" s="321"/>
      <c r="F670" s="16" t="s">
        <v>595</v>
      </c>
      <c r="G670" s="321">
        <v>7</v>
      </c>
      <c r="H670" s="321" t="s">
        <v>1046</v>
      </c>
      <c r="I670" s="361" t="s">
        <v>1047</v>
      </c>
      <c r="J670" s="16">
        <v>0.9</v>
      </c>
      <c r="K670" s="98">
        <v>60.3</v>
      </c>
      <c r="L670" s="81" t="s">
        <v>944</v>
      </c>
      <c r="M670" s="43">
        <v>2016</v>
      </c>
      <c r="N670" s="14">
        <f>IF(K670="","",IF(O670="",IF(K670=0,"",IF(K670&lt;=[5]Разработчик!$D$7,[5]Разработчик!$C$8,IF(K670&lt;=[5]Разработчик!$G$7,[5]Разработчик!$F$8,IF(K670&lt;=[5]Разработчик!$J$7,[5]Разработчик!$I$8,IF(K670&lt;=[5]Разработчик!$M$7,[5]Разработчик!$L$8,IF(K670&lt;=[5]Разработчик!$P$7,[5]Разработчик!$O$8,IF(K670&lt;=[5]Разработчик!$S$7,[5]Разработчик!$R$8,IF(K670&lt;=425.9,3.5,IF(K670&gt;=[5]Разработчик!$V$7,[5]Разработчик!$U$8))))))))),"-"))</f>
        <v>2</v>
      </c>
      <c r="O670" s="15"/>
      <c r="P670" s="43">
        <v>2019</v>
      </c>
      <c r="Q670" s="43">
        <v>2023</v>
      </c>
      <c r="R670" s="74" t="s">
        <v>314</v>
      </c>
      <c r="S670" s="74" t="s">
        <v>909</v>
      </c>
      <c r="T670" s="17">
        <f t="shared" si="93"/>
        <v>2036</v>
      </c>
      <c r="U670" s="10"/>
      <c r="V670" s="10">
        <v>2</v>
      </c>
      <c r="W670" s="10">
        <v>5</v>
      </c>
      <c r="X670" s="10">
        <v>1</v>
      </c>
      <c r="Y670" s="10"/>
      <c r="Z670" s="10"/>
      <c r="AA670" s="336"/>
      <c r="AB670" s="202" t="s">
        <v>2521</v>
      </c>
      <c r="AC670" s="196">
        <f t="shared" si="87"/>
        <v>3</v>
      </c>
      <c r="AD670" s="196">
        <f t="shared" si="88"/>
        <v>18</v>
      </c>
      <c r="AE670" s="196">
        <f t="shared" si="89"/>
        <v>21</v>
      </c>
    </row>
    <row r="671" spans="1:31" s="7" customFormat="1" x14ac:dyDescent="0.25">
      <c r="A671" s="321"/>
      <c r="B671" s="237">
        <f t="shared" si="94"/>
        <v>209</v>
      </c>
      <c r="C671" s="321"/>
      <c r="D671" s="321"/>
      <c r="E671" s="321"/>
      <c r="F671" s="16" t="s">
        <v>595</v>
      </c>
      <c r="G671" s="321"/>
      <c r="H671" s="321"/>
      <c r="I671" s="361"/>
      <c r="J671" s="16">
        <v>0.8</v>
      </c>
      <c r="K671" s="98">
        <v>33.4</v>
      </c>
      <c r="L671" s="81" t="s">
        <v>961</v>
      </c>
      <c r="M671" s="43">
        <v>2016</v>
      </c>
      <c r="N671" s="14">
        <f>IF(K671="","",IF(O671="",IF(K671=0,"",IF(K671&lt;=[5]Разработчик!$D$7,[5]Разработчик!$C$8,IF(K671&lt;=[5]Разработчик!$G$7,[5]Разработчик!$F$8,IF(K671&lt;=[5]Разработчик!$J$7,[5]Разработчик!$I$8,IF(K671&lt;=[5]Разработчик!$M$7,[5]Разработчик!$L$8,IF(K671&lt;=[5]Разработчик!$P$7,[5]Разработчик!$O$8,IF(K671&lt;=[5]Разработчик!$S$7,[5]Разработчик!$R$8,IF(K671&lt;=425.9,3.5,IF(K671&gt;=[5]Разработчик!$V$7,[5]Разработчик!$U$8))))))))),"-"))</f>
        <v>1.5</v>
      </c>
      <c r="O671" s="15"/>
      <c r="P671" s="43">
        <v>2019</v>
      </c>
      <c r="Q671" s="43">
        <v>2023</v>
      </c>
      <c r="R671" s="74" t="s">
        <v>314</v>
      </c>
      <c r="S671" s="74" t="s">
        <v>909</v>
      </c>
      <c r="T671" s="17">
        <f t="shared" si="93"/>
        <v>2036</v>
      </c>
      <c r="U671" s="10"/>
      <c r="V671" s="10"/>
      <c r="W671" s="10">
        <v>1</v>
      </c>
      <c r="X671" s="10"/>
      <c r="Y671" s="10"/>
      <c r="Z671" s="10"/>
      <c r="AA671" s="336"/>
      <c r="AB671" s="202" t="s">
        <v>2521</v>
      </c>
      <c r="AC671" s="196">
        <f t="shared" si="87"/>
        <v>0</v>
      </c>
      <c r="AD671" s="196">
        <f t="shared" si="88"/>
        <v>2</v>
      </c>
      <c r="AE671" s="196">
        <f t="shared" si="89"/>
        <v>2</v>
      </c>
    </row>
    <row r="672" spans="1:31" s="7" customFormat="1" ht="15.75" x14ac:dyDescent="0.25">
      <c r="A672" s="37"/>
      <c r="B672" s="37"/>
      <c r="C672" s="37"/>
      <c r="D672" s="37"/>
      <c r="E672" s="37"/>
      <c r="F672" s="37"/>
      <c r="G672" s="37"/>
      <c r="H672" s="37"/>
      <c r="I672" s="37"/>
      <c r="J672" s="37"/>
      <c r="K672" s="37"/>
      <c r="L672" s="37"/>
      <c r="M672" s="37"/>
      <c r="N672" s="19" t="str">
        <f>IF(K672="","",IF(O672="",IF(K672=0,"",IF(K672&lt;=[5]Разработчик!$D$7,[5]Разработчик!$C$8,IF(K672&lt;=[5]Разработчик!$G$7,[5]Разработчик!$F$8,IF(K672&lt;=[5]Разработчик!$J$7,[5]Разработчик!$I$8,IF(K672&lt;=[5]Разработчик!$M$7,[5]Разработчик!$L$8,IF(K672&lt;=[5]Разработчик!$P$7,[5]Разработчик!$O$8,IF(K672&lt;=[5]Разработчик!$S$7,[5]Разработчик!$R$8,IF(K672&lt;=425.9,3.5,IF(K672&gt;=[5]Разработчик!$V$7,[5]Разработчик!$U$8))))))))),"-"))</f>
        <v/>
      </c>
      <c r="O672" s="20"/>
      <c r="P672" s="37"/>
      <c r="Q672" s="37"/>
      <c r="R672" s="37"/>
      <c r="S672" s="37"/>
      <c r="T672" s="21" t="str">
        <f t="shared" ref="T672:T699" si="95">IF(M672="","",M672+R672)</f>
        <v/>
      </c>
      <c r="U672" s="24"/>
      <c r="V672" s="24"/>
      <c r="W672" s="24"/>
      <c r="X672" s="24"/>
      <c r="Y672" s="24"/>
      <c r="Z672" s="24"/>
      <c r="AA672" s="24"/>
      <c r="AB672" s="24"/>
      <c r="AC672" s="204">
        <v>3560</v>
      </c>
      <c r="AD672" s="204">
        <v>10177</v>
      </c>
      <c r="AE672" s="204">
        <f t="shared" si="89"/>
        <v>13737</v>
      </c>
    </row>
    <row r="673" spans="1:28" s="7" customFormat="1" x14ac:dyDescent="0.25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1" t="str">
        <f>IF(K673="","",IF(O673="",IF(K673=0,"",IF(K673&lt;=[5]Разработчик!$D$7,[5]Разработчик!$C$8,IF(K673&lt;=[5]Разработчик!$G$7,[5]Разработчик!$F$8,IF(K673&lt;=[5]Разработчик!$J$7,[5]Разработчик!$I$8,IF(K673&lt;=[5]Разработчик!$M$7,[5]Разработчик!$L$8,IF(K673&lt;=[5]Разработчик!$P$7,[5]Разработчик!$O$8,IF(K673&lt;=[5]Разработчик!$S$7,[5]Разработчик!$R$8,IF(K673&lt;=425.9,3.5,IF(K673&gt;=[5]Разработчик!$V$7,[5]Разработчик!$U$8))))))))),"-"))</f>
        <v/>
      </c>
      <c r="O673" s="2"/>
      <c r="P673" s="6"/>
      <c r="Q673" s="6"/>
      <c r="R673" s="6"/>
      <c r="S673" s="6"/>
      <c r="T673" s="3" t="str">
        <f t="shared" si="95"/>
        <v/>
      </c>
      <c r="U673" s="24"/>
      <c r="V673" s="24"/>
      <c r="W673" s="24"/>
      <c r="X673" s="24"/>
      <c r="Y673" s="24"/>
      <c r="Z673" s="24"/>
      <c r="AA673" s="24"/>
      <c r="AB673" s="24"/>
    </row>
    <row r="674" spans="1:28" s="7" customFormat="1" ht="15.75" x14ac:dyDescent="0.25">
      <c r="A674" s="8" t="s">
        <v>3198</v>
      </c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1" t="str">
        <f>IF(K674="","",IF(O674="",IF(K674=0,"",IF(K674&lt;=[5]Разработчик!$D$7,[5]Разработчик!$C$8,IF(K674&lt;=[5]Разработчик!$G$7,[5]Разработчик!$F$8,IF(K674&lt;=[5]Разработчик!$J$7,[5]Разработчик!$I$8,IF(K674&lt;=[5]Разработчик!$M$7,[5]Разработчик!$L$8,IF(K674&lt;=[5]Разработчик!$P$7,[5]Разработчик!$O$8,IF(K674&lt;=[5]Разработчик!$S$7,[5]Разработчик!$R$8,IF(K674&lt;=425.9,3.5,IF(K674&gt;=[5]Разработчик!$V$7,[5]Разработчик!$U$8))))))))),"-"))</f>
        <v/>
      </c>
      <c r="O674" s="2"/>
      <c r="P674" s="6"/>
      <c r="Q674" s="6"/>
      <c r="R674" s="6"/>
      <c r="S674" s="6"/>
      <c r="T674" s="3" t="str">
        <f t="shared" si="95"/>
        <v/>
      </c>
      <c r="U674" s="24"/>
      <c r="V674" s="24"/>
      <c r="W674" s="24"/>
      <c r="X674" s="24"/>
      <c r="Y674" s="24"/>
      <c r="Z674" s="24"/>
      <c r="AA674" s="24"/>
      <c r="AB674" s="24"/>
    </row>
    <row r="675" spans="1:28" s="7" customFormat="1" x14ac:dyDescent="0.2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1" t="str">
        <f>IF(K675="","",IF(O675="",IF(K675=0,"",IF(K675&lt;=[5]Разработчик!$D$7,[5]Разработчик!$C$8,IF(K675&lt;=[5]Разработчик!$G$7,[5]Разработчик!$F$8,IF(K675&lt;=[5]Разработчик!$J$7,[5]Разработчик!$I$8,IF(K675&lt;=[5]Разработчик!$M$7,[5]Разработчик!$L$8,IF(K675&lt;=[5]Разработчик!$P$7,[5]Разработчик!$O$8,IF(K675&lt;=[5]Разработчик!$S$7,[5]Разработчик!$R$8,IF(K675&lt;=425.9,3.5,IF(K675&gt;=[5]Разработчик!$V$7,[5]Разработчик!$U$8))))))))),"-"))</f>
        <v/>
      </c>
      <c r="O675" s="2"/>
      <c r="P675" s="6"/>
      <c r="Q675" s="6"/>
      <c r="R675" s="6"/>
      <c r="S675" s="6"/>
      <c r="T675" s="3" t="str">
        <f t="shared" si="95"/>
        <v/>
      </c>
      <c r="U675" s="24"/>
      <c r="V675" s="24"/>
      <c r="W675" s="24"/>
      <c r="X675" s="24"/>
      <c r="Y675" s="24"/>
      <c r="Z675" s="24"/>
      <c r="AA675" s="24"/>
      <c r="AB675" s="24"/>
    </row>
    <row r="676" spans="1:28" s="7" customFormat="1" x14ac:dyDescent="0.25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1" t="str">
        <f>IF(K676="","",IF(O676="",IF(K676=0,"",IF(K676&lt;=[5]Разработчик!$D$7,[5]Разработчик!$C$8,IF(K676&lt;=[5]Разработчик!$G$7,[5]Разработчик!$F$8,IF(K676&lt;=[5]Разработчик!$J$7,[5]Разработчик!$I$8,IF(K676&lt;=[5]Разработчик!$M$7,[5]Разработчик!$L$8,IF(K676&lt;=[5]Разработчик!$P$7,[5]Разработчик!$O$8,IF(K676&lt;=[5]Разработчик!$S$7,[5]Разработчик!$R$8,IF(K676&lt;=425.9,3.5,IF(K676&gt;=[5]Разработчик!$V$7,[5]Разработчик!$U$8))))))))),"-"))</f>
        <v/>
      </c>
      <c r="O676" s="2"/>
      <c r="P676" s="6"/>
      <c r="Q676" s="6"/>
      <c r="R676" s="6"/>
      <c r="S676" s="6"/>
      <c r="T676" s="3" t="str">
        <f t="shared" si="95"/>
        <v/>
      </c>
      <c r="U676" s="24"/>
      <c r="V676" s="24"/>
      <c r="W676" s="24"/>
      <c r="X676" s="24"/>
      <c r="Y676" s="24"/>
      <c r="Z676" s="24"/>
      <c r="AA676" s="24"/>
      <c r="AB676" s="24"/>
    </row>
    <row r="677" spans="1:28" s="7" customFormat="1" x14ac:dyDescent="0.25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1" t="str">
        <f>IF(K677="","",IF(O677="",IF(K677=0,"",IF(K677&lt;=[5]Разработчик!$D$7,[5]Разработчик!$C$8,IF(K677&lt;=[5]Разработчик!$G$7,[5]Разработчик!$F$8,IF(K677&lt;=[5]Разработчик!$J$7,[5]Разработчик!$I$8,IF(K677&lt;=[5]Разработчик!$M$7,[5]Разработчик!$L$8,IF(K677&lt;=[5]Разработчик!$P$7,[5]Разработчик!$O$8,IF(K677&lt;=[5]Разработчик!$S$7,[5]Разработчик!$R$8,IF(K677&lt;=425.9,3.5,IF(K677&gt;=[5]Разработчик!$V$7,[5]Разработчик!$U$8))))))))),"-"))</f>
        <v/>
      </c>
      <c r="O677" s="2"/>
      <c r="P677" s="6"/>
      <c r="Q677" s="6"/>
      <c r="R677" s="6"/>
      <c r="S677" s="6"/>
      <c r="T677" s="3" t="str">
        <f t="shared" si="95"/>
        <v/>
      </c>
      <c r="U677" s="24"/>
      <c r="V677" s="24"/>
      <c r="W677" s="24"/>
      <c r="X677" s="24"/>
      <c r="Y677" s="24"/>
      <c r="Z677" s="24"/>
      <c r="AA677" s="24"/>
      <c r="AB677" s="24"/>
    </row>
    <row r="678" spans="1:28" s="7" customFormat="1" x14ac:dyDescent="0.25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1" t="str">
        <f>IF(K678="","",IF(O678="",IF(K678=0,"",IF(K678&lt;=[5]Разработчик!$D$7,[5]Разработчик!$C$8,IF(K678&lt;=[5]Разработчик!$G$7,[5]Разработчик!$F$8,IF(K678&lt;=[5]Разработчик!$J$7,[5]Разработчик!$I$8,IF(K678&lt;=[5]Разработчик!$M$7,[5]Разработчик!$L$8,IF(K678&lt;=[5]Разработчик!$P$7,[5]Разработчик!$O$8,IF(K678&lt;=[5]Разработчик!$S$7,[5]Разработчик!$R$8,IF(K678&lt;=425.9,3.5,IF(K678&gt;=[5]Разработчик!$V$7,[5]Разработчик!$U$8))))))))),"-"))</f>
        <v/>
      </c>
      <c r="O678" s="2"/>
      <c r="P678" s="6"/>
      <c r="Q678" s="6"/>
      <c r="R678" s="6"/>
      <c r="S678" s="6"/>
      <c r="T678" s="3" t="str">
        <f t="shared" si="95"/>
        <v/>
      </c>
      <c r="U678" s="24"/>
      <c r="V678" s="24"/>
      <c r="W678" s="24"/>
      <c r="X678" s="24"/>
      <c r="Y678" s="24"/>
      <c r="Z678" s="24"/>
      <c r="AA678" s="24"/>
      <c r="AB678" s="24"/>
    </row>
    <row r="679" spans="1:28" s="7" customFormat="1" x14ac:dyDescent="0.25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1" t="str">
        <f>IF(K679="","",IF(O679="",IF(K679=0,"",IF(K679&lt;=[5]Разработчик!$D$7,[5]Разработчик!$C$8,IF(K679&lt;=[5]Разработчик!$G$7,[5]Разработчик!$F$8,IF(K679&lt;=[5]Разработчик!$J$7,[5]Разработчик!$I$8,IF(K679&lt;=[5]Разработчик!$M$7,[5]Разработчик!$L$8,IF(K679&lt;=[5]Разработчик!$P$7,[5]Разработчик!$O$8,IF(K679&lt;=[5]Разработчик!$S$7,[5]Разработчик!$R$8,IF(K679&lt;=425.9,3.5,IF(K679&gt;=[5]Разработчик!$V$7,[5]Разработчик!$U$8))))))))),"-"))</f>
        <v/>
      </c>
      <c r="O679" s="2"/>
      <c r="P679" s="6"/>
      <c r="Q679" s="6"/>
      <c r="R679" s="6"/>
      <c r="S679" s="6"/>
      <c r="T679" s="3" t="str">
        <f t="shared" si="95"/>
        <v/>
      </c>
      <c r="U679" s="24"/>
      <c r="V679" s="24"/>
      <c r="W679" s="24"/>
      <c r="X679" s="24"/>
      <c r="Y679" s="24"/>
      <c r="Z679" s="24"/>
      <c r="AA679" s="24"/>
      <c r="AB679" s="24"/>
    </row>
    <row r="680" spans="1:28" s="7" customFormat="1" x14ac:dyDescent="0.25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1" t="str">
        <f>IF(K680="","",IF(O680="",IF(K680=0,"",IF(K680&lt;=[5]Разработчик!$D$7,[5]Разработчик!$C$8,IF(K680&lt;=[5]Разработчик!$G$7,[5]Разработчик!$F$8,IF(K680&lt;=[5]Разработчик!$J$7,[5]Разработчик!$I$8,IF(K680&lt;=[5]Разработчик!$M$7,[5]Разработчик!$L$8,IF(K680&lt;=[5]Разработчик!$P$7,[5]Разработчик!$O$8,IF(K680&lt;=[5]Разработчик!$S$7,[5]Разработчик!$R$8,IF(K680&lt;=425.9,3.5,IF(K680&gt;=[5]Разработчик!$V$7,[5]Разработчик!$U$8))))))))),"-"))</f>
        <v/>
      </c>
      <c r="O680" s="2"/>
      <c r="P680" s="6"/>
      <c r="Q680" s="6"/>
      <c r="R680" s="6"/>
      <c r="S680" s="6"/>
      <c r="T680" s="3" t="str">
        <f t="shared" si="95"/>
        <v/>
      </c>
      <c r="U680" s="24"/>
      <c r="V680" s="24"/>
      <c r="W680" s="24"/>
      <c r="X680" s="24"/>
      <c r="Y680" s="24"/>
      <c r="Z680" s="24"/>
      <c r="AA680" s="24"/>
      <c r="AB680" s="24"/>
    </row>
    <row r="681" spans="1:28" s="7" customFormat="1" x14ac:dyDescent="0.25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1" t="str">
        <f>IF(K681="","",IF(O681="",IF(K681=0,"",IF(K681&lt;=[5]Разработчик!$D$7,[5]Разработчик!$C$8,IF(K681&lt;=[5]Разработчик!$G$7,[5]Разработчик!$F$8,IF(K681&lt;=[5]Разработчик!$J$7,[5]Разработчик!$I$8,IF(K681&lt;=[5]Разработчик!$M$7,[5]Разработчик!$L$8,IF(K681&lt;=[5]Разработчик!$P$7,[5]Разработчик!$O$8,IF(K681&lt;=[5]Разработчик!$S$7,[5]Разработчик!$R$8,IF(K681&lt;=425.9,3.5,IF(K681&gt;=[5]Разработчик!$V$7,[5]Разработчик!$U$8))))))))),"-"))</f>
        <v/>
      </c>
      <c r="O681" s="2"/>
      <c r="P681" s="6"/>
      <c r="Q681" s="6"/>
      <c r="R681" s="6"/>
      <c r="S681" s="6"/>
      <c r="T681" s="3" t="str">
        <f t="shared" si="95"/>
        <v/>
      </c>
      <c r="U681" s="24"/>
      <c r="V681" s="24"/>
      <c r="W681" s="24"/>
      <c r="X681" s="24"/>
      <c r="Y681" s="24"/>
      <c r="Z681" s="24"/>
      <c r="AA681" s="24"/>
      <c r="AB681" s="24"/>
    </row>
    <row r="682" spans="1:28" s="7" customFormat="1" x14ac:dyDescent="0.25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1" t="str">
        <f>IF(K682="","",IF(O682="",IF(K682=0,"",IF(K682&lt;=[5]Разработчик!$D$7,[5]Разработчик!$C$8,IF(K682&lt;=[5]Разработчик!$G$7,[5]Разработчик!$F$8,IF(K682&lt;=[5]Разработчик!$J$7,[5]Разработчик!$I$8,IF(K682&lt;=[5]Разработчик!$M$7,[5]Разработчик!$L$8,IF(K682&lt;=[5]Разработчик!$P$7,[5]Разработчик!$O$8,IF(K682&lt;=[5]Разработчик!$S$7,[5]Разработчик!$R$8,IF(K682&lt;=425.9,3.5,IF(K682&gt;=[5]Разработчик!$V$7,[5]Разработчик!$U$8))))))))),"-"))</f>
        <v/>
      </c>
      <c r="O682" s="2"/>
      <c r="P682" s="6"/>
      <c r="Q682" s="6"/>
      <c r="R682" s="6"/>
      <c r="S682" s="6"/>
      <c r="T682" s="3" t="str">
        <f t="shared" si="95"/>
        <v/>
      </c>
      <c r="U682" s="24"/>
      <c r="V682" s="24"/>
      <c r="W682" s="24"/>
      <c r="X682" s="24"/>
      <c r="Y682" s="24"/>
      <c r="Z682" s="24"/>
      <c r="AA682" s="24"/>
      <c r="AB682" s="24"/>
    </row>
    <row r="683" spans="1:28" s="7" customFormat="1" x14ac:dyDescent="0.25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1" t="str">
        <f>IF(K683="","",IF(O683="",IF(K683=0,"",IF(K683&lt;=[5]Разработчик!$D$7,[5]Разработчик!$C$8,IF(K683&lt;=[5]Разработчик!$G$7,[5]Разработчик!$F$8,IF(K683&lt;=[5]Разработчик!$J$7,[5]Разработчик!$I$8,IF(K683&lt;=[5]Разработчик!$M$7,[5]Разработчик!$L$8,IF(K683&lt;=[5]Разработчик!$P$7,[5]Разработчик!$O$8,IF(K683&lt;=[5]Разработчик!$S$7,[5]Разработчик!$R$8,IF(K683&lt;=425.9,3.5,IF(K683&gt;=[5]Разработчик!$V$7,[5]Разработчик!$U$8))))))))),"-"))</f>
        <v/>
      </c>
      <c r="O683" s="2"/>
      <c r="P683" s="6"/>
      <c r="Q683" s="6"/>
      <c r="R683" s="6"/>
      <c r="S683" s="6"/>
      <c r="T683" s="3" t="str">
        <f t="shared" si="95"/>
        <v/>
      </c>
      <c r="U683" s="24"/>
      <c r="V683" s="24"/>
      <c r="W683" s="24"/>
      <c r="X683" s="24"/>
      <c r="Y683" s="24"/>
      <c r="Z683" s="24"/>
      <c r="AA683" s="24"/>
      <c r="AB683" s="24"/>
    </row>
    <row r="684" spans="1:28" s="7" customFormat="1" x14ac:dyDescent="0.25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1" t="str">
        <f>IF(K684="","",IF(O684="",IF(K684=0,"",IF(K684&lt;=[5]Разработчик!$D$7,[5]Разработчик!$C$8,IF(K684&lt;=[5]Разработчик!$G$7,[5]Разработчик!$F$8,IF(K684&lt;=[5]Разработчик!$J$7,[5]Разработчик!$I$8,IF(K684&lt;=[5]Разработчик!$M$7,[5]Разработчик!$L$8,IF(K684&lt;=[5]Разработчик!$P$7,[5]Разработчик!$O$8,IF(K684&lt;=[5]Разработчик!$S$7,[5]Разработчик!$R$8,IF(K684&lt;=425.9,3.5,IF(K684&gt;=[5]Разработчик!$V$7,[5]Разработчик!$U$8))))))))),"-"))</f>
        <v/>
      </c>
      <c r="O684" s="2"/>
      <c r="P684" s="6"/>
      <c r="Q684" s="6"/>
      <c r="R684" s="6"/>
      <c r="S684" s="6"/>
      <c r="T684" s="3" t="str">
        <f t="shared" si="95"/>
        <v/>
      </c>
      <c r="U684" s="24"/>
      <c r="V684" s="24"/>
      <c r="W684" s="24"/>
      <c r="X684" s="24"/>
      <c r="Y684" s="24"/>
      <c r="Z684" s="24"/>
      <c r="AA684" s="24"/>
      <c r="AB684" s="24"/>
    </row>
    <row r="685" spans="1:28" s="7" customFormat="1" x14ac:dyDescent="0.2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1" t="str">
        <f>IF(K685="","",IF(O685="",IF(K685=0,"",IF(K685&lt;=[5]Разработчик!$D$7,[5]Разработчик!$C$8,IF(K685&lt;=[5]Разработчик!$G$7,[5]Разработчик!$F$8,IF(K685&lt;=[5]Разработчик!$J$7,[5]Разработчик!$I$8,IF(K685&lt;=[5]Разработчик!$M$7,[5]Разработчик!$L$8,IF(K685&lt;=[5]Разработчик!$P$7,[5]Разработчик!$O$8,IF(K685&lt;=[5]Разработчик!$S$7,[5]Разработчик!$R$8,IF(K685&lt;=425.9,3.5,IF(K685&gt;=[5]Разработчик!$V$7,[5]Разработчик!$U$8))))))))),"-"))</f>
        <v/>
      </c>
      <c r="O685" s="2"/>
      <c r="P685" s="6"/>
      <c r="Q685" s="6"/>
      <c r="R685" s="6"/>
      <c r="S685" s="6"/>
      <c r="T685" s="3" t="str">
        <f t="shared" si="95"/>
        <v/>
      </c>
      <c r="U685" s="24"/>
      <c r="V685" s="24"/>
      <c r="W685" s="24"/>
      <c r="X685" s="24"/>
      <c r="Y685" s="24"/>
      <c r="Z685" s="24"/>
      <c r="AA685" s="24"/>
      <c r="AB685" s="24"/>
    </row>
    <row r="686" spans="1:28" s="7" customFormat="1" x14ac:dyDescent="0.25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1" t="str">
        <f>IF(K686="","",IF(O686="",IF(K686=0,"",IF(K686&lt;=[5]Разработчик!$D$7,[5]Разработчик!$C$8,IF(K686&lt;=[5]Разработчик!$G$7,[5]Разработчик!$F$8,IF(K686&lt;=[5]Разработчик!$J$7,[5]Разработчик!$I$8,IF(K686&lt;=[5]Разработчик!$M$7,[5]Разработчик!$L$8,IF(K686&lt;=[5]Разработчик!$P$7,[5]Разработчик!$O$8,IF(K686&lt;=[5]Разработчик!$S$7,[5]Разработчик!$R$8,IF(K686&lt;=425.9,3.5,IF(K686&gt;=[5]Разработчик!$V$7,[5]Разработчик!$U$8))))))))),"-"))</f>
        <v/>
      </c>
      <c r="O686" s="2"/>
      <c r="P686" s="6"/>
      <c r="Q686" s="6"/>
      <c r="R686" s="6"/>
      <c r="S686" s="6"/>
      <c r="T686" s="3" t="str">
        <f t="shared" si="95"/>
        <v/>
      </c>
      <c r="U686" s="24"/>
      <c r="V686" s="24"/>
      <c r="W686" s="24"/>
      <c r="X686" s="24"/>
      <c r="Y686" s="24"/>
      <c r="Z686" s="24"/>
      <c r="AA686" s="24"/>
      <c r="AB686" s="24"/>
    </row>
    <row r="687" spans="1:28" s="7" customFormat="1" x14ac:dyDescent="0.25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1" t="str">
        <f>IF(K687="","",IF(O687="",IF(K687=0,"",IF(K687&lt;=[5]Разработчик!$D$7,[5]Разработчик!$C$8,IF(K687&lt;=[5]Разработчик!$G$7,[5]Разработчик!$F$8,IF(K687&lt;=[5]Разработчик!$J$7,[5]Разработчик!$I$8,IF(K687&lt;=[5]Разработчик!$M$7,[5]Разработчик!$L$8,IF(K687&lt;=[5]Разработчик!$P$7,[5]Разработчик!$O$8,IF(K687&lt;=[5]Разработчик!$S$7,[5]Разработчик!$R$8,IF(K687&lt;=425.9,3.5,IF(K687&gt;=[5]Разработчик!$V$7,[5]Разработчик!$U$8))))))))),"-"))</f>
        <v/>
      </c>
      <c r="O687" s="2"/>
      <c r="P687" s="6"/>
      <c r="Q687" s="6"/>
      <c r="R687" s="6"/>
      <c r="S687" s="6"/>
      <c r="T687" s="3" t="str">
        <f t="shared" si="95"/>
        <v/>
      </c>
      <c r="U687" s="24"/>
      <c r="V687" s="24"/>
      <c r="W687" s="24"/>
      <c r="X687" s="24"/>
      <c r="Y687" s="24"/>
      <c r="Z687" s="24"/>
      <c r="AA687" s="24"/>
      <c r="AB687" s="24"/>
    </row>
    <row r="688" spans="1:28" s="7" customFormat="1" x14ac:dyDescent="0.25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1" t="str">
        <f>IF(K688="","",IF(O688="",IF(K688=0,"",IF(K688&lt;=[5]Разработчик!$D$7,[5]Разработчик!$C$8,IF(K688&lt;=[5]Разработчик!$G$7,[5]Разработчик!$F$8,IF(K688&lt;=[5]Разработчик!$J$7,[5]Разработчик!$I$8,IF(K688&lt;=[5]Разработчик!$M$7,[5]Разработчик!$L$8,IF(K688&lt;=[5]Разработчик!$P$7,[5]Разработчик!$O$8,IF(K688&lt;=[5]Разработчик!$S$7,[5]Разработчик!$R$8,IF(K688&lt;=425.9,3.5,IF(K688&gt;=[5]Разработчик!$V$7,[5]Разработчик!$U$8))))))))),"-"))</f>
        <v/>
      </c>
      <c r="O688" s="2"/>
      <c r="P688" s="6"/>
      <c r="Q688" s="6"/>
      <c r="R688" s="6"/>
      <c r="S688" s="6"/>
      <c r="T688" s="3" t="str">
        <f t="shared" si="95"/>
        <v/>
      </c>
      <c r="U688" s="24"/>
      <c r="V688" s="24"/>
      <c r="W688" s="24"/>
      <c r="X688" s="24"/>
      <c r="Y688" s="24"/>
      <c r="Z688" s="24"/>
      <c r="AA688" s="24"/>
      <c r="AB688" s="24"/>
    </row>
    <row r="689" spans="1:28" s="7" customFormat="1" x14ac:dyDescent="0.25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1" t="str">
        <f>IF(K689="","",IF(O689="",IF(K689=0,"",IF(K689&lt;=[5]Разработчик!$D$7,[5]Разработчик!$C$8,IF(K689&lt;=[5]Разработчик!$G$7,[5]Разработчик!$F$8,IF(K689&lt;=[5]Разработчик!$J$7,[5]Разработчик!$I$8,IF(K689&lt;=[5]Разработчик!$M$7,[5]Разработчик!$L$8,IF(K689&lt;=[5]Разработчик!$P$7,[5]Разработчик!$O$8,IF(K689&lt;=[5]Разработчик!$S$7,[5]Разработчик!$R$8,IF(K689&lt;=425.9,3.5,IF(K689&gt;=[5]Разработчик!$V$7,[5]Разработчик!$U$8))))))))),"-"))</f>
        <v/>
      </c>
      <c r="O689" s="2"/>
      <c r="P689" s="6"/>
      <c r="Q689" s="6"/>
      <c r="R689" s="6"/>
      <c r="S689" s="6"/>
      <c r="T689" s="3" t="str">
        <f t="shared" si="95"/>
        <v/>
      </c>
      <c r="U689" s="24"/>
      <c r="V689" s="24"/>
      <c r="W689" s="24"/>
      <c r="X689" s="24"/>
      <c r="Y689" s="24"/>
      <c r="Z689" s="24"/>
      <c r="AA689" s="24"/>
      <c r="AB689" s="24"/>
    </row>
    <row r="690" spans="1:28" s="7" customFormat="1" x14ac:dyDescent="0.25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1" t="str">
        <f>IF(K690="","",IF(O690="",IF(K690=0,"",IF(K690&lt;=[5]Разработчик!$D$7,[5]Разработчик!$C$8,IF(K690&lt;=[5]Разработчик!$G$7,[5]Разработчик!$F$8,IF(K690&lt;=[5]Разработчик!$J$7,[5]Разработчик!$I$8,IF(K690&lt;=[5]Разработчик!$M$7,[5]Разработчик!$L$8,IF(K690&lt;=[5]Разработчик!$P$7,[5]Разработчик!$O$8,IF(K690&lt;=[5]Разработчик!$S$7,[5]Разработчик!$R$8,IF(K690&lt;=425.9,3.5,IF(K690&gt;=[5]Разработчик!$V$7,[5]Разработчик!$U$8))))))))),"-"))</f>
        <v/>
      </c>
      <c r="O690" s="2"/>
      <c r="P690" s="6"/>
      <c r="Q690" s="6"/>
      <c r="R690" s="6"/>
      <c r="S690" s="6"/>
      <c r="T690" s="3" t="str">
        <f t="shared" si="95"/>
        <v/>
      </c>
      <c r="U690" s="24"/>
      <c r="V690" s="24"/>
      <c r="W690" s="24"/>
      <c r="X690" s="24"/>
      <c r="Y690" s="24"/>
      <c r="Z690" s="24"/>
      <c r="AA690" s="24"/>
      <c r="AB690" s="24"/>
    </row>
    <row r="691" spans="1:28" s="7" customFormat="1" x14ac:dyDescent="0.25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1" t="str">
        <f>IF(K691="","",IF(O691="",IF(K691=0,"",IF(K691&lt;=[5]Разработчик!$D$7,[5]Разработчик!$C$8,IF(K691&lt;=[5]Разработчик!$G$7,[5]Разработчик!$F$8,IF(K691&lt;=[5]Разработчик!$J$7,[5]Разработчик!$I$8,IF(K691&lt;=[5]Разработчик!$M$7,[5]Разработчик!$L$8,IF(K691&lt;=[5]Разработчик!$P$7,[5]Разработчик!$O$8,IF(K691&lt;=[5]Разработчик!$S$7,[5]Разработчик!$R$8,IF(K691&lt;=425.9,3.5,IF(K691&gt;=[5]Разработчик!$V$7,[5]Разработчик!$U$8))))))))),"-"))</f>
        <v/>
      </c>
      <c r="O691" s="2"/>
      <c r="P691" s="6"/>
      <c r="Q691" s="6"/>
      <c r="R691" s="6"/>
      <c r="S691" s="6"/>
      <c r="T691" s="3" t="str">
        <f t="shared" si="95"/>
        <v/>
      </c>
      <c r="U691" s="24"/>
      <c r="V691" s="24"/>
      <c r="W691" s="24"/>
      <c r="X691" s="24"/>
      <c r="Y691" s="24"/>
      <c r="Z691" s="24"/>
      <c r="AA691" s="24"/>
      <c r="AB691" s="24"/>
    </row>
    <row r="692" spans="1:28" s="7" customFormat="1" x14ac:dyDescent="0.25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1" t="str">
        <f>IF(K692="","",IF(O692="",IF(K692=0,"",IF(K692&lt;=[5]Разработчик!$D$7,[5]Разработчик!$C$8,IF(K692&lt;=[5]Разработчик!$G$7,[5]Разработчик!$F$8,IF(K692&lt;=[5]Разработчик!$J$7,[5]Разработчик!$I$8,IF(K692&lt;=[5]Разработчик!$M$7,[5]Разработчик!$L$8,IF(K692&lt;=[5]Разработчик!$P$7,[5]Разработчик!$O$8,IF(K692&lt;=[5]Разработчик!$S$7,[5]Разработчик!$R$8,IF(K692&lt;=425.9,3.5,IF(K692&gt;=[5]Разработчик!$V$7,[5]Разработчик!$U$8))))))))),"-"))</f>
        <v/>
      </c>
      <c r="O692" s="2"/>
      <c r="P692" s="6"/>
      <c r="Q692" s="6"/>
      <c r="R692" s="6"/>
      <c r="S692" s="6"/>
      <c r="T692" s="3" t="str">
        <f t="shared" si="95"/>
        <v/>
      </c>
      <c r="U692" s="24"/>
      <c r="V692" s="24"/>
      <c r="W692" s="24"/>
      <c r="X692" s="24"/>
      <c r="Y692" s="24"/>
      <c r="Z692" s="24"/>
      <c r="AA692" s="24"/>
      <c r="AB692" s="24"/>
    </row>
    <row r="693" spans="1:28" s="7" customFormat="1" x14ac:dyDescent="0.25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1" t="str">
        <f>IF(K693="","",IF(O693="",IF(K693=0,"",IF(K693&lt;=[5]Разработчик!$D$7,[5]Разработчик!$C$8,IF(K693&lt;=[5]Разработчик!$G$7,[5]Разработчик!$F$8,IF(K693&lt;=[5]Разработчик!$J$7,[5]Разработчик!$I$8,IF(K693&lt;=[5]Разработчик!$M$7,[5]Разработчик!$L$8,IF(K693&lt;=[5]Разработчик!$P$7,[5]Разработчик!$O$8,IF(K693&lt;=[5]Разработчик!$S$7,[5]Разработчик!$R$8,IF(K693&lt;=425.9,3.5,IF(K693&gt;=[5]Разработчик!$V$7,[5]Разработчик!$U$8))))))))),"-"))</f>
        <v/>
      </c>
      <c r="O693" s="2"/>
      <c r="P693" s="6"/>
      <c r="Q693" s="6"/>
      <c r="R693" s="6"/>
      <c r="S693" s="6"/>
      <c r="T693" s="3" t="str">
        <f t="shared" si="95"/>
        <v/>
      </c>
      <c r="U693" s="24"/>
      <c r="V693" s="24"/>
      <c r="W693" s="24"/>
      <c r="X693" s="24"/>
      <c r="Y693" s="24"/>
      <c r="Z693" s="24"/>
      <c r="AA693" s="24"/>
      <c r="AB693" s="24"/>
    </row>
    <row r="694" spans="1:28" s="7" customFormat="1" x14ac:dyDescent="0.25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1" t="str">
        <f>IF(K694="","",IF(O694="",IF(K694=0,"",IF(K694&lt;=[5]Разработчик!$D$7,[5]Разработчик!$C$8,IF(K694&lt;=[5]Разработчик!$G$7,[5]Разработчик!$F$8,IF(K694&lt;=[5]Разработчик!$J$7,[5]Разработчик!$I$8,IF(K694&lt;=[5]Разработчик!$M$7,[5]Разработчик!$L$8,IF(K694&lt;=[5]Разработчик!$P$7,[5]Разработчик!$O$8,IF(K694&lt;=[5]Разработчик!$S$7,[5]Разработчик!$R$8,IF(K694&lt;=425.9,3.5,IF(K694&gt;=[5]Разработчик!$V$7,[5]Разработчик!$U$8))))))))),"-"))</f>
        <v/>
      </c>
      <c r="O694" s="2"/>
      <c r="P694" s="6"/>
      <c r="Q694" s="6"/>
      <c r="R694" s="6"/>
      <c r="S694" s="6"/>
      <c r="T694" s="3" t="str">
        <f t="shared" si="95"/>
        <v/>
      </c>
      <c r="U694" s="24"/>
      <c r="V694" s="24"/>
      <c r="W694" s="24"/>
      <c r="X694" s="24"/>
      <c r="Y694" s="24"/>
      <c r="Z694" s="24"/>
      <c r="AA694" s="24"/>
      <c r="AB694" s="24"/>
    </row>
    <row r="695" spans="1:28" s="7" customFormat="1" x14ac:dyDescent="0.2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1" t="str">
        <f>IF(K695="","",IF(O695="",IF(K695=0,"",IF(K695&lt;=[5]Разработчик!$D$7,[5]Разработчик!$C$8,IF(K695&lt;=[5]Разработчик!$G$7,[5]Разработчик!$F$8,IF(K695&lt;=[5]Разработчик!$J$7,[5]Разработчик!$I$8,IF(K695&lt;=[5]Разработчик!$M$7,[5]Разработчик!$L$8,IF(K695&lt;=[5]Разработчик!$P$7,[5]Разработчик!$O$8,IF(K695&lt;=[5]Разработчик!$S$7,[5]Разработчик!$R$8,IF(K695&lt;=425.9,3.5,IF(K695&gt;=[5]Разработчик!$V$7,[5]Разработчик!$U$8))))))))),"-"))</f>
        <v/>
      </c>
      <c r="O695" s="2"/>
      <c r="P695" s="6"/>
      <c r="Q695" s="6"/>
      <c r="R695" s="6"/>
      <c r="S695" s="6"/>
      <c r="T695" s="3" t="str">
        <f t="shared" si="95"/>
        <v/>
      </c>
      <c r="U695" s="24"/>
      <c r="V695" s="24"/>
      <c r="W695" s="24"/>
      <c r="X695" s="24"/>
      <c r="Y695" s="24"/>
      <c r="Z695" s="24"/>
      <c r="AA695" s="24"/>
      <c r="AB695" s="24"/>
    </row>
    <row r="696" spans="1:28" s="7" customFormat="1" x14ac:dyDescent="0.25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1" t="str">
        <f>IF(K696="","",IF(O696="",IF(K696=0,"",IF(K696&lt;=[5]Разработчик!$D$7,[5]Разработчик!$C$8,IF(K696&lt;=[5]Разработчик!$G$7,[5]Разработчик!$F$8,IF(K696&lt;=[5]Разработчик!$J$7,[5]Разработчик!$I$8,IF(K696&lt;=[5]Разработчик!$M$7,[5]Разработчик!$L$8,IF(K696&lt;=[5]Разработчик!$P$7,[5]Разработчик!$O$8,IF(K696&lt;=[5]Разработчик!$S$7,[5]Разработчик!$R$8,IF(K696&lt;=425.9,3.5,IF(K696&gt;=[5]Разработчик!$V$7,[5]Разработчик!$U$8))))))))),"-"))</f>
        <v/>
      </c>
      <c r="O696" s="2"/>
      <c r="P696" s="6"/>
      <c r="Q696" s="6"/>
      <c r="R696" s="6"/>
      <c r="S696" s="6"/>
      <c r="T696" s="3" t="str">
        <f t="shared" si="95"/>
        <v/>
      </c>
      <c r="U696" s="24"/>
      <c r="V696" s="24"/>
      <c r="W696" s="24"/>
      <c r="X696" s="24"/>
      <c r="Y696" s="24"/>
      <c r="Z696" s="24"/>
      <c r="AA696" s="24"/>
      <c r="AB696" s="24"/>
    </row>
    <row r="697" spans="1:28" s="7" customFormat="1" x14ac:dyDescent="0.25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1" t="str">
        <f>IF(K697="","",IF(O697="",IF(K697=0,"",IF(K697&lt;=[5]Разработчик!$D$7,[5]Разработчик!$C$8,IF(K697&lt;=[5]Разработчик!$G$7,[5]Разработчик!$F$8,IF(K697&lt;=[5]Разработчик!$J$7,[5]Разработчик!$I$8,IF(K697&lt;=[5]Разработчик!$M$7,[5]Разработчик!$L$8,IF(K697&lt;=[5]Разработчик!$P$7,[5]Разработчик!$O$8,IF(K697&lt;=[5]Разработчик!$S$7,[5]Разработчик!$R$8,IF(K697&lt;=425.9,3.5,IF(K697&gt;=[5]Разработчик!$V$7,[5]Разработчик!$U$8))))))))),"-"))</f>
        <v/>
      </c>
      <c r="O697" s="2"/>
      <c r="P697" s="6"/>
      <c r="Q697" s="6"/>
      <c r="R697" s="6"/>
      <c r="S697" s="6"/>
      <c r="T697" s="3" t="str">
        <f t="shared" si="95"/>
        <v/>
      </c>
      <c r="U697" s="24"/>
      <c r="V697" s="24"/>
      <c r="W697" s="24"/>
      <c r="X697" s="24"/>
      <c r="Y697" s="24"/>
      <c r="Z697" s="24"/>
      <c r="AA697" s="24"/>
      <c r="AB697" s="24"/>
    </row>
    <row r="698" spans="1:28" s="7" customFormat="1" x14ac:dyDescent="0.25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1" t="str">
        <f>IF(K698="","",IF(O698="",IF(K698=0,"",IF(K698&lt;=[5]Разработчик!$D$7,[5]Разработчик!$C$8,IF(K698&lt;=[5]Разработчик!$G$7,[5]Разработчик!$F$8,IF(K698&lt;=[5]Разработчик!$J$7,[5]Разработчик!$I$8,IF(K698&lt;=[5]Разработчик!$M$7,[5]Разработчик!$L$8,IF(K698&lt;=[5]Разработчик!$P$7,[5]Разработчик!$O$8,IF(K698&lt;=[5]Разработчик!$S$7,[5]Разработчик!$R$8,IF(K698&lt;=425.9,3.5,IF(K698&gt;=[5]Разработчик!$V$7,[5]Разработчик!$U$8))))))))),"-"))</f>
        <v/>
      </c>
      <c r="O698" s="2"/>
      <c r="P698" s="6"/>
      <c r="Q698" s="6"/>
      <c r="R698" s="6"/>
      <c r="S698" s="6"/>
      <c r="T698" s="3" t="str">
        <f t="shared" si="95"/>
        <v/>
      </c>
      <c r="U698" s="24"/>
      <c r="V698" s="24"/>
      <c r="W698" s="24"/>
      <c r="X698" s="24"/>
      <c r="Y698" s="24"/>
      <c r="Z698" s="24"/>
      <c r="AA698" s="24"/>
      <c r="AB698" s="24"/>
    </row>
    <row r="699" spans="1:28" s="7" customFormat="1" x14ac:dyDescent="0.25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1" t="str">
        <f>IF(K699="","",IF(O699="",IF(K699=0,"",IF(K699&lt;=[5]Разработчик!$D$7,[5]Разработчик!$C$8,IF(K699&lt;=[5]Разработчик!$G$7,[5]Разработчик!$F$8,IF(K699&lt;=[5]Разработчик!$J$7,[5]Разработчик!$I$8,IF(K699&lt;=[5]Разработчик!$M$7,[5]Разработчик!$L$8,IF(K699&lt;=[5]Разработчик!$P$7,[5]Разработчик!$O$8,IF(K699&lt;=[5]Разработчик!$S$7,[5]Разработчик!$R$8,IF(K699&lt;=425.9,3.5,IF(K699&gt;=[5]Разработчик!$V$7,[5]Разработчик!$U$8))))))))),"-"))</f>
        <v/>
      </c>
      <c r="O699" s="2"/>
      <c r="P699" s="6"/>
      <c r="Q699" s="6"/>
      <c r="R699" s="6"/>
      <c r="S699" s="6"/>
      <c r="T699" s="3" t="str">
        <f t="shared" si="95"/>
        <v/>
      </c>
      <c r="U699" s="24"/>
      <c r="V699" s="24"/>
      <c r="W699" s="24"/>
      <c r="X699" s="24"/>
      <c r="Y699" s="24"/>
      <c r="Z699" s="24"/>
      <c r="AA699" s="24"/>
      <c r="AB699" s="24"/>
    </row>
    <row r="700" spans="1:28" s="7" customFormat="1" x14ac:dyDescent="0.25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1" t="str">
        <f>IF(K700="","",IF(O700="",IF(K700=0,"",IF(K700&lt;=[5]Разработчик!$D$7,[5]Разработчик!$C$8,IF(K700&lt;=[5]Разработчик!$G$7,[5]Разработчик!$F$8,IF(K700&lt;=[5]Разработчик!$J$7,[5]Разработчик!$I$8,IF(K700&lt;=[5]Разработчик!$M$7,[5]Разработчик!$L$8,IF(K700&lt;=[5]Разработчик!$P$7,[5]Разработчик!$O$8,IF(K700&lt;=[5]Разработчик!$S$7,[5]Разработчик!$R$8,IF(K700&lt;=425.9,3.5,IF(K700&gt;=[5]Разработчик!$V$7,[5]Разработчик!$U$8))))))))),"-"))</f>
        <v/>
      </c>
      <c r="O700" s="2"/>
      <c r="P700" s="6"/>
      <c r="Q700" s="6"/>
      <c r="R700" s="6"/>
      <c r="S700" s="6"/>
      <c r="T700" s="3" t="str">
        <f t="shared" ref="T700:T722" si="96">IF(M700="","",M700+R700)</f>
        <v/>
      </c>
      <c r="U700" s="24"/>
      <c r="V700" s="24"/>
      <c r="W700" s="24"/>
      <c r="X700" s="24"/>
      <c r="Y700" s="24"/>
      <c r="Z700" s="24"/>
      <c r="AA700" s="24"/>
      <c r="AB700" s="24"/>
    </row>
    <row r="701" spans="1:28" s="7" customFormat="1" x14ac:dyDescent="0.25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1" t="str">
        <f>IF(K701="","",IF(O701="",IF(K701=0,"",IF(K701&lt;=[5]Разработчик!$D$7,[5]Разработчик!$C$8,IF(K701&lt;=[5]Разработчик!$G$7,[5]Разработчик!$F$8,IF(K701&lt;=[5]Разработчик!$J$7,[5]Разработчик!$I$8,IF(K701&lt;=[5]Разработчик!$M$7,[5]Разработчик!$L$8,IF(K701&lt;=[5]Разработчик!$P$7,[5]Разработчик!$O$8,IF(K701&lt;=[5]Разработчик!$S$7,[5]Разработчик!$R$8,IF(K701&lt;=425.9,3.5,IF(K701&gt;=[5]Разработчик!$V$7,[5]Разработчик!$U$8))))))))),"-"))</f>
        <v/>
      </c>
      <c r="O701" s="2"/>
      <c r="P701" s="6"/>
      <c r="Q701" s="6"/>
      <c r="R701" s="6"/>
      <c r="S701" s="6"/>
      <c r="T701" s="3" t="str">
        <f t="shared" si="96"/>
        <v/>
      </c>
      <c r="U701" s="24"/>
      <c r="V701" s="24"/>
      <c r="W701" s="24"/>
      <c r="X701" s="24"/>
      <c r="Y701" s="24"/>
      <c r="Z701" s="24"/>
      <c r="AA701" s="24"/>
      <c r="AB701" s="24"/>
    </row>
    <row r="702" spans="1:28" s="7" customFormat="1" x14ac:dyDescent="0.25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1" t="str">
        <f>IF(K702="","",IF(O702="",IF(K702=0,"",IF(K702&lt;=[5]Разработчик!$D$7,[5]Разработчик!$C$8,IF(K702&lt;=[5]Разработчик!$G$7,[5]Разработчик!$F$8,IF(K702&lt;=[5]Разработчик!$J$7,[5]Разработчик!$I$8,IF(K702&lt;=[5]Разработчик!$M$7,[5]Разработчик!$L$8,IF(K702&lt;=[5]Разработчик!$P$7,[5]Разработчик!$O$8,IF(K702&lt;=[5]Разработчик!$S$7,[5]Разработчик!$R$8,IF(K702&lt;=425.9,3.5,IF(K702&gt;=[5]Разработчик!$V$7,[5]Разработчик!$U$8))))))))),"-"))</f>
        <v/>
      </c>
      <c r="O702" s="2"/>
      <c r="P702" s="6"/>
      <c r="Q702" s="6"/>
      <c r="R702" s="6"/>
      <c r="S702" s="6"/>
      <c r="T702" s="3" t="str">
        <f t="shared" si="96"/>
        <v/>
      </c>
      <c r="U702" s="24"/>
      <c r="V702" s="24"/>
      <c r="W702" s="24"/>
      <c r="X702" s="24"/>
      <c r="Y702" s="24"/>
      <c r="Z702" s="24"/>
      <c r="AA702" s="24"/>
      <c r="AB702" s="24"/>
    </row>
    <row r="703" spans="1:28" s="7" customFormat="1" x14ac:dyDescent="0.25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1" t="str">
        <f>IF(K703="","",IF(O703="",IF(K703=0,"",IF(K703&lt;=[5]Разработчик!$D$7,[5]Разработчик!$C$8,IF(K703&lt;=[5]Разработчик!$G$7,[5]Разработчик!$F$8,IF(K703&lt;=[5]Разработчик!$J$7,[5]Разработчик!$I$8,IF(K703&lt;=[5]Разработчик!$M$7,[5]Разработчик!$L$8,IF(K703&lt;=[5]Разработчик!$P$7,[5]Разработчик!$O$8,IF(K703&lt;=[5]Разработчик!$S$7,[5]Разработчик!$R$8,IF(K703&lt;=425.9,3.5,IF(K703&gt;=[5]Разработчик!$V$7,[5]Разработчик!$U$8))))))))),"-"))</f>
        <v/>
      </c>
      <c r="O703" s="2"/>
      <c r="P703" s="6"/>
      <c r="Q703" s="6"/>
      <c r="R703" s="6"/>
      <c r="S703" s="6"/>
      <c r="T703" s="3" t="str">
        <f t="shared" si="96"/>
        <v/>
      </c>
      <c r="U703" s="24"/>
      <c r="V703" s="24"/>
      <c r="W703" s="24"/>
      <c r="X703" s="24"/>
      <c r="Y703" s="24"/>
      <c r="Z703" s="24"/>
      <c r="AA703" s="24"/>
      <c r="AB703" s="24"/>
    </row>
    <row r="704" spans="1:28" s="7" customFormat="1" x14ac:dyDescent="0.25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1" t="str">
        <f>IF(K704="","",IF(O704="",IF(K704=0,"",IF(K704&lt;=[5]Разработчик!$D$7,[5]Разработчик!$C$8,IF(K704&lt;=[5]Разработчик!$G$7,[5]Разработчик!$F$8,IF(K704&lt;=[5]Разработчик!$J$7,[5]Разработчик!$I$8,IF(K704&lt;=[5]Разработчик!$M$7,[5]Разработчик!$L$8,IF(K704&lt;=[5]Разработчик!$P$7,[5]Разработчик!$O$8,IF(K704&lt;=[5]Разработчик!$S$7,[5]Разработчик!$R$8,IF(K704&lt;=425.9,3.5,IF(K704&gt;=[5]Разработчик!$V$7,[5]Разработчик!$U$8))))))))),"-"))</f>
        <v/>
      </c>
      <c r="O704" s="2"/>
      <c r="P704" s="6"/>
      <c r="Q704" s="6"/>
      <c r="R704" s="6"/>
      <c r="S704" s="6"/>
      <c r="T704" s="3" t="str">
        <f t="shared" si="96"/>
        <v/>
      </c>
      <c r="U704" s="24"/>
      <c r="V704" s="24"/>
      <c r="W704" s="24"/>
      <c r="X704" s="24"/>
      <c r="Y704" s="24"/>
      <c r="Z704" s="24"/>
      <c r="AA704" s="24"/>
      <c r="AB704" s="24"/>
    </row>
    <row r="705" spans="1:28" s="7" customFormat="1" x14ac:dyDescent="0.2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1" t="str">
        <f>IF(K705="","",IF(O705="",IF(K705=0,"",IF(K705&lt;=[5]Разработчик!$D$7,[5]Разработчик!$C$8,IF(K705&lt;=[5]Разработчик!$G$7,[5]Разработчик!$F$8,IF(K705&lt;=[5]Разработчик!$J$7,[5]Разработчик!$I$8,IF(K705&lt;=[5]Разработчик!$M$7,[5]Разработчик!$L$8,IF(K705&lt;=[5]Разработчик!$P$7,[5]Разработчик!$O$8,IF(K705&lt;=[5]Разработчик!$S$7,[5]Разработчик!$R$8,IF(K705&lt;=425.9,3.5,IF(K705&gt;=[5]Разработчик!$V$7,[5]Разработчик!$U$8))))))))),"-"))</f>
        <v/>
      </c>
      <c r="O705" s="2"/>
      <c r="P705" s="6"/>
      <c r="Q705" s="6"/>
      <c r="R705" s="6"/>
      <c r="S705" s="6"/>
      <c r="T705" s="3" t="str">
        <f t="shared" si="96"/>
        <v/>
      </c>
      <c r="U705" s="24"/>
      <c r="V705" s="24"/>
      <c r="W705" s="24"/>
      <c r="X705" s="24"/>
      <c r="Y705" s="24"/>
      <c r="Z705" s="24"/>
      <c r="AA705" s="24"/>
      <c r="AB705" s="24"/>
    </row>
    <row r="706" spans="1:28" s="7" customFormat="1" x14ac:dyDescent="0.25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1" t="str">
        <f>IF(K706="","",IF(O706="",IF(K706=0,"",IF(K706&lt;=[5]Разработчик!$D$7,[5]Разработчик!$C$8,IF(K706&lt;=[5]Разработчик!$G$7,[5]Разработчик!$F$8,IF(K706&lt;=[5]Разработчик!$J$7,[5]Разработчик!$I$8,IF(K706&lt;=[5]Разработчик!$M$7,[5]Разработчик!$L$8,IF(K706&lt;=[5]Разработчик!$P$7,[5]Разработчик!$O$8,IF(K706&lt;=[5]Разработчик!$S$7,[5]Разработчик!$R$8,IF(K706&lt;=425.9,3.5,IF(K706&gt;=[5]Разработчик!$V$7,[5]Разработчик!$U$8))))))))),"-"))</f>
        <v/>
      </c>
      <c r="O706" s="2"/>
      <c r="P706" s="6"/>
      <c r="Q706" s="6"/>
      <c r="R706" s="6"/>
      <c r="S706" s="6"/>
      <c r="T706" s="3" t="str">
        <f t="shared" si="96"/>
        <v/>
      </c>
      <c r="U706" s="24"/>
      <c r="V706" s="24"/>
      <c r="W706" s="24"/>
      <c r="X706" s="24"/>
      <c r="Y706" s="24"/>
      <c r="Z706" s="24"/>
      <c r="AA706" s="24"/>
      <c r="AB706" s="24"/>
    </row>
    <row r="707" spans="1:28" s="7" customFormat="1" x14ac:dyDescent="0.25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1" t="str">
        <f>IF(K707="","",IF(O707="",IF(K707=0,"",IF(K707&lt;=[5]Разработчик!$D$7,[5]Разработчик!$C$8,IF(K707&lt;=[5]Разработчик!$G$7,[5]Разработчик!$F$8,IF(K707&lt;=[5]Разработчик!$J$7,[5]Разработчик!$I$8,IF(K707&lt;=[5]Разработчик!$M$7,[5]Разработчик!$L$8,IF(K707&lt;=[5]Разработчик!$P$7,[5]Разработчик!$O$8,IF(K707&lt;=[5]Разработчик!$S$7,[5]Разработчик!$R$8,IF(K707&lt;=425.9,3.5,IF(K707&gt;=[5]Разработчик!$V$7,[5]Разработчик!$U$8))))))))),"-"))</f>
        <v/>
      </c>
      <c r="O707" s="2"/>
      <c r="P707" s="6"/>
      <c r="Q707" s="6"/>
      <c r="R707" s="6"/>
      <c r="S707" s="6"/>
      <c r="T707" s="3" t="str">
        <f t="shared" si="96"/>
        <v/>
      </c>
    </row>
    <row r="708" spans="1:28" s="7" customFormat="1" x14ac:dyDescent="0.25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1" t="str">
        <f>IF(K708="","",IF(O708="",IF(K708=0,"",IF(K708&lt;=[5]Разработчик!$D$7,[5]Разработчик!$C$8,IF(K708&lt;=[5]Разработчик!$G$7,[5]Разработчик!$F$8,IF(K708&lt;=[5]Разработчик!$J$7,[5]Разработчик!$I$8,IF(K708&lt;=[5]Разработчик!$M$7,[5]Разработчик!$L$8,IF(K708&lt;=[5]Разработчик!$P$7,[5]Разработчик!$O$8,IF(K708&lt;=[5]Разработчик!$S$7,[5]Разработчик!$R$8,IF(K708&lt;=425.9,3.5,IF(K708&gt;=[5]Разработчик!$V$7,[5]Разработчик!$U$8))))))))),"-"))</f>
        <v/>
      </c>
      <c r="O708" s="2"/>
      <c r="P708" s="6"/>
      <c r="Q708" s="6"/>
      <c r="R708" s="6"/>
      <c r="S708" s="6"/>
      <c r="T708" s="3" t="str">
        <f t="shared" si="96"/>
        <v/>
      </c>
    </row>
    <row r="709" spans="1:28" s="7" customFormat="1" x14ac:dyDescent="0.25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1" t="str">
        <f>IF(K709="","",IF(O709="",IF(K709=0,"",IF(K709&lt;=[5]Разработчик!$D$7,[5]Разработчик!$C$8,IF(K709&lt;=[5]Разработчик!$G$7,[5]Разработчик!$F$8,IF(K709&lt;=[5]Разработчик!$J$7,[5]Разработчик!$I$8,IF(K709&lt;=[5]Разработчик!$M$7,[5]Разработчик!$L$8,IF(K709&lt;=[5]Разработчик!$P$7,[5]Разработчик!$O$8,IF(K709&lt;=[5]Разработчик!$S$7,[5]Разработчик!$R$8,IF(K709&lt;=425.9,3.5,IF(K709&gt;=[5]Разработчик!$V$7,[5]Разработчик!$U$8))))))))),"-"))</f>
        <v/>
      </c>
      <c r="O709" s="2"/>
      <c r="P709" s="6"/>
      <c r="Q709" s="6"/>
      <c r="R709" s="6"/>
      <c r="S709" s="6"/>
      <c r="T709" s="3" t="str">
        <f t="shared" si="96"/>
        <v/>
      </c>
    </row>
    <row r="710" spans="1:28" s="7" customFormat="1" x14ac:dyDescent="0.25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1" t="str">
        <f>IF(K710="","",IF(O710="",IF(K710=0,"",IF(K710&lt;=[5]Разработчик!$D$7,[5]Разработчик!$C$8,IF(K710&lt;=[5]Разработчик!$G$7,[5]Разработчик!$F$8,IF(K710&lt;=[5]Разработчик!$J$7,[5]Разработчик!$I$8,IF(K710&lt;=[5]Разработчик!$M$7,[5]Разработчик!$L$8,IF(K710&lt;=[5]Разработчик!$P$7,[5]Разработчик!$O$8,IF(K710&lt;=[5]Разработчик!$S$7,[5]Разработчик!$R$8,IF(K710&lt;=425.9,3.5,IF(K710&gt;=[5]Разработчик!$V$7,[5]Разработчик!$U$8))))))))),"-"))</f>
        <v/>
      </c>
      <c r="O710" s="2"/>
      <c r="P710" s="6"/>
      <c r="Q710" s="6"/>
      <c r="R710" s="6"/>
      <c r="S710" s="6"/>
      <c r="T710" s="3" t="str">
        <f t="shared" si="96"/>
        <v/>
      </c>
    </row>
    <row r="711" spans="1:28" s="7" customFormat="1" x14ac:dyDescent="0.25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1" t="str">
        <f>IF(K711="","",IF(O711="",IF(K711=0,"",IF(K711&lt;=[5]Разработчик!$D$7,[5]Разработчик!$C$8,IF(K711&lt;=[5]Разработчик!$G$7,[5]Разработчик!$F$8,IF(K711&lt;=[5]Разработчик!$J$7,[5]Разработчик!$I$8,IF(K711&lt;=[5]Разработчик!$M$7,[5]Разработчик!$L$8,IF(K711&lt;=[5]Разработчик!$P$7,[5]Разработчик!$O$8,IF(K711&lt;=[5]Разработчик!$S$7,[5]Разработчик!$R$8,IF(K711&lt;=425.9,3.5,IF(K711&gt;=[5]Разработчик!$V$7,[5]Разработчик!$U$8))))))))),"-"))</f>
        <v/>
      </c>
      <c r="O711" s="2"/>
      <c r="P711" s="6"/>
      <c r="Q711" s="6"/>
      <c r="R711" s="6"/>
      <c r="S711" s="6"/>
      <c r="T711" s="3" t="str">
        <f t="shared" si="96"/>
        <v/>
      </c>
    </row>
    <row r="712" spans="1:28" s="7" customFormat="1" x14ac:dyDescent="0.25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1" t="str">
        <f>IF(K712="","",IF(O712="",IF(K712=0,"",IF(K712&lt;=[5]Разработчик!$D$7,[5]Разработчик!$C$8,IF(K712&lt;=[5]Разработчик!$G$7,[5]Разработчик!$F$8,IF(K712&lt;=[5]Разработчик!$J$7,[5]Разработчик!$I$8,IF(K712&lt;=[5]Разработчик!$M$7,[5]Разработчик!$L$8,IF(K712&lt;=[5]Разработчик!$P$7,[5]Разработчик!$O$8,IF(K712&lt;=[5]Разработчик!$S$7,[5]Разработчик!$R$8,IF(K712&lt;=425.9,3.5,IF(K712&gt;=[5]Разработчик!$V$7,[5]Разработчик!$U$8))))))))),"-"))</f>
        <v/>
      </c>
      <c r="O712" s="2"/>
      <c r="P712" s="6"/>
      <c r="Q712" s="6"/>
      <c r="R712" s="6"/>
      <c r="S712" s="6"/>
      <c r="T712" s="3" t="str">
        <f t="shared" si="96"/>
        <v/>
      </c>
    </row>
    <row r="713" spans="1:28" s="7" customFormat="1" x14ac:dyDescent="0.25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1" t="str">
        <f>IF(K713="","",IF(O713="",IF(K713=0,"",IF(K713&lt;=[5]Разработчик!$D$7,[5]Разработчик!$C$8,IF(K713&lt;=[5]Разработчик!$G$7,[5]Разработчик!$F$8,IF(K713&lt;=[5]Разработчик!$J$7,[5]Разработчик!$I$8,IF(K713&lt;=[5]Разработчик!$M$7,[5]Разработчик!$L$8,IF(K713&lt;=[5]Разработчик!$P$7,[5]Разработчик!$O$8,IF(K713&lt;=[5]Разработчик!$S$7,[5]Разработчик!$R$8,IF(K713&lt;=425.9,3.5,IF(K713&gt;=[5]Разработчик!$V$7,[5]Разработчик!$U$8))))))))),"-"))</f>
        <v/>
      </c>
      <c r="O713" s="2"/>
      <c r="P713" s="6"/>
      <c r="Q713" s="6"/>
      <c r="R713" s="6"/>
      <c r="S713" s="6"/>
      <c r="T713" s="3" t="str">
        <f t="shared" si="96"/>
        <v/>
      </c>
    </row>
    <row r="714" spans="1:28" s="7" customFormat="1" x14ac:dyDescent="0.25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1" t="str">
        <f>IF(K714="","",IF(O714="",IF(K714=0,"",IF(K714&lt;=[5]Разработчик!$D$7,[5]Разработчик!$C$8,IF(K714&lt;=[5]Разработчик!$G$7,[5]Разработчик!$F$8,IF(K714&lt;=[5]Разработчик!$J$7,[5]Разработчик!$I$8,IF(K714&lt;=[5]Разработчик!$M$7,[5]Разработчик!$L$8,IF(K714&lt;=[5]Разработчик!$P$7,[5]Разработчик!$O$8,IF(K714&lt;=[5]Разработчик!$S$7,[5]Разработчик!$R$8,IF(K714&lt;=425.9,3.5,IF(K714&gt;=[5]Разработчик!$V$7,[5]Разработчик!$U$8))))))))),"-"))</f>
        <v/>
      </c>
      <c r="O714" s="2"/>
      <c r="P714" s="6"/>
      <c r="Q714" s="6"/>
      <c r="R714" s="6"/>
      <c r="S714" s="6"/>
      <c r="T714" s="3" t="str">
        <f t="shared" si="96"/>
        <v/>
      </c>
    </row>
    <row r="715" spans="1:28" s="7" customFormat="1" x14ac:dyDescent="0.2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1" t="str">
        <f>IF(K715="","",IF(O715="",IF(K715=0,"",IF(K715&lt;=[5]Разработчик!$D$7,[5]Разработчик!$C$8,IF(K715&lt;=[5]Разработчик!$G$7,[5]Разработчик!$F$8,IF(K715&lt;=[5]Разработчик!$J$7,[5]Разработчик!$I$8,IF(K715&lt;=[5]Разработчик!$M$7,[5]Разработчик!$L$8,IF(K715&lt;=[5]Разработчик!$P$7,[5]Разработчик!$O$8,IF(K715&lt;=[5]Разработчик!$S$7,[5]Разработчик!$R$8,IF(K715&lt;=425.9,3.5,IF(K715&gt;=[5]Разработчик!$V$7,[5]Разработчик!$U$8))))))))),"-"))</f>
        <v/>
      </c>
      <c r="O715" s="2"/>
      <c r="P715" s="6"/>
      <c r="Q715" s="6"/>
      <c r="R715" s="6"/>
      <c r="S715" s="6"/>
      <c r="T715" s="3" t="str">
        <f t="shared" si="96"/>
        <v/>
      </c>
    </row>
    <row r="716" spans="1:28" s="7" customFormat="1" x14ac:dyDescent="0.25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1" t="str">
        <f>IF(K716="","",IF(O716="",IF(K716=0,"",IF(K716&lt;=[5]Разработчик!$D$7,[5]Разработчик!$C$8,IF(K716&lt;=[5]Разработчик!$G$7,[5]Разработчик!$F$8,IF(K716&lt;=[5]Разработчик!$J$7,[5]Разработчик!$I$8,IF(K716&lt;=[5]Разработчик!$M$7,[5]Разработчик!$L$8,IF(K716&lt;=[5]Разработчик!$P$7,[5]Разработчик!$O$8,IF(K716&lt;=[5]Разработчик!$S$7,[5]Разработчик!$R$8,IF(K716&lt;=425.9,3.5,IF(K716&gt;=[5]Разработчик!$V$7,[5]Разработчик!$U$8))))))))),"-"))</f>
        <v/>
      </c>
      <c r="O716" s="2"/>
      <c r="P716" s="6"/>
      <c r="Q716" s="6"/>
      <c r="R716" s="6"/>
      <c r="S716" s="6"/>
      <c r="T716" s="3" t="str">
        <f t="shared" si="96"/>
        <v/>
      </c>
    </row>
    <row r="717" spans="1:28" s="7" customFormat="1" x14ac:dyDescent="0.25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1" t="str">
        <f>IF(K717="","",IF(O717="",IF(K717=0,"",IF(K717&lt;=[5]Разработчик!$D$7,[5]Разработчик!$C$8,IF(K717&lt;=[5]Разработчик!$G$7,[5]Разработчик!$F$8,IF(K717&lt;=[5]Разработчик!$J$7,[5]Разработчик!$I$8,IF(K717&lt;=[5]Разработчик!$M$7,[5]Разработчик!$L$8,IF(K717&lt;=[5]Разработчик!$P$7,[5]Разработчик!$O$8,IF(K717&lt;=[5]Разработчик!$S$7,[5]Разработчик!$R$8,IF(K717&lt;=425.9,3.5,IF(K717&gt;=[5]Разработчик!$V$7,[5]Разработчик!$U$8))))))))),"-"))</f>
        <v/>
      </c>
      <c r="O717" s="2"/>
      <c r="P717" s="6"/>
      <c r="Q717" s="6"/>
      <c r="R717" s="6"/>
      <c r="S717" s="6"/>
      <c r="T717" s="3" t="str">
        <f t="shared" si="96"/>
        <v/>
      </c>
    </row>
    <row r="718" spans="1:28" s="7" customFormat="1" x14ac:dyDescent="0.25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1" t="str">
        <f>IF(K718="","",IF(O718="",IF(K718=0,"",IF(K718&lt;=[5]Разработчик!$D$7,[5]Разработчик!$C$8,IF(K718&lt;=[5]Разработчик!$G$7,[5]Разработчик!$F$8,IF(K718&lt;=[5]Разработчик!$J$7,[5]Разработчик!$I$8,IF(K718&lt;=[5]Разработчик!$M$7,[5]Разработчик!$L$8,IF(K718&lt;=[5]Разработчик!$P$7,[5]Разработчик!$O$8,IF(K718&lt;=[5]Разработчик!$S$7,[5]Разработчик!$R$8,IF(K718&lt;=425.9,3.5,IF(K718&gt;=[5]Разработчик!$V$7,[5]Разработчик!$U$8))))))))),"-"))</f>
        <v/>
      </c>
      <c r="O718" s="2"/>
      <c r="P718" s="6"/>
      <c r="Q718" s="6"/>
      <c r="R718" s="6"/>
      <c r="S718" s="6"/>
      <c r="T718" s="3" t="str">
        <f t="shared" si="96"/>
        <v/>
      </c>
    </row>
    <row r="719" spans="1:28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1" t="str">
        <f>IF(K719="","",IF(O719="",IF(K719=0,"",IF(K719&lt;=[5]Разработчик!$D$7,[5]Разработчик!$C$8,IF(K719&lt;=[5]Разработчик!$G$7,[5]Разработчик!$F$8,IF(K719&lt;=[5]Разработчик!$J$7,[5]Разработчик!$I$8,IF(K719&lt;=[5]Разработчик!$M$7,[5]Разработчик!$L$8,IF(K719&lt;=[5]Разработчик!$P$7,[5]Разработчик!$O$8,IF(K719&lt;=[5]Разработчик!$S$7,[5]Разработчик!$R$8,IF(K719&lt;=425.9,3.5,IF(K719&gt;=[5]Разработчик!$V$7,[5]Разработчик!$U$8))))))))),"-"))</f>
        <v/>
      </c>
      <c r="O719" s="2"/>
      <c r="P719" s="4"/>
      <c r="Q719" s="4"/>
      <c r="R719" s="4"/>
      <c r="S719" s="4"/>
      <c r="T719" s="3" t="str">
        <f t="shared" si="96"/>
        <v/>
      </c>
      <c r="U719" s="7"/>
      <c r="V719" s="7"/>
      <c r="W719" s="7"/>
      <c r="X719" s="7"/>
      <c r="Y719" s="7"/>
      <c r="Z719" s="7"/>
      <c r="AA719" s="7"/>
      <c r="AB719" s="7"/>
    </row>
    <row r="720" spans="1:28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1" t="str">
        <f>IF(K720="","",IF(O720="",IF(K720=0,"",IF(K720&lt;=[5]Разработчик!$D$7,[5]Разработчик!$C$8,IF(K720&lt;=[5]Разработчик!$G$7,[5]Разработчик!$F$8,IF(K720&lt;=[5]Разработчик!$J$7,[5]Разработчик!$I$8,IF(K720&lt;=[5]Разработчик!$M$7,[5]Разработчик!$L$8,IF(K720&lt;=[5]Разработчик!$P$7,[5]Разработчик!$O$8,IF(K720&lt;=[5]Разработчик!$S$7,[5]Разработчик!$R$8,IF(K720&lt;=425.9,3.5,IF(K720&gt;=[5]Разработчик!$V$7,[5]Разработчик!$U$8))))))))),"-"))</f>
        <v/>
      </c>
      <c r="O720" s="2"/>
      <c r="P720" s="4"/>
      <c r="Q720" s="4"/>
      <c r="R720" s="4"/>
      <c r="S720" s="4"/>
      <c r="T720" s="3" t="str">
        <f t="shared" si="96"/>
        <v/>
      </c>
      <c r="U720" s="7"/>
      <c r="V720" s="7"/>
      <c r="W720" s="7"/>
      <c r="X720" s="7"/>
      <c r="Y720" s="7"/>
      <c r="Z720" s="7"/>
      <c r="AA720" s="7"/>
      <c r="AB720" s="7"/>
    </row>
    <row r="721" spans="1:28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1" t="str">
        <f>IF(K721="","",IF(O721="",IF(K721=0,"",IF(K721&lt;=[5]Разработчик!$D$7,[5]Разработчик!$C$8,IF(K721&lt;=[5]Разработчик!$G$7,[5]Разработчик!$F$8,IF(K721&lt;=[5]Разработчик!$J$7,[5]Разработчик!$I$8,IF(K721&lt;=[5]Разработчик!$M$7,[5]Разработчик!$L$8,IF(K721&lt;=[5]Разработчик!$P$7,[5]Разработчик!$O$8,IF(K721&lt;=[5]Разработчик!$S$7,[5]Разработчик!$R$8,IF(K721&lt;=425.9,3.5,IF(K721&gt;=[5]Разработчик!$V$7,[5]Разработчик!$U$8))))))))),"-"))</f>
        <v/>
      </c>
      <c r="O721" s="2"/>
      <c r="P721" s="4"/>
      <c r="Q721" s="4"/>
      <c r="R721" s="4"/>
      <c r="S721" s="4"/>
      <c r="T721" s="3" t="str">
        <f t="shared" si="96"/>
        <v/>
      </c>
      <c r="U721" s="7"/>
      <c r="V721" s="7"/>
      <c r="W721" s="7"/>
      <c r="X721" s="7"/>
      <c r="Y721" s="7"/>
      <c r="Z721" s="7"/>
      <c r="AA721" s="7"/>
      <c r="AB721" s="7"/>
    </row>
    <row r="722" spans="1:28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1" t="str">
        <f>IF(K722="","",IF(O722="",IF(K722=0,"",IF(K722&lt;=[5]Разработчик!$D$7,[5]Разработчик!$C$8,IF(K722&lt;=[5]Разработчик!$G$7,[5]Разработчик!$F$8,IF(K722&lt;=[5]Разработчик!$J$7,[5]Разработчик!$I$8,IF(K722&lt;=[5]Разработчик!$M$7,[5]Разработчик!$L$8,IF(K722&lt;=[5]Разработчик!$P$7,[5]Разработчик!$O$8,IF(K722&lt;=[5]Разработчик!$S$7,[5]Разработчик!$R$8,IF(K722&lt;=425.9,3.5,IF(K722&gt;=[5]Разработчик!$V$7,[5]Разработчик!$U$8))))))))),"-"))</f>
        <v/>
      </c>
      <c r="O722" s="2"/>
      <c r="P722" s="4"/>
      <c r="Q722" s="4"/>
      <c r="R722" s="4"/>
      <c r="S722" s="4"/>
      <c r="T722" s="3" t="str">
        <f t="shared" si="96"/>
        <v/>
      </c>
    </row>
  </sheetData>
  <autoFilter ref="A6:AE722"/>
  <mergeCells count="1011">
    <mergeCell ref="AC3:AC5"/>
    <mergeCell ref="AD3:AD5"/>
    <mergeCell ref="AE3:AE5"/>
    <mergeCell ref="A2:AE2"/>
    <mergeCell ref="A1:AE1"/>
    <mergeCell ref="U643:U644"/>
    <mergeCell ref="V643:V644"/>
    <mergeCell ref="W643:W644"/>
    <mergeCell ref="X643:X644"/>
    <mergeCell ref="Y643:Y644"/>
    <mergeCell ref="Z643:Z644"/>
    <mergeCell ref="U639:U640"/>
    <mergeCell ref="V639:V640"/>
    <mergeCell ref="W639:W640"/>
    <mergeCell ref="X639:X640"/>
    <mergeCell ref="Y639:Y640"/>
    <mergeCell ref="Z639:Z640"/>
    <mergeCell ref="U641:U642"/>
    <mergeCell ref="V641:V642"/>
    <mergeCell ref="W641:W642"/>
    <mergeCell ref="X641:X642"/>
    <mergeCell ref="Y641:Y642"/>
    <mergeCell ref="Z641:Z642"/>
    <mergeCell ref="U635:U636"/>
    <mergeCell ref="V635:V636"/>
    <mergeCell ref="W635:W636"/>
    <mergeCell ref="X635:X636"/>
    <mergeCell ref="Y635:Y636"/>
    <mergeCell ref="Z635:Z636"/>
    <mergeCell ref="U637:U638"/>
    <mergeCell ref="V637:V638"/>
    <mergeCell ref="W637:W638"/>
    <mergeCell ref="X637:X638"/>
    <mergeCell ref="Y637:Y638"/>
    <mergeCell ref="Z637:Z638"/>
    <mergeCell ref="U628:U629"/>
    <mergeCell ref="V628:V629"/>
    <mergeCell ref="W628:W629"/>
    <mergeCell ref="X628:X629"/>
    <mergeCell ref="Y628:Y629"/>
    <mergeCell ref="Z628:Z629"/>
    <mergeCell ref="U630:U631"/>
    <mergeCell ref="V630:V631"/>
    <mergeCell ref="W630:W631"/>
    <mergeCell ref="X630:X631"/>
    <mergeCell ref="Y630:Y631"/>
    <mergeCell ref="Z630:Z631"/>
    <mergeCell ref="U619:U620"/>
    <mergeCell ref="V619:V620"/>
    <mergeCell ref="W619:W620"/>
    <mergeCell ref="X619:X620"/>
    <mergeCell ref="Y619:Y620"/>
    <mergeCell ref="Z619:Z620"/>
    <mergeCell ref="U623:U626"/>
    <mergeCell ref="V623:V626"/>
    <mergeCell ref="W623:W626"/>
    <mergeCell ref="X623:X626"/>
    <mergeCell ref="Y623:Y626"/>
    <mergeCell ref="Z623:Z626"/>
    <mergeCell ref="U611:U614"/>
    <mergeCell ref="V611:V614"/>
    <mergeCell ref="W611:W614"/>
    <mergeCell ref="X611:X614"/>
    <mergeCell ref="Y611:Y614"/>
    <mergeCell ref="Z611:Z614"/>
    <mergeCell ref="U615:U618"/>
    <mergeCell ref="V615:V618"/>
    <mergeCell ref="W615:W618"/>
    <mergeCell ref="X615:X618"/>
    <mergeCell ref="Y615:Y618"/>
    <mergeCell ref="Z615:Z618"/>
    <mergeCell ref="U593:U594"/>
    <mergeCell ref="V593:V594"/>
    <mergeCell ref="W593:W594"/>
    <mergeCell ref="X593:X594"/>
    <mergeCell ref="Y593:Y594"/>
    <mergeCell ref="Z593:Z594"/>
    <mergeCell ref="U609:U610"/>
    <mergeCell ref="V609:V610"/>
    <mergeCell ref="W609:W610"/>
    <mergeCell ref="X609:X610"/>
    <mergeCell ref="Y609:Y610"/>
    <mergeCell ref="Z609:Z610"/>
    <mergeCell ref="U587:U588"/>
    <mergeCell ref="V587:V588"/>
    <mergeCell ref="W587:W588"/>
    <mergeCell ref="X587:X588"/>
    <mergeCell ref="Y587:Y588"/>
    <mergeCell ref="Z587:Z588"/>
    <mergeCell ref="U590:U591"/>
    <mergeCell ref="V590:V591"/>
    <mergeCell ref="W590:W591"/>
    <mergeCell ref="X590:X591"/>
    <mergeCell ref="Y590:Y591"/>
    <mergeCell ref="Z590:Z591"/>
    <mergeCell ref="U579:U580"/>
    <mergeCell ref="V579:V580"/>
    <mergeCell ref="W579:W580"/>
    <mergeCell ref="X579:X580"/>
    <mergeCell ref="Y579:Y580"/>
    <mergeCell ref="Z579:Z580"/>
    <mergeCell ref="U581:U584"/>
    <mergeCell ref="V581:V584"/>
    <mergeCell ref="W581:W584"/>
    <mergeCell ref="X581:X584"/>
    <mergeCell ref="Y581:Y584"/>
    <mergeCell ref="Z581:Z584"/>
    <mergeCell ref="U573:U574"/>
    <mergeCell ref="V573:V574"/>
    <mergeCell ref="W573:W574"/>
    <mergeCell ref="X573:X574"/>
    <mergeCell ref="Y573:Y574"/>
    <mergeCell ref="Z573:Z574"/>
    <mergeCell ref="U575:U578"/>
    <mergeCell ref="V575:V578"/>
    <mergeCell ref="W575:W578"/>
    <mergeCell ref="X575:X578"/>
    <mergeCell ref="Y575:Y578"/>
    <mergeCell ref="Z575:Z578"/>
    <mergeCell ref="U567:U568"/>
    <mergeCell ref="V567:V568"/>
    <mergeCell ref="W567:W568"/>
    <mergeCell ref="X567:X568"/>
    <mergeCell ref="Y567:Y568"/>
    <mergeCell ref="Z567:Z568"/>
    <mergeCell ref="U569:U570"/>
    <mergeCell ref="V569:V570"/>
    <mergeCell ref="W569:W570"/>
    <mergeCell ref="X569:X570"/>
    <mergeCell ref="Y569:Y570"/>
    <mergeCell ref="Z569:Z570"/>
    <mergeCell ref="U563:U564"/>
    <mergeCell ref="V563:V564"/>
    <mergeCell ref="W563:W564"/>
    <mergeCell ref="X563:X564"/>
    <mergeCell ref="Y563:Y564"/>
    <mergeCell ref="Z563:Z564"/>
    <mergeCell ref="U565:U566"/>
    <mergeCell ref="V565:V566"/>
    <mergeCell ref="W565:W566"/>
    <mergeCell ref="X565:X566"/>
    <mergeCell ref="Y565:Y566"/>
    <mergeCell ref="Z565:Z566"/>
    <mergeCell ref="U542:U544"/>
    <mergeCell ref="V542:V544"/>
    <mergeCell ref="W542:W544"/>
    <mergeCell ref="X542:X544"/>
    <mergeCell ref="Y542:Y544"/>
    <mergeCell ref="Z542:Z544"/>
    <mergeCell ref="U560:U562"/>
    <mergeCell ref="V560:V562"/>
    <mergeCell ref="W560:W562"/>
    <mergeCell ref="X560:X562"/>
    <mergeCell ref="Y560:Y562"/>
    <mergeCell ref="Z560:Z562"/>
    <mergeCell ref="U536:U537"/>
    <mergeCell ref="V536:V537"/>
    <mergeCell ref="W536:W537"/>
    <mergeCell ref="X536:X537"/>
    <mergeCell ref="Y536:Y537"/>
    <mergeCell ref="Z536:Z537"/>
    <mergeCell ref="U539:U541"/>
    <mergeCell ref="V539:V541"/>
    <mergeCell ref="W539:W541"/>
    <mergeCell ref="X539:X541"/>
    <mergeCell ref="Y539:Y541"/>
    <mergeCell ref="Z539:Z541"/>
    <mergeCell ref="U522:U523"/>
    <mergeCell ref="V522:V523"/>
    <mergeCell ref="W522:W523"/>
    <mergeCell ref="X522:X523"/>
    <mergeCell ref="Y522:Y523"/>
    <mergeCell ref="Z522:Z523"/>
    <mergeCell ref="U534:U535"/>
    <mergeCell ref="V534:V535"/>
    <mergeCell ref="W534:W535"/>
    <mergeCell ref="X534:X535"/>
    <mergeCell ref="Y534:Y535"/>
    <mergeCell ref="Z534:Z535"/>
    <mergeCell ref="X328:X329"/>
    <mergeCell ref="Y328:Y329"/>
    <mergeCell ref="U328:U329"/>
    <mergeCell ref="U515:U516"/>
    <mergeCell ref="V515:V516"/>
    <mergeCell ref="W515:W516"/>
    <mergeCell ref="X515:X516"/>
    <mergeCell ref="Y515:Y516"/>
    <mergeCell ref="Z515:Z516"/>
    <mergeCell ref="U518:U519"/>
    <mergeCell ref="V518:V519"/>
    <mergeCell ref="W518:W519"/>
    <mergeCell ref="X518:X519"/>
    <mergeCell ref="Y518:Y519"/>
    <mergeCell ref="Z518:Z519"/>
    <mergeCell ref="U511:U512"/>
    <mergeCell ref="V511:V512"/>
    <mergeCell ref="W511:W512"/>
    <mergeCell ref="X511:X512"/>
    <mergeCell ref="Y511:Y512"/>
    <mergeCell ref="Z511:Z512"/>
    <mergeCell ref="W503:W504"/>
    <mergeCell ref="X503:X504"/>
    <mergeCell ref="Y503:Y504"/>
    <mergeCell ref="Z503:Z504"/>
    <mergeCell ref="U505:U506"/>
    <mergeCell ref="V505:V506"/>
    <mergeCell ref="W505:W506"/>
    <mergeCell ref="X505:X506"/>
    <mergeCell ref="Y505:Y506"/>
    <mergeCell ref="Z505:Z506"/>
    <mergeCell ref="U499:U500"/>
    <mergeCell ref="V501:V502"/>
    <mergeCell ref="W501:W502"/>
    <mergeCell ref="X501:X502"/>
    <mergeCell ref="Y501:Y502"/>
    <mergeCell ref="Z501:Z502"/>
    <mergeCell ref="W497:W498"/>
    <mergeCell ref="X497:X498"/>
    <mergeCell ref="Y497:Y498"/>
    <mergeCell ref="Z497:Z498"/>
    <mergeCell ref="U507:U510"/>
    <mergeCell ref="V507:V510"/>
    <mergeCell ref="W507:W510"/>
    <mergeCell ref="X507:X510"/>
    <mergeCell ref="Y507:Y510"/>
    <mergeCell ref="Z507:Z510"/>
    <mergeCell ref="AA7:AA97"/>
    <mergeCell ref="AB7:AB97"/>
    <mergeCell ref="AA98:AA104"/>
    <mergeCell ref="AA105:AA110"/>
    <mergeCell ref="AA111:AA120"/>
    <mergeCell ref="AA121:AA162"/>
    <mergeCell ref="AA163:AA242"/>
    <mergeCell ref="AA243:AA671"/>
    <mergeCell ref="U495:U496"/>
    <mergeCell ref="V495:V496"/>
    <mergeCell ref="W495:W496"/>
    <mergeCell ref="X495:X496"/>
    <mergeCell ref="Y495:Y496"/>
    <mergeCell ref="Z495:Z496"/>
    <mergeCell ref="U497:U498"/>
    <mergeCell ref="V497:V498"/>
    <mergeCell ref="Z328:Z329"/>
    <mergeCell ref="U330:U331"/>
    <mergeCell ref="V330:V331"/>
    <mergeCell ref="W330:W331"/>
    <mergeCell ref="X330:X331"/>
    <mergeCell ref="Y330:Y331"/>
    <mergeCell ref="Z330:Z331"/>
    <mergeCell ref="U503:U504"/>
    <mergeCell ref="V503:V504"/>
    <mergeCell ref="C4:C5"/>
    <mergeCell ref="D4:D5"/>
    <mergeCell ref="G4:G5"/>
    <mergeCell ref="H4:I4"/>
    <mergeCell ref="C66:C67"/>
    <mergeCell ref="D66:D67"/>
    <mergeCell ref="C43:C44"/>
    <mergeCell ref="C12:C13"/>
    <mergeCell ref="X322:X323"/>
    <mergeCell ref="Y322:Y323"/>
    <mergeCell ref="Z322:Z323"/>
    <mergeCell ref="U326:U327"/>
    <mergeCell ref="V326:V327"/>
    <mergeCell ref="W326:W327"/>
    <mergeCell ref="X326:X327"/>
    <mergeCell ref="Y326:Y327"/>
    <mergeCell ref="Z326:Z327"/>
    <mergeCell ref="I98:I101"/>
    <mergeCell ref="C100:C101"/>
    <mergeCell ref="D100:D101"/>
    <mergeCell ref="V328:V329"/>
    <mergeCell ref="W328:W329"/>
    <mergeCell ref="V499:V500"/>
    <mergeCell ref="W499:W500"/>
    <mergeCell ref="X499:X500"/>
    <mergeCell ref="Y499:Y500"/>
    <mergeCell ref="Z499:Z500"/>
    <mergeCell ref="U501:U502"/>
    <mergeCell ref="B3:B5"/>
    <mergeCell ref="C3:D3"/>
    <mergeCell ref="E3:E5"/>
    <mergeCell ref="F3:F5"/>
    <mergeCell ref="G3:L3"/>
    <mergeCell ref="N4:N5"/>
    <mergeCell ref="O4:O5"/>
    <mergeCell ref="P4:P5"/>
    <mergeCell ref="M3:M5"/>
    <mergeCell ref="N3:O3"/>
    <mergeCell ref="P3:Q3"/>
    <mergeCell ref="R3:R5"/>
    <mergeCell ref="S3:S5"/>
    <mergeCell ref="J4:L4"/>
    <mergeCell ref="U322:U323"/>
    <mergeCell ref="V322:V323"/>
    <mergeCell ref="T3:T5"/>
    <mergeCell ref="Q4:Q5"/>
    <mergeCell ref="W322:W323"/>
    <mergeCell ref="I102:I104"/>
    <mergeCell ref="C103:C104"/>
    <mergeCell ref="A98:A101"/>
    <mergeCell ref="C98:C99"/>
    <mergeCell ref="D98:D99"/>
    <mergeCell ref="D103:D104"/>
    <mergeCell ref="C95:C96"/>
    <mergeCell ref="D95:D96"/>
    <mergeCell ref="C58:C59"/>
    <mergeCell ref="D58:D59"/>
    <mergeCell ref="C60:C61"/>
    <mergeCell ref="D60:D65"/>
    <mergeCell ref="C62:C65"/>
    <mergeCell ref="C87:C88"/>
    <mergeCell ref="D87:D88"/>
    <mergeCell ref="E7:E97"/>
    <mergeCell ref="H7:H97"/>
    <mergeCell ref="I7:I97"/>
    <mergeCell ref="A3:A5"/>
    <mergeCell ref="C9:C11"/>
    <mergeCell ref="C51:C52"/>
    <mergeCell ref="C54:C55"/>
    <mergeCell ref="D54:D57"/>
    <mergeCell ref="A7:A97"/>
    <mergeCell ref="C7:C8"/>
    <mergeCell ref="D7:D11"/>
    <mergeCell ref="E98:E101"/>
    <mergeCell ref="H98:H101"/>
    <mergeCell ref="C56:C57"/>
    <mergeCell ref="C30:C32"/>
    <mergeCell ref="D30:D35"/>
    <mergeCell ref="C33:C35"/>
    <mergeCell ref="C36:C38"/>
    <mergeCell ref="D36:D38"/>
    <mergeCell ref="C41:C42"/>
    <mergeCell ref="D41:D44"/>
    <mergeCell ref="A102:A104"/>
    <mergeCell ref="E102:E104"/>
    <mergeCell ref="H102:H104"/>
    <mergeCell ref="C46:C48"/>
    <mergeCell ref="D12:D13"/>
    <mergeCell ref="C14:C16"/>
    <mergeCell ref="D14:D20"/>
    <mergeCell ref="C17:C20"/>
    <mergeCell ref="C25:C28"/>
    <mergeCell ref="D25:D29"/>
    <mergeCell ref="D45:D48"/>
    <mergeCell ref="C49:C50"/>
    <mergeCell ref="D49:D52"/>
    <mergeCell ref="A105:A110"/>
    <mergeCell ref="D105:D107"/>
    <mergeCell ref="E105:E110"/>
    <mergeCell ref="H105:H110"/>
    <mergeCell ref="I105:I110"/>
    <mergeCell ref="C106:C107"/>
    <mergeCell ref="D108:D110"/>
    <mergeCell ref="A111:A114"/>
    <mergeCell ref="C111:C112"/>
    <mergeCell ref="D111:D112"/>
    <mergeCell ref="E111:E114"/>
    <mergeCell ref="H111:H114"/>
    <mergeCell ref="I111:I114"/>
    <mergeCell ref="A115:A120"/>
    <mergeCell ref="C115:C116"/>
    <mergeCell ref="D115:D116"/>
    <mergeCell ref="E115:E120"/>
    <mergeCell ref="H115:H120"/>
    <mergeCell ref="I115:I120"/>
    <mergeCell ref="A133:A140"/>
    <mergeCell ref="D133:D136"/>
    <mergeCell ref="E133:E140"/>
    <mergeCell ref="H133:H140"/>
    <mergeCell ref="I133:I140"/>
    <mergeCell ref="C134:C136"/>
    <mergeCell ref="D137:D140"/>
    <mergeCell ref="C138:C140"/>
    <mergeCell ref="A121:A132"/>
    <mergeCell ref="E121:E132"/>
    <mergeCell ref="H121:H132"/>
    <mergeCell ref="I121:I132"/>
    <mergeCell ref="C122:C123"/>
    <mergeCell ref="D122:D125"/>
    <mergeCell ref="C127:C128"/>
    <mergeCell ref="D127:D129"/>
    <mergeCell ref="D130:D131"/>
    <mergeCell ref="A155:A158"/>
    <mergeCell ref="D155:D156"/>
    <mergeCell ref="E155:E158"/>
    <mergeCell ref="H155:H158"/>
    <mergeCell ref="I155:I158"/>
    <mergeCell ref="D157:D158"/>
    <mergeCell ref="A141:A154"/>
    <mergeCell ref="E141:E154"/>
    <mergeCell ref="H141:H154"/>
    <mergeCell ref="I141:I154"/>
    <mergeCell ref="C142:C143"/>
    <mergeCell ref="D142:D145"/>
    <mergeCell ref="D146:D147"/>
    <mergeCell ref="D148:D149"/>
    <mergeCell ref="D150:D151"/>
    <mergeCell ref="D152:D153"/>
    <mergeCell ref="A159:A162"/>
    <mergeCell ref="D159:D160"/>
    <mergeCell ref="E159:E162"/>
    <mergeCell ref="H159:H162"/>
    <mergeCell ref="I159:I162"/>
    <mergeCell ref="D161:D162"/>
    <mergeCell ref="C175:C177"/>
    <mergeCell ref="D175:D177"/>
    <mergeCell ref="C178:C179"/>
    <mergeCell ref="D178:D179"/>
    <mergeCell ref="C180:C181"/>
    <mergeCell ref="D180:D181"/>
    <mergeCell ref="A163:A181"/>
    <mergeCell ref="C163:C166"/>
    <mergeCell ref="D163:D166"/>
    <mergeCell ref="E163:E181"/>
    <mergeCell ref="H163:H181"/>
    <mergeCell ref="I163:I181"/>
    <mergeCell ref="C167:C169"/>
    <mergeCell ref="D167:D170"/>
    <mergeCell ref="C171:C172"/>
    <mergeCell ref="D171:D172"/>
    <mergeCell ref="E182:E189"/>
    <mergeCell ref="H182:H189"/>
    <mergeCell ref="I182:I189"/>
    <mergeCell ref="C184:C187"/>
    <mergeCell ref="D184:D187"/>
    <mergeCell ref="C188:C189"/>
    <mergeCell ref="D188:D189"/>
    <mergeCell ref="A182:A189"/>
    <mergeCell ref="C182:C183"/>
    <mergeCell ref="D182:D183"/>
    <mergeCell ref="A190:A201"/>
    <mergeCell ref="D190:D197"/>
    <mergeCell ref="E190:E201"/>
    <mergeCell ref="H190:H201"/>
    <mergeCell ref="I190:I201"/>
    <mergeCell ref="C191:C194"/>
    <mergeCell ref="C195:C197"/>
    <mergeCell ref="C198:C200"/>
    <mergeCell ref="D198:D200"/>
    <mergeCell ref="C207:C210"/>
    <mergeCell ref="D207:D210"/>
    <mergeCell ref="C212:C213"/>
    <mergeCell ref="D212:D213"/>
    <mergeCell ref="A202:A215"/>
    <mergeCell ref="C202:C206"/>
    <mergeCell ref="D202:D206"/>
    <mergeCell ref="E202:E215"/>
    <mergeCell ref="H202:H215"/>
    <mergeCell ref="I202:I215"/>
    <mergeCell ref="A216:A221"/>
    <mergeCell ref="C216:C217"/>
    <mergeCell ref="D216:D221"/>
    <mergeCell ref="E216:E221"/>
    <mergeCell ref="H216:H221"/>
    <mergeCell ref="I216:I221"/>
    <mergeCell ref="C219:C221"/>
    <mergeCell ref="A230:A237"/>
    <mergeCell ref="C230:C237"/>
    <mergeCell ref="D230:D237"/>
    <mergeCell ref="E230:E237"/>
    <mergeCell ref="H230:H237"/>
    <mergeCell ref="I230:I237"/>
    <mergeCell ref="A228:A229"/>
    <mergeCell ref="C228:C229"/>
    <mergeCell ref="D228:D229"/>
    <mergeCell ref="E228:E229"/>
    <mergeCell ref="H228:H229"/>
    <mergeCell ref="I228:I229"/>
    <mergeCell ref="A222:A227"/>
    <mergeCell ref="C222:C224"/>
    <mergeCell ref="D222:D224"/>
    <mergeCell ref="E222:E227"/>
    <mergeCell ref="H222:H227"/>
    <mergeCell ref="I222:I227"/>
    <mergeCell ref="A238:A242"/>
    <mergeCell ref="C238:C240"/>
    <mergeCell ref="D238:D240"/>
    <mergeCell ref="E238:E242"/>
    <mergeCell ref="H238:H242"/>
    <mergeCell ref="I238:I242"/>
    <mergeCell ref="C241:C242"/>
    <mergeCell ref="D241:D242"/>
    <mergeCell ref="A243:A253"/>
    <mergeCell ref="C243:C246"/>
    <mergeCell ref="D243:D250"/>
    <mergeCell ref="E243:E253"/>
    <mergeCell ref="H243:H253"/>
    <mergeCell ref="I259:I260"/>
    <mergeCell ref="C257:C258"/>
    <mergeCell ref="A259:A260"/>
    <mergeCell ref="C259:C260"/>
    <mergeCell ref="D259:D260"/>
    <mergeCell ref="E259:E260"/>
    <mergeCell ref="H259:H260"/>
    <mergeCell ref="I243:I253"/>
    <mergeCell ref="C248:C250"/>
    <mergeCell ref="C251:C253"/>
    <mergeCell ref="D251:D253"/>
    <mergeCell ref="A254:A258"/>
    <mergeCell ref="C254:C256"/>
    <mergeCell ref="D254:D258"/>
    <mergeCell ref="E254:E258"/>
    <mergeCell ref="H254:H258"/>
    <mergeCell ref="I254:I258"/>
    <mergeCell ref="A261:A262"/>
    <mergeCell ref="C261:C262"/>
    <mergeCell ref="D261:D262"/>
    <mergeCell ref="E261:E262"/>
    <mergeCell ref="H263:H267"/>
    <mergeCell ref="I263:I267"/>
    <mergeCell ref="C266:C267"/>
    <mergeCell ref="D266:D267"/>
    <mergeCell ref="A268:A272"/>
    <mergeCell ref="E268:E272"/>
    <mergeCell ref="H268:H272"/>
    <mergeCell ref="I268:I272"/>
    <mergeCell ref="C270:C271"/>
    <mergeCell ref="D270:D271"/>
    <mergeCell ref="A263:A267"/>
    <mergeCell ref="C263:C265"/>
    <mergeCell ref="D263:D265"/>
    <mergeCell ref="E263:E267"/>
    <mergeCell ref="H261:H262"/>
    <mergeCell ref="I261:I262"/>
    <mergeCell ref="I289:I301"/>
    <mergeCell ref="C287:C288"/>
    <mergeCell ref="D287:D288"/>
    <mergeCell ref="A273:A288"/>
    <mergeCell ref="D273:D277"/>
    <mergeCell ref="E273:E288"/>
    <mergeCell ref="H273:H288"/>
    <mergeCell ref="I273:I288"/>
    <mergeCell ref="C274:C277"/>
    <mergeCell ref="C279:C280"/>
    <mergeCell ref="D279:D280"/>
    <mergeCell ref="D281:D285"/>
    <mergeCell ref="C282:C285"/>
    <mergeCell ref="C295:C296"/>
    <mergeCell ref="D295:D296"/>
    <mergeCell ref="C299:C301"/>
    <mergeCell ref="D299:D301"/>
    <mergeCell ref="A289:A301"/>
    <mergeCell ref="C289:C291"/>
    <mergeCell ref="D289:D293"/>
    <mergeCell ref="E289:E301"/>
    <mergeCell ref="H289:H301"/>
    <mergeCell ref="A302:A309"/>
    <mergeCell ref="C302:C303"/>
    <mergeCell ref="D302:D303"/>
    <mergeCell ref="E302:E308"/>
    <mergeCell ref="H302:H309"/>
    <mergeCell ref="A321:A325"/>
    <mergeCell ref="D321:D324"/>
    <mergeCell ref="E321:E325"/>
    <mergeCell ref="H321:H325"/>
    <mergeCell ref="I321:I325"/>
    <mergeCell ref="C322:C324"/>
    <mergeCell ref="A310:A320"/>
    <mergeCell ref="C310:C314"/>
    <mergeCell ref="D310:D314"/>
    <mergeCell ref="E310:E320"/>
    <mergeCell ref="H310:H320"/>
    <mergeCell ref="D316:D318"/>
    <mergeCell ref="C319:C320"/>
    <mergeCell ref="D319:D320"/>
    <mergeCell ref="I302:I309"/>
    <mergeCell ref="C304:C305"/>
    <mergeCell ref="D304:D305"/>
    <mergeCell ref="C306:C307"/>
    <mergeCell ref="D306:D307"/>
    <mergeCell ref="I310:I320"/>
    <mergeCell ref="A330:A331"/>
    <mergeCell ref="C330:C331"/>
    <mergeCell ref="D330:D331"/>
    <mergeCell ref="E330:E331"/>
    <mergeCell ref="H330:H331"/>
    <mergeCell ref="I330:I331"/>
    <mergeCell ref="A328:A329"/>
    <mergeCell ref="C328:C329"/>
    <mergeCell ref="D328:D329"/>
    <mergeCell ref="E328:E329"/>
    <mergeCell ref="H328:H329"/>
    <mergeCell ref="I328:I329"/>
    <mergeCell ref="A326:A327"/>
    <mergeCell ref="C326:C327"/>
    <mergeCell ref="D326:D327"/>
    <mergeCell ref="E326:E327"/>
    <mergeCell ref="H326:H327"/>
    <mergeCell ref="I326:I327"/>
    <mergeCell ref="A332:A338"/>
    <mergeCell ref="D332:D338"/>
    <mergeCell ref="E332:E338"/>
    <mergeCell ref="H332:H338"/>
    <mergeCell ref="I332:I338"/>
    <mergeCell ref="C333:C334"/>
    <mergeCell ref="C335:C338"/>
    <mergeCell ref="D348:D351"/>
    <mergeCell ref="C352:C354"/>
    <mergeCell ref="D352:D354"/>
    <mergeCell ref="I339:I361"/>
    <mergeCell ref="C355:C358"/>
    <mergeCell ref="D355:D358"/>
    <mergeCell ref="C359:C361"/>
    <mergeCell ref="D359:D361"/>
    <mergeCell ref="A339:A361"/>
    <mergeCell ref="C339:C340"/>
    <mergeCell ref="D339:D344"/>
    <mergeCell ref="E339:E361"/>
    <mergeCell ref="H339:H361"/>
    <mergeCell ref="C342:C344"/>
    <mergeCell ref="C345:C346"/>
    <mergeCell ref="D345:D346"/>
    <mergeCell ref="C348:C351"/>
    <mergeCell ref="A362:A367"/>
    <mergeCell ref="C362:C367"/>
    <mergeCell ref="D362:D367"/>
    <mergeCell ref="E362:E367"/>
    <mergeCell ref="H362:H367"/>
    <mergeCell ref="I362:I367"/>
    <mergeCell ref="C382:C383"/>
    <mergeCell ref="D382:D383"/>
    <mergeCell ref="C384:C388"/>
    <mergeCell ref="D384:D389"/>
    <mergeCell ref="I421:I429"/>
    <mergeCell ref="C426:C429"/>
    <mergeCell ref="C419:C420"/>
    <mergeCell ref="D419:D420"/>
    <mergeCell ref="D393:D399"/>
    <mergeCell ref="C391:C392"/>
    <mergeCell ref="D391:D392"/>
    <mergeCell ref="A368:A392"/>
    <mergeCell ref="C368:C372"/>
    <mergeCell ref="D368:D372"/>
    <mergeCell ref="E368:E392"/>
    <mergeCell ref="H368:H392"/>
    <mergeCell ref="I368:I392"/>
    <mergeCell ref="D373:D376"/>
    <mergeCell ref="C374:C376"/>
    <mergeCell ref="D377:D380"/>
    <mergeCell ref="C378:C380"/>
    <mergeCell ref="E393:E420"/>
    <mergeCell ref="H393:H420"/>
    <mergeCell ref="I393:I420"/>
    <mergeCell ref="C395:C399"/>
    <mergeCell ref="C400:C401"/>
    <mergeCell ref="D400:D403"/>
    <mergeCell ref="C402:C403"/>
    <mergeCell ref="C414:C415"/>
    <mergeCell ref="D414:D415"/>
    <mergeCell ref="A393:A420"/>
    <mergeCell ref="C393:C394"/>
    <mergeCell ref="A430:A453"/>
    <mergeCell ref="C430:C431"/>
    <mergeCell ref="D430:D431"/>
    <mergeCell ref="E430:E453"/>
    <mergeCell ref="H430:H453"/>
    <mergeCell ref="A421:A429"/>
    <mergeCell ref="C421:C425"/>
    <mergeCell ref="D421:D429"/>
    <mergeCell ref="E421:E429"/>
    <mergeCell ref="H421:H429"/>
    <mergeCell ref="C404:C408"/>
    <mergeCell ref="D404:D408"/>
    <mergeCell ref="C409:C411"/>
    <mergeCell ref="D409:D411"/>
    <mergeCell ref="I430:I453"/>
    <mergeCell ref="C432:C433"/>
    <mergeCell ref="D432:D435"/>
    <mergeCell ref="C438:C439"/>
    <mergeCell ref="D438:D439"/>
    <mergeCell ref="C447:C448"/>
    <mergeCell ref="D447:D448"/>
    <mergeCell ref="C450:C451"/>
    <mergeCell ref="D450:D451"/>
    <mergeCell ref="C440:C441"/>
    <mergeCell ref="D440:D441"/>
    <mergeCell ref="C442:C443"/>
    <mergeCell ref="D442:D443"/>
    <mergeCell ref="C444:C445"/>
    <mergeCell ref="D444:D445"/>
    <mergeCell ref="A454:A464"/>
    <mergeCell ref="E454:E464"/>
    <mergeCell ref="H454:H464"/>
    <mergeCell ref="I454:I464"/>
    <mergeCell ref="C456:C457"/>
    <mergeCell ref="D456:D457"/>
    <mergeCell ref="C459:C462"/>
    <mergeCell ref="D459:D462"/>
    <mergeCell ref="C463:C464"/>
    <mergeCell ref="D463:D464"/>
    <mergeCell ref="E465:E482"/>
    <mergeCell ref="H465:H482"/>
    <mergeCell ref="I465:I482"/>
    <mergeCell ref="C469:C471"/>
    <mergeCell ref="D469:D471"/>
    <mergeCell ref="D472:D475"/>
    <mergeCell ref="C473:C475"/>
    <mergeCell ref="D486:D487"/>
    <mergeCell ref="A483:A488"/>
    <mergeCell ref="D483:D485"/>
    <mergeCell ref="E483:E488"/>
    <mergeCell ref="H483:H488"/>
    <mergeCell ref="I483:I488"/>
    <mergeCell ref="C476:C477"/>
    <mergeCell ref="D476:D477"/>
    <mergeCell ref="C478:C480"/>
    <mergeCell ref="D478:D480"/>
    <mergeCell ref="C481:C482"/>
    <mergeCell ref="D481:D482"/>
    <mergeCell ref="A465:A482"/>
    <mergeCell ref="C465:C466"/>
    <mergeCell ref="D465:D468"/>
    <mergeCell ref="A493:A494"/>
    <mergeCell ref="C493:C494"/>
    <mergeCell ref="D493:D494"/>
    <mergeCell ref="E493:E494"/>
    <mergeCell ref="H493:H494"/>
    <mergeCell ref="I493:I494"/>
    <mergeCell ref="A489:A492"/>
    <mergeCell ref="C489:C492"/>
    <mergeCell ref="D489:D492"/>
    <mergeCell ref="E489:E492"/>
    <mergeCell ref="H489:H492"/>
    <mergeCell ref="I489:I492"/>
    <mergeCell ref="A501:A506"/>
    <mergeCell ref="C501:C502"/>
    <mergeCell ref="D501:D502"/>
    <mergeCell ref="E501:E506"/>
    <mergeCell ref="H501:H506"/>
    <mergeCell ref="I501:I506"/>
    <mergeCell ref="C503:C504"/>
    <mergeCell ref="D503:D504"/>
    <mergeCell ref="C505:C506"/>
    <mergeCell ref="D505:D506"/>
    <mergeCell ref="A495:A500"/>
    <mergeCell ref="C495:C496"/>
    <mergeCell ref="D495:D496"/>
    <mergeCell ref="E495:E500"/>
    <mergeCell ref="H495:H500"/>
    <mergeCell ref="I495:I500"/>
    <mergeCell ref="C497:C498"/>
    <mergeCell ref="D497:D498"/>
    <mergeCell ref="C499:C500"/>
    <mergeCell ref="D499:D500"/>
    <mergeCell ref="I522:I523"/>
    <mergeCell ref="D524:D525"/>
    <mergeCell ref="G524:G525"/>
    <mergeCell ref="H524:H525"/>
    <mergeCell ref="I524:I525"/>
    <mergeCell ref="I507:I510"/>
    <mergeCell ref="D511:D512"/>
    <mergeCell ref="G511:G512"/>
    <mergeCell ref="H511:H512"/>
    <mergeCell ref="I511:I512"/>
    <mergeCell ref="D515:D516"/>
    <mergeCell ref="G515:G516"/>
    <mergeCell ref="H515:H516"/>
    <mergeCell ref="I515:I516"/>
    <mergeCell ref="D507:D510"/>
    <mergeCell ref="E507:E533"/>
    <mergeCell ref="G507:G510"/>
    <mergeCell ref="H507:H510"/>
    <mergeCell ref="D518:D519"/>
    <mergeCell ref="G518:G519"/>
    <mergeCell ref="H518:H519"/>
    <mergeCell ref="D530:D531"/>
    <mergeCell ref="G530:G531"/>
    <mergeCell ref="H530:H531"/>
    <mergeCell ref="I530:I531"/>
    <mergeCell ref="D532:D533"/>
    <mergeCell ref="G532:G533"/>
    <mergeCell ref="H532:H533"/>
    <mergeCell ref="I532:I533"/>
    <mergeCell ref="A507:A533"/>
    <mergeCell ref="C507:C533"/>
    <mergeCell ref="D526:D527"/>
    <mergeCell ref="A539:A541"/>
    <mergeCell ref="C539:C541"/>
    <mergeCell ref="D539:D541"/>
    <mergeCell ref="E539:E541"/>
    <mergeCell ref="G539:G541"/>
    <mergeCell ref="H539:H541"/>
    <mergeCell ref="G526:G527"/>
    <mergeCell ref="H526:H527"/>
    <mergeCell ref="I539:I541"/>
    <mergeCell ref="I534:I535"/>
    <mergeCell ref="D536:D537"/>
    <mergeCell ref="G536:G537"/>
    <mergeCell ref="H536:H537"/>
    <mergeCell ref="I536:I537"/>
    <mergeCell ref="A534:A538"/>
    <mergeCell ref="C534:C538"/>
    <mergeCell ref="D534:D535"/>
    <mergeCell ref="E534:E538"/>
    <mergeCell ref="G534:G535"/>
    <mergeCell ref="H534:H535"/>
    <mergeCell ref="I526:I527"/>
    <mergeCell ref="D528:D529"/>
    <mergeCell ref="G528:G529"/>
    <mergeCell ref="H528:H529"/>
    <mergeCell ref="I528:I529"/>
    <mergeCell ref="I518:I519"/>
    <mergeCell ref="D522:D523"/>
    <mergeCell ref="G522:G523"/>
    <mergeCell ref="H522:H523"/>
    <mergeCell ref="I542:I544"/>
    <mergeCell ref="A542:A545"/>
    <mergeCell ref="C542:C545"/>
    <mergeCell ref="D542:D544"/>
    <mergeCell ref="E542:E545"/>
    <mergeCell ref="G542:G544"/>
    <mergeCell ref="H542:H544"/>
    <mergeCell ref="D550:D551"/>
    <mergeCell ref="G550:G551"/>
    <mergeCell ref="H550:H551"/>
    <mergeCell ref="I550:I551"/>
    <mergeCell ref="D552:D553"/>
    <mergeCell ref="G552:G553"/>
    <mergeCell ref="H552:H553"/>
    <mergeCell ref="I552:I553"/>
    <mergeCell ref="A546:A559"/>
    <mergeCell ref="C546:C559"/>
    <mergeCell ref="E546:E559"/>
    <mergeCell ref="D547:D549"/>
    <mergeCell ref="G547:G549"/>
    <mergeCell ref="H547:H549"/>
    <mergeCell ref="I547:I549"/>
    <mergeCell ref="D555:D559"/>
    <mergeCell ref="G555:G559"/>
    <mergeCell ref="H555:H559"/>
    <mergeCell ref="I555:I559"/>
    <mergeCell ref="A560:A566"/>
    <mergeCell ref="C560:C566"/>
    <mergeCell ref="D560:D562"/>
    <mergeCell ref="E560:E566"/>
    <mergeCell ref="G560:G562"/>
    <mergeCell ref="H560:H562"/>
    <mergeCell ref="A567:A580"/>
    <mergeCell ref="C567:C580"/>
    <mergeCell ref="D567:D568"/>
    <mergeCell ref="E567:E580"/>
    <mergeCell ref="G567:G568"/>
    <mergeCell ref="H567:H568"/>
    <mergeCell ref="I567:I568"/>
    <mergeCell ref="D569:D570"/>
    <mergeCell ref="D575:D578"/>
    <mergeCell ref="G575:G578"/>
    <mergeCell ref="H575:H578"/>
    <mergeCell ref="I575:I578"/>
    <mergeCell ref="D579:D580"/>
    <mergeCell ref="G579:G580"/>
    <mergeCell ref="H579:H580"/>
    <mergeCell ref="I579:I580"/>
    <mergeCell ref="G569:G570"/>
    <mergeCell ref="I590:I591"/>
    <mergeCell ref="D593:D594"/>
    <mergeCell ref="G593:G594"/>
    <mergeCell ref="H593:H594"/>
    <mergeCell ref="I593:I594"/>
    <mergeCell ref="H581:H584"/>
    <mergeCell ref="I581:I584"/>
    <mergeCell ref="D587:D588"/>
    <mergeCell ref="G587:G588"/>
    <mergeCell ref="H587:H588"/>
    <mergeCell ref="I587:I588"/>
    <mergeCell ref="G595:G598"/>
    <mergeCell ref="H595:H598"/>
    <mergeCell ref="I560:I562"/>
    <mergeCell ref="D563:D564"/>
    <mergeCell ref="G563:G564"/>
    <mergeCell ref="H563:H564"/>
    <mergeCell ref="I563:I564"/>
    <mergeCell ref="D565:D566"/>
    <mergeCell ref="G565:G566"/>
    <mergeCell ref="H565:H566"/>
    <mergeCell ref="I565:I566"/>
    <mergeCell ref="I595:I598"/>
    <mergeCell ref="I615:I618"/>
    <mergeCell ref="A609:A622"/>
    <mergeCell ref="C609:C622"/>
    <mergeCell ref="D609:D610"/>
    <mergeCell ref="E609:E622"/>
    <mergeCell ref="G609:G610"/>
    <mergeCell ref="H609:H610"/>
    <mergeCell ref="I609:I610"/>
    <mergeCell ref="D611:D614"/>
    <mergeCell ref="G611:G614"/>
    <mergeCell ref="D605:D607"/>
    <mergeCell ref="G605:G607"/>
    <mergeCell ref="H605:H607"/>
    <mergeCell ref="H569:H570"/>
    <mergeCell ref="I569:I570"/>
    <mergeCell ref="D573:D574"/>
    <mergeCell ref="G573:G574"/>
    <mergeCell ref="H573:H574"/>
    <mergeCell ref="I573:I574"/>
    <mergeCell ref="I599:I600"/>
    <mergeCell ref="D601:D602"/>
    <mergeCell ref="G601:G602"/>
    <mergeCell ref="H601:H602"/>
    <mergeCell ref="I601:I602"/>
    <mergeCell ref="A581:A594"/>
    <mergeCell ref="C581:C594"/>
    <mergeCell ref="D581:D584"/>
    <mergeCell ref="E581:E594"/>
    <mergeCell ref="G581:G584"/>
    <mergeCell ref="D590:D591"/>
    <mergeCell ref="G590:G591"/>
    <mergeCell ref="H590:H591"/>
    <mergeCell ref="D599:D600"/>
    <mergeCell ref="G599:G600"/>
    <mergeCell ref="H599:H600"/>
    <mergeCell ref="I605:I607"/>
    <mergeCell ref="D619:D620"/>
    <mergeCell ref="G619:G620"/>
    <mergeCell ref="H619:H620"/>
    <mergeCell ref="I619:I620"/>
    <mergeCell ref="A623:A631"/>
    <mergeCell ref="C623:C631"/>
    <mergeCell ref="D623:D626"/>
    <mergeCell ref="E623:E631"/>
    <mergeCell ref="G623:G626"/>
    <mergeCell ref="H623:H626"/>
    <mergeCell ref="I623:I626"/>
    <mergeCell ref="D628:D629"/>
    <mergeCell ref="G628:G629"/>
    <mergeCell ref="H628:H629"/>
    <mergeCell ref="I628:I629"/>
    <mergeCell ref="D630:D631"/>
    <mergeCell ref="G630:G631"/>
    <mergeCell ref="H630:H631"/>
    <mergeCell ref="I630:I631"/>
    <mergeCell ref="A595:A608"/>
    <mergeCell ref="C595:C608"/>
    <mergeCell ref="D595:D598"/>
    <mergeCell ref="E595:E608"/>
    <mergeCell ref="H611:H614"/>
    <mergeCell ref="I611:I614"/>
    <mergeCell ref="D615:D618"/>
    <mergeCell ref="G615:G618"/>
    <mergeCell ref="H615:H618"/>
    <mergeCell ref="A632:A644"/>
    <mergeCell ref="C632:C644"/>
    <mergeCell ref="E632:E644"/>
    <mergeCell ref="D635:D636"/>
    <mergeCell ref="G635:G636"/>
    <mergeCell ref="H635:H636"/>
    <mergeCell ref="D641:D642"/>
    <mergeCell ref="G641:G642"/>
    <mergeCell ref="H641:H642"/>
    <mergeCell ref="I635:I636"/>
    <mergeCell ref="D637:D638"/>
    <mergeCell ref="G637:G638"/>
    <mergeCell ref="H637:H638"/>
    <mergeCell ref="I637:I638"/>
    <mergeCell ref="D639:D640"/>
    <mergeCell ref="G639:G640"/>
    <mergeCell ref="H639:H640"/>
    <mergeCell ref="I639:I640"/>
    <mergeCell ref="D645:D647"/>
    <mergeCell ref="E645:E657"/>
    <mergeCell ref="G645:G647"/>
    <mergeCell ref="D654:D655"/>
    <mergeCell ref="D662:D666"/>
    <mergeCell ref="G662:G666"/>
    <mergeCell ref="H662:H666"/>
    <mergeCell ref="I662:I666"/>
    <mergeCell ref="D667:D668"/>
    <mergeCell ref="G667:G668"/>
    <mergeCell ref="H667:H668"/>
    <mergeCell ref="I667:I668"/>
    <mergeCell ref="G654:G655"/>
    <mergeCell ref="H654:H655"/>
    <mergeCell ref="I654:I655"/>
    <mergeCell ref="D656:D657"/>
    <mergeCell ref="G656:G657"/>
    <mergeCell ref="H656:H657"/>
    <mergeCell ref="I656:I657"/>
    <mergeCell ref="U3:U5"/>
    <mergeCell ref="V3:V5"/>
    <mergeCell ref="W3:W5"/>
    <mergeCell ref="X3:X5"/>
    <mergeCell ref="Y3:Y5"/>
    <mergeCell ref="Z3:Z5"/>
    <mergeCell ref="AA3:AA5"/>
    <mergeCell ref="AB3:AB5"/>
    <mergeCell ref="A658:A671"/>
    <mergeCell ref="C658:C671"/>
    <mergeCell ref="E658:E671"/>
    <mergeCell ref="D660:D661"/>
    <mergeCell ref="G660:G661"/>
    <mergeCell ref="H660:H661"/>
    <mergeCell ref="D670:D671"/>
    <mergeCell ref="G670:G671"/>
    <mergeCell ref="H670:H671"/>
    <mergeCell ref="I641:I642"/>
    <mergeCell ref="D643:D644"/>
    <mergeCell ref="G643:G644"/>
    <mergeCell ref="H643:H644"/>
    <mergeCell ref="I643:I644"/>
    <mergeCell ref="I670:I671"/>
    <mergeCell ref="I660:I661"/>
    <mergeCell ref="H645:H647"/>
    <mergeCell ref="I645:I647"/>
    <mergeCell ref="D648:D651"/>
    <mergeCell ref="G648:G651"/>
    <mergeCell ref="H648:H651"/>
    <mergeCell ref="I648:I651"/>
    <mergeCell ref="A645:A657"/>
    <mergeCell ref="C645:C657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errorStyle="warning" allowBlank="1" showInputMessage="1" showErrorMessage="1" errorTitle="Объект" error="Подразделение АО &quot;Антипинский НПЗ&quot;">
          <x14:formula1>
            <xm:f>[5]Разработчик!#REF!</xm:f>
          </x14:formula1>
          <xm:sqref>A1</xm:sqref>
        </x14:dataValidation>
        <x14:dataValidation type="list" allowBlank="1" showInputMessage="1" showErrorMessage="1" error="Указать категорию согласно Приложения №22 к Руководству по безопасности №784 от 27 декабря 2012г.">
          <x14:formula1>
            <xm:f>[5]Разработчик!#REF!</xm:f>
          </x14:formula1>
          <xm:sqref>F7:F722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22"/>
  <sheetViews>
    <sheetView workbookViewId="0">
      <selection activeCell="N17" sqref="N17"/>
    </sheetView>
  </sheetViews>
  <sheetFormatPr defaultRowHeight="15" x14ac:dyDescent="0.25"/>
  <cols>
    <col min="3" max="3" width="14.140625" customWidth="1"/>
    <col min="22" max="22" width="14.42578125" customWidth="1"/>
    <col min="23" max="23" width="9.5703125" customWidth="1"/>
    <col min="24" max="24" width="11" customWidth="1"/>
    <col min="25" max="25" width="10.28515625" customWidth="1"/>
    <col min="26" max="27" width="11.7109375" customWidth="1"/>
    <col min="28" max="28" width="10.85546875" customWidth="1"/>
    <col min="29" max="29" width="11.42578125" customWidth="1"/>
    <col min="30" max="30" width="11.28515625" customWidth="1"/>
    <col min="31" max="31" width="10.7109375" customWidth="1"/>
  </cols>
  <sheetData>
    <row r="1" spans="1:31" ht="15.75" x14ac:dyDescent="0.25">
      <c r="A1" s="309" t="s">
        <v>1970</v>
      </c>
      <c r="B1" s="309"/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309"/>
      <c r="O1" s="309"/>
      <c r="P1" s="309"/>
      <c r="Q1" s="309"/>
      <c r="R1" s="309"/>
      <c r="S1" s="309"/>
      <c r="T1" s="309"/>
      <c r="U1" s="309"/>
      <c r="V1" s="309"/>
      <c r="W1" s="309"/>
      <c r="X1" s="309"/>
      <c r="Y1" s="309"/>
      <c r="Z1" s="309"/>
      <c r="AA1" s="309"/>
      <c r="AB1" s="309"/>
      <c r="AC1" s="309"/>
      <c r="AD1" s="309"/>
      <c r="AE1" s="309"/>
    </row>
    <row r="2" spans="1:31" ht="15.75" x14ac:dyDescent="0.25">
      <c r="A2" s="308"/>
      <c r="B2" s="308"/>
      <c r="C2" s="308"/>
      <c r="D2" s="308"/>
      <c r="E2" s="308"/>
      <c r="F2" s="308"/>
      <c r="G2" s="308"/>
      <c r="H2" s="308"/>
      <c r="I2" s="308"/>
      <c r="J2" s="308"/>
      <c r="K2" s="308"/>
      <c r="L2" s="308"/>
      <c r="M2" s="308"/>
      <c r="N2" s="308"/>
      <c r="O2" s="308"/>
      <c r="P2" s="308"/>
      <c r="Q2" s="308"/>
      <c r="R2" s="308"/>
      <c r="S2" s="308"/>
      <c r="T2" s="308"/>
      <c r="U2" s="308"/>
      <c r="V2" s="308"/>
      <c r="W2" s="308"/>
      <c r="X2" s="308"/>
      <c r="Y2" s="308"/>
      <c r="Z2" s="308"/>
      <c r="AA2" s="308"/>
      <c r="AB2" s="308"/>
      <c r="AC2" s="308"/>
      <c r="AD2" s="308"/>
      <c r="AE2" s="308"/>
    </row>
    <row r="3" spans="1:31" ht="45" customHeight="1" x14ac:dyDescent="0.25">
      <c r="A3" s="316" t="s">
        <v>0</v>
      </c>
      <c r="B3" s="316" t="s">
        <v>1</v>
      </c>
      <c r="C3" s="298" t="s">
        <v>2</v>
      </c>
      <c r="D3" s="298"/>
      <c r="E3" s="317" t="s">
        <v>3</v>
      </c>
      <c r="F3" s="318" t="s">
        <v>4</v>
      </c>
      <c r="G3" s="319" t="s">
        <v>5</v>
      </c>
      <c r="H3" s="319"/>
      <c r="I3" s="319"/>
      <c r="J3" s="319"/>
      <c r="K3" s="319"/>
      <c r="L3" s="319"/>
      <c r="M3" s="316" t="s">
        <v>6</v>
      </c>
      <c r="N3" s="317" t="s">
        <v>3107</v>
      </c>
      <c r="O3" s="317"/>
      <c r="P3" s="321" t="s">
        <v>8</v>
      </c>
      <c r="Q3" s="321"/>
      <c r="R3" s="316" t="s">
        <v>9</v>
      </c>
      <c r="S3" s="316" t="s">
        <v>10</v>
      </c>
      <c r="T3" s="316" t="s">
        <v>11</v>
      </c>
      <c r="U3" s="302" t="s">
        <v>2512</v>
      </c>
      <c r="V3" s="302" t="s">
        <v>2513</v>
      </c>
      <c r="W3" s="302" t="s">
        <v>2514</v>
      </c>
      <c r="X3" s="302" t="s">
        <v>2515</v>
      </c>
      <c r="Y3" s="302" t="s">
        <v>2516</v>
      </c>
      <c r="Z3" s="302" t="s">
        <v>2517</v>
      </c>
      <c r="AA3" s="303" t="s">
        <v>2518</v>
      </c>
      <c r="AB3" s="303" t="s">
        <v>2519</v>
      </c>
      <c r="AC3" s="303" t="s">
        <v>3187</v>
      </c>
      <c r="AD3" s="303" t="s">
        <v>3185</v>
      </c>
      <c r="AE3" s="302" t="s">
        <v>3186</v>
      </c>
    </row>
    <row r="4" spans="1:31" ht="47.25" customHeight="1" x14ac:dyDescent="0.25">
      <c r="A4" s="316"/>
      <c r="B4" s="316"/>
      <c r="C4" s="298" t="s">
        <v>12</v>
      </c>
      <c r="D4" s="298" t="s">
        <v>13</v>
      </c>
      <c r="E4" s="317"/>
      <c r="F4" s="318"/>
      <c r="G4" s="316" t="s">
        <v>14</v>
      </c>
      <c r="H4" s="317" t="s">
        <v>15</v>
      </c>
      <c r="I4" s="317"/>
      <c r="J4" s="317" t="s">
        <v>16</v>
      </c>
      <c r="K4" s="317"/>
      <c r="L4" s="317"/>
      <c r="M4" s="316"/>
      <c r="N4" s="316" t="s">
        <v>17</v>
      </c>
      <c r="O4" s="316" t="s">
        <v>18</v>
      </c>
      <c r="P4" s="320" t="s">
        <v>19</v>
      </c>
      <c r="Q4" s="320" t="s">
        <v>20</v>
      </c>
      <c r="R4" s="316"/>
      <c r="S4" s="316"/>
      <c r="T4" s="318"/>
      <c r="U4" s="302"/>
      <c r="V4" s="302"/>
      <c r="W4" s="302"/>
      <c r="X4" s="302"/>
      <c r="Y4" s="302"/>
      <c r="Z4" s="302"/>
      <c r="AA4" s="303"/>
      <c r="AB4" s="303"/>
      <c r="AC4" s="303"/>
      <c r="AD4" s="303"/>
      <c r="AE4" s="302"/>
    </row>
    <row r="5" spans="1:31" ht="77.25" x14ac:dyDescent="0.25">
      <c r="A5" s="316"/>
      <c r="B5" s="316"/>
      <c r="C5" s="298"/>
      <c r="D5" s="298"/>
      <c r="E5" s="317"/>
      <c r="F5" s="318"/>
      <c r="G5" s="318"/>
      <c r="H5" s="72" t="s">
        <v>21</v>
      </c>
      <c r="I5" s="72" t="s">
        <v>22</v>
      </c>
      <c r="J5" s="73" t="s">
        <v>23</v>
      </c>
      <c r="K5" s="73" t="s">
        <v>24</v>
      </c>
      <c r="L5" s="73" t="s">
        <v>25</v>
      </c>
      <c r="M5" s="316"/>
      <c r="N5" s="316"/>
      <c r="O5" s="316"/>
      <c r="P5" s="320"/>
      <c r="Q5" s="320"/>
      <c r="R5" s="316"/>
      <c r="S5" s="316"/>
      <c r="T5" s="318"/>
      <c r="U5" s="302"/>
      <c r="V5" s="302"/>
      <c r="W5" s="302"/>
      <c r="X5" s="302"/>
      <c r="Y5" s="302"/>
      <c r="Z5" s="302"/>
      <c r="AA5" s="303"/>
      <c r="AB5" s="303"/>
      <c r="AC5" s="303"/>
      <c r="AD5" s="303"/>
      <c r="AE5" s="302"/>
    </row>
    <row r="6" spans="1:31" x14ac:dyDescent="0.25">
      <c r="A6" s="53"/>
      <c r="B6" s="53"/>
      <c r="C6" s="54"/>
      <c r="D6" s="54"/>
      <c r="E6" s="54"/>
      <c r="F6" s="55"/>
      <c r="G6" s="55"/>
      <c r="H6" s="55"/>
      <c r="I6" s="55"/>
      <c r="J6" s="53"/>
      <c r="K6" s="53"/>
      <c r="L6" s="53"/>
      <c r="M6" s="53"/>
      <c r="N6" s="55"/>
      <c r="O6" s="55"/>
      <c r="P6" s="53"/>
      <c r="Q6" s="53"/>
      <c r="R6" s="53"/>
      <c r="S6" s="53"/>
      <c r="T6" s="55"/>
      <c r="U6" s="56"/>
      <c r="V6" s="56"/>
      <c r="W6" s="56"/>
      <c r="X6" s="56"/>
      <c r="Y6" s="56"/>
      <c r="Z6" s="56"/>
      <c r="AA6" s="56"/>
      <c r="AB6" s="56"/>
    </row>
    <row r="7" spans="1:31" s="7" customFormat="1" x14ac:dyDescent="0.25">
      <c r="A7" s="321" t="s">
        <v>1062</v>
      </c>
      <c r="B7" s="239">
        <v>7</v>
      </c>
      <c r="C7" s="321" t="s">
        <v>1063</v>
      </c>
      <c r="D7" s="321" t="s">
        <v>1064</v>
      </c>
      <c r="E7" s="321" t="s">
        <v>1060</v>
      </c>
      <c r="F7" s="95" t="s">
        <v>595</v>
      </c>
      <c r="G7" s="321">
        <v>3.4</v>
      </c>
      <c r="H7" s="321">
        <v>3.07</v>
      </c>
      <c r="I7" s="321">
        <v>255</v>
      </c>
      <c r="J7" s="97">
        <v>4</v>
      </c>
      <c r="K7" s="97">
        <v>273.10000000000002</v>
      </c>
      <c r="L7" s="102">
        <v>15.09</v>
      </c>
      <c r="M7" s="102">
        <v>2015</v>
      </c>
      <c r="N7" s="14">
        <v>3</v>
      </c>
      <c r="O7" s="15"/>
      <c r="P7" s="47">
        <v>2019</v>
      </c>
      <c r="Q7" s="47">
        <v>2023</v>
      </c>
      <c r="R7" s="71">
        <v>20</v>
      </c>
      <c r="S7" s="95" t="s">
        <v>1061</v>
      </c>
      <c r="T7" s="17">
        <v>2035</v>
      </c>
      <c r="U7" s="63">
        <v>2</v>
      </c>
      <c r="V7" s="63">
        <v>2</v>
      </c>
      <c r="W7" s="63">
        <v>1</v>
      </c>
      <c r="X7" s="63">
        <v>2</v>
      </c>
      <c r="Y7" s="63"/>
      <c r="Z7" s="63"/>
      <c r="AA7" s="161" t="s">
        <v>3140</v>
      </c>
      <c r="AB7" s="201" t="s">
        <v>2521</v>
      </c>
      <c r="AC7" s="197">
        <f>SUM(U7+V7+X7+Y7+Z7)</f>
        <v>6</v>
      </c>
      <c r="AD7" s="197">
        <f>SUM(U7*2)+(V7*3)+(W7*2)+(X7*2)+(Y7)+(Z7*3)</f>
        <v>16</v>
      </c>
      <c r="AE7" s="197">
        <f>SUM(AC7+AD7)</f>
        <v>22</v>
      </c>
    </row>
    <row r="8" spans="1:31" s="7" customFormat="1" x14ac:dyDescent="0.25">
      <c r="A8" s="321"/>
      <c r="B8" s="239">
        <f t="shared" ref="B8:B40" si="0">B7</f>
        <v>7</v>
      </c>
      <c r="C8" s="321"/>
      <c r="D8" s="321"/>
      <c r="E8" s="321"/>
      <c r="F8" s="95" t="s">
        <v>595</v>
      </c>
      <c r="G8" s="321"/>
      <c r="H8" s="321"/>
      <c r="I8" s="321"/>
      <c r="J8" s="97">
        <v>0.6</v>
      </c>
      <c r="K8" s="97">
        <v>219.1</v>
      </c>
      <c r="L8" s="102">
        <v>8.18</v>
      </c>
      <c r="M8" s="102">
        <v>2015</v>
      </c>
      <c r="N8" s="14">
        <v>3</v>
      </c>
      <c r="O8" s="15"/>
      <c r="P8" s="47">
        <v>2019</v>
      </c>
      <c r="Q8" s="47">
        <v>2023</v>
      </c>
      <c r="R8" s="71">
        <v>20</v>
      </c>
      <c r="S8" s="95" t="s">
        <v>1061</v>
      </c>
      <c r="T8" s="17">
        <v>2035</v>
      </c>
      <c r="U8" s="63"/>
      <c r="V8" s="63">
        <v>1</v>
      </c>
      <c r="W8" s="63"/>
      <c r="X8" s="63">
        <v>1</v>
      </c>
      <c r="Y8" s="63"/>
      <c r="Z8" s="63">
        <v>2</v>
      </c>
      <c r="AA8" s="161" t="s">
        <v>3140</v>
      </c>
      <c r="AB8" s="201" t="s">
        <v>2521</v>
      </c>
      <c r="AC8" s="197">
        <f t="shared" ref="AC8:AC40" si="1">SUM(U8+V8+X8+Y8+Z8)</f>
        <v>4</v>
      </c>
      <c r="AD8" s="197">
        <f t="shared" ref="AD8:AD40" si="2">SUM(U8*2)+(V8*3)+(W8*2)+(X8*2)+(Y8)+(Z8*3)</f>
        <v>11</v>
      </c>
      <c r="AE8" s="197">
        <f t="shared" ref="AE8:AE40" si="3">SUM(AC8+AD8)</f>
        <v>15</v>
      </c>
    </row>
    <row r="9" spans="1:31" s="7" customFormat="1" x14ac:dyDescent="0.25">
      <c r="A9" s="321"/>
      <c r="B9" s="239">
        <f t="shared" si="0"/>
        <v>7</v>
      </c>
      <c r="C9" s="321"/>
      <c r="D9" s="321"/>
      <c r="E9" s="321"/>
      <c r="F9" s="95" t="s">
        <v>595</v>
      </c>
      <c r="G9" s="321"/>
      <c r="H9" s="321"/>
      <c r="I9" s="321"/>
      <c r="J9" s="97">
        <v>0.3</v>
      </c>
      <c r="K9" s="97">
        <v>168.3</v>
      </c>
      <c r="L9" s="102">
        <v>10.97</v>
      </c>
      <c r="M9" s="102">
        <v>2015</v>
      </c>
      <c r="N9" s="14">
        <v>2.5</v>
      </c>
      <c r="O9" s="15"/>
      <c r="P9" s="47">
        <v>2019</v>
      </c>
      <c r="Q9" s="47">
        <v>2023</v>
      </c>
      <c r="R9" s="71">
        <v>20</v>
      </c>
      <c r="S9" s="95" t="s">
        <v>1061</v>
      </c>
      <c r="T9" s="17">
        <v>2035</v>
      </c>
      <c r="U9" s="63">
        <v>1</v>
      </c>
      <c r="V9" s="63"/>
      <c r="W9" s="63"/>
      <c r="X9" s="63"/>
      <c r="Y9" s="63"/>
      <c r="Z9" s="63"/>
      <c r="AA9" s="161" t="s">
        <v>3140</v>
      </c>
      <c r="AB9" s="201" t="s">
        <v>2521</v>
      </c>
      <c r="AC9" s="197">
        <f t="shared" si="1"/>
        <v>1</v>
      </c>
      <c r="AD9" s="197">
        <f t="shared" si="2"/>
        <v>2</v>
      </c>
      <c r="AE9" s="197">
        <f t="shared" si="3"/>
        <v>3</v>
      </c>
    </row>
    <row r="10" spans="1:31" s="7" customFormat="1" x14ac:dyDescent="0.25">
      <c r="A10" s="321"/>
      <c r="B10" s="239">
        <f t="shared" si="0"/>
        <v>7</v>
      </c>
      <c r="C10" s="321"/>
      <c r="D10" s="321"/>
      <c r="E10" s="321"/>
      <c r="F10" s="95" t="s">
        <v>595</v>
      </c>
      <c r="G10" s="321"/>
      <c r="H10" s="321"/>
      <c r="I10" s="321"/>
      <c r="J10" s="97">
        <v>0.2</v>
      </c>
      <c r="K10" s="97">
        <v>168.3</v>
      </c>
      <c r="L10" s="102">
        <v>7.11</v>
      </c>
      <c r="M10" s="102">
        <v>2015</v>
      </c>
      <c r="N10" s="14">
        <v>2.5</v>
      </c>
      <c r="O10" s="15"/>
      <c r="P10" s="47">
        <v>2019</v>
      </c>
      <c r="Q10" s="47">
        <v>2023</v>
      </c>
      <c r="R10" s="71">
        <v>20</v>
      </c>
      <c r="S10" s="95" t="s">
        <v>1061</v>
      </c>
      <c r="T10" s="17">
        <v>2035</v>
      </c>
      <c r="U10" s="82"/>
      <c r="V10" s="82"/>
      <c r="W10" s="82"/>
      <c r="X10" s="82"/>
      <c r="Y10" s="82"/>
      <c r="Z10" s="82"/>
      <c r="AA10" s="161" t="s">
        <v>3140</v>
      </c>
      <c r="AB10" s="202" t="s">
        <v>2521</v>
      </c>
      <c r="AC10" s="197">
        <f t="shared" si="1"/>
        <v>0</v>
      </c>
      <c r="AD10" s="197">
        <f t="shared" si="2"/>
        <v>0</v>
      </c>
      <c r="AE10" s="197">
        <f t="shared" si="3"/>
        <v>0</v>
      </c>
    </row>
    <row r="11" spans="1:31" s="7" customFormat="1" x14ac:dyDescent="0.25">
      <c r="A11" s="321"/>
      <c r="B11" s="239">
        <f t="shared" si="0"/>
        <v>7</v>
      </c>
      <c r="C11" s="321"/>
      <c r="D11" s="321"/>
      <c r="E11" s="321"/>
      <c r="F11" s="95" t="s">
        <v>595</v>
      </c>
      <c r="G11" s="321"/>
      <c r="H11" s="321"/>
      <c r="I11" s="321"/>
      <c r="J11" s="97">
        <v>0.7</v>
      </c>
      <c r="K11" s="97">
        <v>48.3</v>
      </c>
      <c r="L11" s="102">
        <v>5.08</v>
      </c>
      <c r="M11" s="102">
        <v>2015</v>
      </c>
      <c r="N11" s="14">
        <v>1.5</v>
      </c>
      <c r="O11" s="15"/>
      <c r="P11" s="47">
        <v>2019</v>
      </c>
      <c r="Q11" s="47">
        <v>2023</v>
      </c>
      <c r="R11" s="71">
        <v>20</v>
      </c>
      <c r="S11" s="95" t="s">
        <v>1061</v>
      </c>
      <c r="T11" s="17">
        <v>2035</v>
      </c>
      <c r="U11" s="82"/>
      <c r="V11" s="82">
        <v>1</v>
      </c>
      <c r="W11" s="82"/>
      <c r="X11" s="82">
        <v>1</v>
      </c>
      <c r="Y11" s="82"/>
      <c r="Z11" s="82"/>
      <c r="AA11" s="161" t="s">
        <v>3140</v>
      </c>
      <c r="AB11" s="202" t="s">
        <v>2521</v>
      </c>
      <c r="AC11" s="197">
        <f t="shared" si="1"/>
        <v>2</v>
      </c>
      <c r="AD11" s="197">
        <f t="shared" si="2"/>
        <v>5</v>
      </c>
      <c r="AE11" s="197">
        <f t="shared" si="3"/>
        <v>7</v>
      </c>
    </row>
    <row r="12" spans="1:31" s="7" customFormat="1" x14ac:dyDescent="0.25">
      <c r="A12" s="321"/>
      <c r="B12" s="239">
        <f t="shared" si="0"/>
        <v>7</v>
      </c>
      <c r="C12" s="321"/>
      <c r="D12" s="321"/>
      <c r="E12" s="321"/>
      <c r="F12" s="95" t="s">
        <v>595</v>
      </c>
      <c r="G12" s="321"/>
      <c r="H12" s="321"/>
      <c r="I12" s="321"/>
      <c r="J12" s="97">
        <v>0.2</v>
      </c>
      <c r="K12" s="97">
        <v>26.7</v>
      </c>
      <c r="L12" s="102">
        <v>5.56</v>
      </c>
      <c r="M12" s="102">
        <v>2015</v>
      </c>
      <c r="N12" s="14">
        <v>1.5</v>
      </c>
      <c r="O12" s="15"/>
      <c r="P12" s="47">
        <v>2019</v>
      </c>
      <c r="Q12" s="47">
        <v>2023</v>
      </c>
      <c r="R12" s="71">
        <v>20</v>
      </c>
      <c r="S12" s="95" t="s">
        <v>1061</v>
      </c>
      <c r="T12" s="17">
        <v>2035</v>
      </c>
      <c r="U12" s="82"/>
      <c r="V12" s="82"/>
      <c r="W12" s="82">
        <v>2</v>
      </c>
      <c r="X12" s="82"/>
      <c r="Y12" s="82"/>
      <c r="Z12" s="82"/>
      <c r="AA12" s="161" t="s">
        <v>3140</v>
      </c>
      <c r="AB12" s="202" t="s">
        <v>2521</v>
      </c>
      <c r="AC12" s="197">
        <f t="shared" si="1"/>
        <v>0</v>
      </c>
      <c r="AD12" s="197">
        <f t="shared" si="2"/>
        <v>4</v>
      </c>
      <c r="AE12" s="197">
        <f t="shared" si="3"/>
        <v>4</v>
      </c>
    </row>
    <row r="13" spans="1:31" s="7" customFormat="1" x14ac:dyDescent="0.25">
      <c r="A13" s="321"/>
      <c r="B13" s="239">
        <f t="shared" si="0"/>
        <v>7</v>
      </c>
      <c r="C13" s="321"/>
      <c r="D13" s="71" t="s">
        <v>1065</v>
      </c>
      <c r="E13" s="321"/>
      <c r="F13" s="95" t="s">
        <v>595</v>
      </c>
      <c r="G13" s="321"/>
      <c r="H13" s="321"/>
      <c r="I13" s="321"/>
      <c r="J13" s="97">
        <v>17.899999999999999</v>
      </c>
      <c r="K13" s="97">
        <v>273.10000000000002</v>
      </c>
      <c r="L13" s="102">
        <v>9.27</v>
      </c>
      <c r="M13" s="102">
        <v>2015</v>
      </c>
      <c r="N13" s="14">
        <v>3</v>
      </c>
      <c r="O13" s="15"/>
      <c r="P13" s="47">
        <v>2019</v>
      </c>
      <c r="Q13" s="47">
        <v>2023</v>
      </c>
      <c r="R13" s="71">
        <v>20</v>
      </c>
      <c r="S13" s="95" t="s">
        <v>1061</v>
      </c>
      <c r="T13" s="17">
        <v>2035</v>
      </c>
      <c r="U13" s="82">
        <v>5</v>
      </c>
      <c r="V13" s="82"/>
      <c r="W13" s="82"/>
      <c r="X13" s="82"/>
      <c r="Y13" s="82"/>
      <c r="Z13" s="82"/>
      <c r="AA13" s="161" t="s">
        <v>3140</v>
      </c>
      <c r="AB13" s="201" t="s">
        <v>2521</v>
      </c>
      <c r="AC13" s="197">
        <f t="shared" si="1"/>
        <v>5</v>
      </c>
      <c r="AD13" s="197">
        <f t="shared" si="2"/>
        <v>10</v>
      </c>
      <c r="AE13" s="197">
        <f t="shared" si="3"/>
        <v>15</v>
      </c>
    </row>
    <row r="14" spans="1:31" s="7" customFormat="1" ht="69.75" customHeight="1" x14ac:dyDescent="0.25">
      <c r="A14" s="321" t="s">
        <v>1066</v>
      </c>
      <c r="B14" s="239">
        <v>8</v>
      </c>
      <c r="C14" s="321" t="s">
        <v>1067</v>
      </c>
      <c r="D14" s="321" t="s">
        <v>1068</v>
      </c>
      <c r="E14" s="321" t="s">
        <v>1060</v>
      </c>
      <c r="F14" s="95" t="s">
        <v>595</v>
      </c>
      <c r="G14" s="321">
        <v>3.35</v>
      </c>
      <c r="H14" s="321">
        <v>3.02</v>
      </c>
      <c r="I14" s="321">
        <v>520</v>
      </c>
      <c r="J14" s="97">
        <v>32.65</v>
      </c>
      <c r="K14" s="97">
        <v>323.89999999999998</v>
      </c>
      <c r="L14" s="102">
        <v>8.3800000000000008</v>
      </c>
      <c r="M14" s="102">
        <v>2015</v>
      </c>
      <c r="N14" s="14">
        <v>3</v>
      </c>
      <c r="O14" s="15"/>
      <c r="P14" s="47">
        <v>2019</v>
      </c>
      <c r="Q14" s="47">
        <v>2023</v>
      </c>
      <c r="R14" s="71">
        <v>20</v>
      </c>
      <c r="S14" s="71" t="s">
        <v>1069</v>
      </c>
      <c r="T14" s="17">
        <v>2035</v>
      </c>
      <c r="U14" s="82">
        <v>6</v>
      </c>
      <c r="V14" s="82"/>
      <c r="W14" s="82"/>
      <c r="X14" s="82"/>
      <c r="Y14" s="82"/>
      <c r="Z14" s="82">
        <v>3</v>
      </c>
      <c r="AA14" s="161" t="s">
        <v>3141</v>
      </c>
      <c r="AB14" s="201" t="s">
        <v>2521</v>
      </c>
      <c r="AC14" s="197">
        <f t="shared" si="1"/>
        <v>9</v>
      </c>
      <c r="AD14" s="197">
        <f t="shared" si="2"/>
        <v>21</v>
      </c>
      <c r="AE14" s="197">
        <f t="shared" si="3"/>
        <v>30</v>
      </c>
    </row>
    <row r="15" spans="1:31" s="7" customFormat="1" ht="24" x14ac:dyDescent="0.25">
      <c r="A15" s="321"/>
      <c r="B15" s="239">
        <f t="shared" si="0"/>
        <v>8</v>
      </c>
      <c r="C15" s="321"/>
      <c r="D15" s="321"/>
      <c r="E15" s="321"/>
      <c r="F15" s="95" t="s">
        <v>595</v>
      </c>
      <c r="G15" s="321"/>
      <c r="H15" s="321"/>
      <c r="I15" s="321"/>
      <c r="J15" s="97">
        <v>0.5</v>
      </c>
      <c r="K15" s="97">
        <v>48.3</v>
      </c>
      <c r="L15" s="102">
        <v>3.68</v>
      </c>
      <c r="M15" s="102">
        <v>2015</v>
      </c>
      <c r="N15" s="14">
        <v>1.5</v>
      </c>
      <c r="O15" s="15"/>
      <c r="P15" s="47">
        <v>2019</v>
      </c>
      <c r="Q15" s="47">
        <v>2023</v>
      </c>
      <c r="R15" s="71">
        <v>20</v>
      </c>
      <c r="S15" s="71" t="s">
        <v>1069</v>
      </c>
      <c r="T15" s="17">
        <v>2035</v>
      </c>
      <c r="U15" s="82">
        <v>2</v>
      </c>
      <c r="V15" s="82"/>
      <c r="W15" s="82">
        <v>1</v>
      </c>
      <c r="X15" s="82"/>
      <c r="Y15" s="82"/>
      <c r="Z15" s="82"/>
      <c r="AA15" s="161" t="s">
        <v>3141</v>
      </c>
      <c r="AB15" s="201" t="s">
        <v>2521</v>
      </c>
      <c r="AC15" s="197">
        <f t="shared" si="1"/>
        <v>2</v>
      </c>
      <c r="AD15" s="197">
        <f t="shared" si="2"/>
        <v>6</v>
      </c>
      <c r="AE15" s="197">
        <f t="shared" si="3"/>
        <v>8</v>
      </c>
    </row>
    <row r="16" spans="1:31" s="7" customFormat="1" ht="24" x14ac:dyDescent="0.25">
      <c r="A16" s="321"/>
      <c r="B16" s="239">
        <f t="shared" si="0"/>
        <v>8</v>
      </c>
      <c r="C16" s="321"/>
      <c r="D16" s="321"/>
      <c r="E16" s="321"/>
      <c r="F16" s="95" t="s">
        <v>595</v>
      </c>
      <c r="G16" s="321"/>
      <c r="H16" s="321"/>
      <c r="I16" s="321"/>
      <c r="J16" s="97">
        <v>0.25</v>
      </c>
      <c r="K16" s="97">
        <v>26.7</v>
      </c>
      <c r="L16" s="102">
        <v>2.87</v>
      </c>
      <c r="M16" s="102">
        <v>2015</v>
      </c>
      <c r="N16" s="14">
        <v>1.5</v>
      </c>
      <c r="O16" s="15"/>
      <c r="P16" s="47">
        <v>2019</v>
      </c>
      <c r="Q16" s="47">
        <v>2023</v>
      </c>
      <c r="R16" s="71">
        <v>20</v>
      </c>
      <c r="S16" s="71" t="s">
        <v>1069</v>
      </c>
      <c r="T16" s="17">
        <v>2035</v>
      </c>
      <c r="U16" s="82"/>
      <c r="V16" s="82"/>
      <c r="W16" s="82">
        <v>1</v>
      </c>
      <c r="X16" s="82"/>
      <c r="Y16" s="82"/>
      <c r="Z16" s="82"/>
      <c r="AA16" s="161" t="s">
        <v>3141</v>
      </c>
      <c r="AB16" s="202" t="s">
        <v>2521</v>
      </c>
      <c r="AC16" s="197">
        <f t="shared" si="1"/>
        <v>0</v>
      </c>
      <c r="AD16" s="197">
        <f t="shared" si="2"/>
        <v>2</v>
      </c>
      <c r="AE16" s="197">
        <f t="shared" si="3"/>
        <v>2</v>
      </c>
    </row>
    <row r="17" spans="1:31" s="7" customFormat="1" ht="54" customHeight="1" x14ac:dyDescent="0.25">
      <c r="A17" s="321" t="s">
        <v>1070</v>
      </c>
      <c r="B17" s="239">
        <v>9</v>
      </c>
      <c r="C17" s="321" t="s">
        <v>1071</v>
      </c>
      <c r="D17" s="321" t="s">
        <v>1072</v>
      </c>
      <c r="E17" s="321" t="s">
        <v>1060</v>
      </c>
      <c r="F17" s="95" t="s">
        <v>595</v>
      </c>
      <c r="G17" s="321">
        <v>3.3</v>
      </c>
      <c r="H17" s="321">
        <v>2.97</v>
      </c>
      <c r="I17" s="321">
        <v>445</v>
      </c>
      <c r="J17" s="97">
        <v>12.25</v>
      </c>
      <c r="K17" s="97">
        <v>323.89999999999998</v>
      </c>
      <c r="L17" s="102">
        <v>8.3800000000000008</v>
      </c>
      <c r="M17" s="102">
        <v>2015</v>
      </c>
      <c r="N17" s="14">
        <v>3</v>
      </c>
      <c r="O17" s="15"/>
      <c r="P17" s="47">
        <v>2019</v>
      </c>
      <c r="Q17" s="47">
        <v>2023</v>
      </c>
      <c r="R17" s="71">
        <v>20</v>
      </c>
      <c r="S17" s="71" t="s">
        <v>1069</v>
      </c>
      <c r="T17" s="17">
        <v>2035</v>
      </c>
      <c r="U17" s="82">
        <v>4</v>
      </c>
      <c r="V17" s="82">
        <v>1</v>
      </c>
      <c r="W17" s="82"/>
      <c r="X17" s="82">
        <v>2</v>
      </c>
      <c r="Y17" s="82"/>
      <c r="Z17" s="82">
        <v>3</v>
      </c>
      <c r="AA17" s="161" t="s">
        <v>3142</v>
      </c>
      <c r="AB17" s="202" t="s">
        <v>2521</v>
      </c>
      <c r="AC17" s="197">
        <f t="shared" si="1"/>
        <v>10</v>
      </c>
      <c r="AD17" s="197">
        <f t="shared" si="2"/>
        <v>24</v>
      </c>
      <c r="AE17" s="197">
        <f t="shared" si="3"/>
        <v>34</v>
      </c>
    </row>
    <row r="18" spans="1:31" s="7" customFormat="1" ht="24" x14ac:dyDescent="0.25">
      <c r="A18" s="321"/>
      <c r="B18" s="239">
        <f t="shared" si="0"/>
        <v>9</v>
      </c>
      <c r="C18" s="321"/>
      <c r="D18" s="321"/>
      <c r="E18" s="321"/>
      <c r="F18" s="95" t="s">
        <v>595</v>
      </c>
      <c r="G18" s="321"/>
      <c r="H18" s="321"/>
      <c r="I18" s="321"/>
      <c r="J18" s="97">
        <v>0.14000000000000001</v>
      </c>
      <c r="K18" s="97">
        <v>26.7</v>
      </c>
      <c r="L18" s="102">
        <v>2.87</v>
      </c>
      <c r="M18" s="102">
        <v>2015</v>
      </c>
      <c r="N18" s="14">
        <v>1.5</v>
      </c>
      <c r="O18" s="15"/>
      <c r="P18" s="47">
        <v>2019</v>
      </c>
      <c r="Q18" s="47">
        <v>2023</v>
      </c>
      <c r="R18" s="71">
        <v>20</v>
      </c>
      <c r="S18" s="71" t="s">
        <v>1069</v>
      </c>
      <c r="T18" s="17">
        <v>2035</v>
      </c>
      <c r="U18" s="82"/>
      <c r="V18" s="82"/>
      <c r="W18" s="82">
        <v>1</v>
      </c>
      <c r="X18" s="82"/>
      <c r="Y18" s="82"/>
      <c r="Z18" s="82"/>
      <c r="AA18" s="161" t="s">
        <v>3142</v>
      </c>
      <c r="AB18" s="202" t="s">
        <v>2521</v>
      </c>
      <c r="AC18" s="197">
        <f t="shared" si="1"/>
        <v>0</v>
      </c>
      <c r="AD18" s="197">
        <f t="shared" si="2"/>
        <v>2</v>
      </c>
      <c r="AE18" s="197">
        <f t="shared" si="3"/>
        <v>2</v>
      </c>
    </row>
    <row r="19" spans="1:31" s="7" customFormat="1" ht="24" x14ac:dyDescent="0.25">
      <c r="A19" s="321"/>
      <c r="B19" s="239">
        <f t="shared" si="0"/>
        <v>9</v>
      </c>
      <c r="C19" s="321"/>
      <c r="D19" s="321"/>
      <c r="E19" s="321"/>
      <c r="F19" s="95" t="s">
        <v>595</v>
      </c>
      <c r="G19" s="321"/>
      <c r="H19" s="321"/>
      <c r="I19" s="321"/>
      <c r="J19" s="97">
        <v>0.13</v>
      </c>
      <c r="K19" s="97">
        <v>21.3</v>
      </c>
      <c r="L19" s="102">
        <v>2.77</v>
      </c>
      <c r="M19" s="102">
        <v>2015</v>
      </c>
      <c r="N19" s="14">
        <v>1</v>
      </c>
      <c r="O19" s="15"/>
      <c r="P19" s="47">
        <v>2019</v>
      </c>
      <c r="Q19" s="47">
        <v>2023</v>
      </c>
      <c r="R19" s="71">
        <v>20</v>
      </c>
      <c r="S19" s="71" t="s">
        <v>1069</v>
      </c>
      <c r="T19" s="17">
        <v>2035</v>
      </c>
      <c r="U19" s="82"/>
      <c r="V19" s="82"/>
      <c r="W19" s="82">
        <v>1</v>
      </c>
      <c r="X19" s="82"/>
      <c r="Y19" s="82"/>
      <c r="Z19" s="82"/>
      <c r="AA19" s="161" t="s">
        <v>3142</v>
      </c>
      <c r="AB19" s="201" t="s">
        <v>2521</v>
      </c>
      <c r="AC19" s="197">
        <f t="shared" si="1"/>
        <v>0</v>
      </c>
      <c r="AD19" s="197">
        <f t="shared" si="2"/>
        <v>2</v>
      </c>
      <c r="AE19" s="197">
        <f t="shared" si="3"/>
        <v>2</v>
      </c>
    </row>
    <row r="20" spans="1:31" s="7" customFormat="1" ht="24" x14ac:dyDescent="0.25">
      <c r="A20" s="321"/>
      <c r="B20" s="239">
        <f t="shared" si="0"/>
        <v>9</v>
      </c>
      <c r="C20" s="321"/>
      <c r="D20" s="71" t="s">
        <v>1073</v>
      </c>
      <c r="E20" s="321"/>
      <c r="F20" s="95" t="s">
        <v>595</v>
      </c>
      <c r="G20" s="321"/>
      <c r="H20" s="321"/>
      <c r="I20" s="321"/>
      <c r="J20" s="97">
        <v>15.5</v>
      </c>
      <c r="K20" s="97">
        <v>273.10000000000002</v>
      </c>
      <c r="L20" s="102">
        <v>7.8</v>
      </c>
      <c r="M20" s="102">
        <v>2015</v>
      </c>
      <c r="N20" s="14">
        <v>3</v>
      </c>
      <c r="O20" s="15"/>
      <c r="P20" s="47">
        <v>2019</v>
      </c>
      <c r="Q20" s="47">
        <v>2023</v>
      </c>
      <c r="R20" s="71">
        <v>20</v>
      </c>
      <c r="S20" s="71" t="s">
        <v>1069</v>
      </c>
      <c r="T20" s="17">
        <v>2035</v>
      </c>
      <c r="U20" s="82">
        <v>6</v>
      </c>
      <c r="V20" s="82"/>
      <c r="W20" s="82"/>
      <c r="X20" s="82"/>
      <c r="Y20" s="82"/>
      <c r="Z20" s="82">
        <v>1</v>
      </c>
      <c r="AA20" s="161" t="s">
        <v>3142</v>
      </c>
      <c r="AB20" s="201" t="s">
        <v>2521</v>
      </c>
      <c r="AC20" s="197">
        <f t="shared" si="1"/>
        <v>7</v>
      </c>
      <c r="AD20" s="197">
        <f t="shared" si="2"/>
        <v>15</v>
      </c>
      <c r="AE20" s="197">
        <f t="shared" si="3"/>
        <v>22</v>
      </c>
    </row>
    <row r="21" spans="1:31" s="7" customFormat="1" ht="24" x14ac:dyDescent="0.25">
      <c r="A21" s="321"/>
      <c r="B21" s="239">
        <f t="shared" si="0"/>
        <v>9</v>
      </c>
      <c r="C21" s="321"/>
      <c r="D21" s="71" t="s">
        <v>1074</v>
      </c>
      <c r="E21" s="321"/>
      <c r="F21" s="95" t="s">
        <v>595</v>
      </c>
      <c r="G21" s="321"/>
      <c r="H21" s="321"/>
      <c r="I21" s="321"/>
      <c r="J21" s="97">
        <v>15.5</v>
      </c>
      <c r="K21" s="97">
        <v>273.10000000000002</v>
      </c>
      <c r="L21" s="102">
        <v>7.8</v>
      </c>
      <c r="M21" s="102">
        <v>2015</v>
      </c>
      <c r="N21" s="14">
        <v>3</v>
      </c>
      <c r="O21" s="15"/>
      <c r="P21" s="47">
        <v>2019</v>
      </c>
      <c r="Q21" s="47">
        <v>2023</v>
      </c>
      <c r="R21" s="71">
        <v>20</v>
      </c>
      <c r="S21" s="71" t="s">
        <v>1069</v>
      </c>
      <c r="T21" s="17">
        <v>2035</v>
      </c>
      <c r="U21" s="82">
        <v>6</v>
      </c>
      <c r="V21" s="82"/>
      <c r="W21" s="82"/>
      <c r="X21" s="82"/>
      <c r="Y21" s="82"/>
      <c r="Z21" s="82">
        <v>1</v>
      </c>
      <c r="AA21" s="161" t="s">
        <v>3142</v>
      </c>
      <c r="AB21" s="201" t="s">
        <v>2521</v>
      </c>
      <c r="AC21" s="197">
        <f t="shared" si="1"/>
        <v>7</v>
      </c>
      <c r="AD21" s="197">
        <f t="shared" si="2"/>
        <v>15</v>
      </c>
      <c r="AE21" s="197">
        <f t="shared" si="3"/>
        <v>22</v>
      </c>
    </row>
    <row r="22" spans="1:31" s="7" customFormat="1" ht="54.75" customHeight="1" x14ac:dyDescent="0.25">
      <c r="A22" s="71" t="s">
        <v>1076</v>
      </c>
      <c r="B22" s="239">
        <v>11</v>
      </c>
      <c r="C22" s="71" t="s">
        <v>1077</v>
      </c>
      <c r="D22" s="71" t="s">
        <v>1078</v>
      </c>
      <c r="E22" s="71" t="s">
        <v>1060</v>
      </c>
      <c r="F22" s="95" t="s">
        <v>595</v>
      </c>
      <c r="G22" s="71">
        <v>3.1</v>
      </c>
      <c r="H22" s="71">
        <v>2.75</v>
      </c>
      <c r="I22" s="71">
        <v>395</v>
      </c>
      <c r="J22" s="97">
        <v>31.15</v>
      </c>
      <c r="K22" s="97">
        <v>323.89999999999998</v>
      </c>
      <c r="L22" s="102">
        <v>9.5299999999999994</v>
      </c>
      <c r="M22" s="102">
        <v>2015</v>
      </c>
      <c r="N22" s="14">
        <v>3</v>
      </c>
      <c r="O22" s="15"/>
      <c r="P22" s="47">
        <v>2019</v>
      </c>
      <c r="Q22" s="47">
        <v>2023</v>
      </c>
      <c r="R22" s="71">
        <v>20</v>
      </c>
      <c r="S22" s="95" t="s">
        <v>1075</v>
      </c>
      <c r="T22" s="17">
        <v>2035</v>
      </c>
      <c r="U22" s="82">
        <v>7</v>
      </c>
      <c r="V22" s="82"/>
      <c r="W22" s="82"/>
      <c r="X22" s="82"/>
      <c r="Y22" s="82"/>
      <c r="Z22" s="82">
        <v>1</v>
      </c>
      <c r="AA22" s="161" t="s">
        <v>3143</v>
      </c>
      <c r="AB22" s="202" t="s">
        <v>2521</v>
      </c>
      <c r="AC22" s="197">
        <f t="shared" si="1"/>
        <v>8</v>
      </c>
      <c r="AD22" s="197">
        <f t="shared" si="2"/>
        <v>17</v>
      </c>
      <c r="AE22" s="197">
        <f t="shared" si="3"/>
        <v>25</v>
      </c>
    </row>
    <row r="23" spans="1:31" s="7" customFormat="1" ht="24" x14ac:dyDescent="0.25">
      <c r="A23" s="321" t="s">
        <v>1080</v>
      </c>
      <c r="B23" s="239">
        <v>13</v>
      </c>
      <c r="C23" s="321" t="s">
        <v>1081</v>
      </c>
      <c r="D23" s="71" t="s">
        <v>1082</v>
      </c>
      <c r="E23" s="321" t="s">
        <v>1060</v>
      </c>
      <c r="F23" s="95" t="s">
        <v>595</v>
      </c>
      <c r="G23" s="321">
        <v>3.1</v>
      </c>
      <c r="H23" s="321">
        <v>2.7</v>
      </c>
      <c r="I23" s="321">
        <v>172</v>
      </c>
      <c r="J23" s="97">
        <v>5.96</v>
      </c>
      <c r="K23" s="97">
        <v>219.1</v>
      </c>
      <c r="L23" s="102">
        <v>8.18</v>
      </c>
      <c r="M23" s="102">
        <v>2015</v>
      </c>
      <c r="N23" s="14">
        <v>3</v>
      </c>
      <c r="O23" s="15"/>
      <c r="P23" s="47">
        <v>2019</v>
      </c>
      <c r="Q23" s="47">
        <v>2023</v>
      </c>
      <c r="R23" s="71">
        <v>20</v>
      </c>
      <c r="S23" s="71" t="s">
        <v>1083</v>
      </c>
      <c r="T23" s="17">
        <v>2035</v>
      </c>
      <c r="U23" s="82">
        <v>2</v>
      </c>
      <c r="V23" s="82">
        <v>1</v>
      </c>
      <c r="W23" s="82"/>
      <c r="X23" s="82"/>
      <c r="Y23" s="82"/>
      <c r="Z23" s="82"/>
      <c r="AA23" s="161" t="s">
        <v>3144</v>
      </c>
      <c r="AB23" s="202" t="s">
        <v>2521</v>
      </c>
      <c r="AC23" s="197">
        <f t="shared" si="1"/>
        <v>3</v>
      </c>
      <c r="AD23" s="197">
        <f t="shared" si="2"/>
        <v>7</v>
      </c>
      <c r="AE23" s="197">
        <f t="shared" si="3"/>
        <v>10</v>
      </c>
    </row>
    <row r="24" spans="1:31" s="7" customFormat="1" ht="24" x14ac:dyDescent="0.25">
      <c r="A24" s="321"/>
      <c r="B24" s="239">
        <f t="shared" si="0"/>
        <v>13</v>
      </c>
      <c r="C24" s="321"/>
      <c r="D24" s="71" t="s">
        <v>1084</v>
      </c>
      <c r="E24" s="321"/>
      <c r="F24" s="95" t="s">
        <v>595</v>
      </c>
      <c r="G24" s="321"/>
      <c r="H24" s="321"/>
      <c r="I24" s="321"/>
      <c r="J24" s="97">
        <v>9.3699999999999992</v>
      </c>
      <c r="K24" s="97">
        <v>273.10000000000002</v>
      </c>
      <c r="L24" s="102">
        <v>9.27</v>
      </c>
      <c r="M24" s="102">
        <v>2015</v>
      </c>
      <c r="N24" s="14">
        <v>3</v>
      </c>
      <c r="O24" s="15"/>
      <c r="P24" s="47">
        <v>2019</v>
      </c>
      <c r="Q24" s="47">
        <v>2023</v>
      </c>
      <c r="R24" s="71">
        <v>20</v>
      </c>
      <c r="S24" s="71" t="s">
        <v>1083</v>
      </c>
      <c r="T24" s="17">
        <v>2035</v>
      </c>
      <c r="U24" s="82">
        <v>3</v>
      </c>
      <c r="V24" s="82"/>
      <c r="W24" s="82"/>
      <c r="X24" s="82"/>
      <c r="Y24" s="82"/>
      <c r="Z24" s="82">
        <v>1</v>
      </c>
      <c r="AA24" s="161" t="s">
        <v>3144</v>
      </c>
      <c r="AB24" s="202" t="s">
        <v>2521</v>
      </c>
      <c r="AC24" s="197">
        <f t="shared" si="1"/>
        <v>4</v>
      </c>
      <c r="AD24" s="197">
        <f t="shared" si="2"/>
        <v>9</v>
      </c>
      <c r="AE24" s="197">
        <f t="shared" si="3"/>
        <v>13</v>
      </c>
    </row>
    <row r="25" spans="1:31" s="7" customFormat="1" ht="24" x14ac:dyDescent="0.25">
      <c r="A25" s="321"/>
      <c r="B25" s="239">
        <f t="shared" si="0"/>
        <v>13</v>
      </c>
      <c r="C25" s="321"/>
      <c r="D25" s="71" t="s">
        <v>1085</v>
      </c>
      <c r="E25" s="321"/>
      <c r="F25" s="95" t="s">
        <v>595</v>
      </c>
      <c r="G25" s="321"/>
      <c r="H25" s="321"/>
      <c r="I25" s="321"/>
      <c r="J25" s="97">
        <v>0.77</v>
      </c>
      <c r="K25" s="97">
        <v>219.1</v>
      </c>
      <c r="L25" s="102">
        <v>8.18</v>
      </c>
      <c r="M25" s="102">
        <v>2015</v>
      </c>
      <c r="N25" s="14">
        <v>3</v>
      </c>
      <c r="O25" s="15"/>
      <c r="P25" s="47">
        <v>2019</v>
      </c>
      <c r="Q25" s="47">
        <v>2023</v>
      </c>
      <c r="R25" s="71">
        <v>20</v>
      </c>
      <c r="S25" s="71" t="s">
        <v>1083</v>
      </c>
      <c r="T25" s="17">
        <v>2035</v>
      </c>
      <c r="U25" s="82">
        <v>2</v>
      </c>
      <c r="V25" s="82">
        <v>1</v>
      </c>
      <c r="W25" s="82">
        <v>1</v>
      </c>
      <c r="X25" s="82"/>
      <c r="Y25" s="82"/>
      <c r="Z25" s="82"/>
      <c r="AA25" s="161" t="s">
        <v>3144</v>
      </c>
      <c r="AB25" s="201" t="s">
        <v>2521</v>
      </c>
      <c r="AC25" s="197">
        <f t="shared" si="1"/>
        <v>3</v>
      </c>
      <c r="AD25" s="197">
        <f t="shared" si="2"/>
        <v>9</v>
      </c>
      <c r="AE25" s="197">
        <f t="shared" si="3"/>
        <v>12</v>
      </c>
    </row>
    <row r="26" spans="1:31" s="7" customFormat="1" ht="24" x14ac:dyDescent="0.25">
      <c r="A26" s="321" t="s">
        <v>1086</v>
      </c>
      <c r="B26" s="239">
        <v>14</v>
      </c>
      <c r="C26" s="321" t="s">
        <v>1087</v>
      </c>
      <c r="D26" s="71" t="s">
        <v>1088</v>
      </c>
      <c r="E26" s="321" t="s">
        <v>1060</v>
      </c>
      <c r="F26" s="95" t="s">
        <v>595</v>
      </c>
      <c r="G26" s="321">
        <v>3.1</v>
      </c>
      <c r="H26" s="321">
        <v>2.67</v>
      </c>
      <c r="I26" s="321">
        <v>160</v>
      </c>
      <c r="J26" s="97">
        <v>7.58</v>
      </c>
      <c r="K26" s="97">
        <v>219.1</v>
      </c>
      <c r="L26" s="102">
        <v>8.18</v>
      </c>
      <c r="M26" s="102">
        <v>2015</v>
      </c>
      <c r="N26" s="14">
        <v>3</v>
      </c>
      <c r="O26" s="15"/>
      <c r="P26" s="47">
        <v>2019</v>
      </c>
      <c r="Q26" s="47">
        <v>2023</v>
      </c>
      <c r="R26" s="71">
        <v>20</v>
      </c>
      <c r="S26" s="71" t="s">
        <v>1083</v>
      </c>
      <c r="T26" s="17">
        <v>2035</v>
      </c>
      <c r="U26" s="82">
        <v>1</v>
      </c>
      <c r="V26" s="82">
        <v>1</v>
      </c>
      <c r="W26" s="82"/>
      <c r="X26" s="82">
        <v>2</v>
      </c>
      <c r="Y26" s="82"/>
      <c r="Z26" s="82">
        <v>1</v>
      </c>
      <c r="AA26" s="161" t="s">
        <v>3145</v>
      </c>
      <c r="AB26" s="201" t="s">
        <v>2521</v>
      </c>
      <c r="AC26" s="197">
        <f t="shared" si="1"/>
        <v>5</v>
      </c>
      <c r="AD26" s="197">
        <f t="shared" si="2"/>
        <v>12</v>
      </c>
      <c r="AE26" s="197">
        <f t="shared" si="3"/>
        <v>17</v>
      </c>
    </row>
    <row r="27" spans="1:31" s="7" customFormat="1" ht="24" x14ac:dyDescent="0.25">
      <c r="A27" s="321"/>
      <c r="B27" s="239">
        <f t="shared" si="0"/>
        <v>14</v>
      </c>
      <c r="C27" s="321"/>
      <c r="D27" s="321" t="s">
        <v>1089</v>
      </c>
      <c r="E27" s="321"/>
      <c r="F27" s="95" t="s">
        <v>595</v>
      </c>
      <c r="G27" s="321"/>
      <c r="H27" s="321"/>
      <c r="I27" s="321"/>
      <c r="J27" s="97">
        <v>9.83</v>
      </c>
      <c r="K27" s="97">
        <v>273.10000000000002</v>
      </c>
      <c r="L27" s="102">
        <v>9.27</v>
      </c>
      <c r="M27" s="102">
        <v>2015</v>
      </c>
      <c r="N27" s="14">
        <v>3</v>
      </c>
      <c r="O27" s="15"/>
      <c r="P27" s="47">
        <v>2019</v>
      </c>
      <c r="Q27" s="47">
        <v>2023</v>
      </c>
      <c r="R27" s="71">
        <v>20</v>
      </c>
      <c r="S27" s="71" t="s">
        <v>1083</v>
      </c>
      <c r="T27" s="17">
        <v>2035</v>
      </c>
      <c r="U27" s="82">
        <v>3</v>
      </c>
      <c r="V27" s="82">
        <v>2</v>
      </c>
      <c r="W27" s="82"/>
      <c r="X27" s="82"/>
      <c r="Y27" s="82"/>
      <c r="Z27" s="82">
        <v>1</v>
      </c>
      <c r="AA27" s="161" t="s">
        <v>3145</v>
      </c>
      <c r="AB27" s="201" t="s">
        <v>2521</v>
      </c>
      <c r="AC27" s="197">
        <f t="shared" si="1"/>
        <v>6</v>
      </c>
      <c r="AD27" s="197">
        <f t="shared" si="2"/>
        <v>15</v>
      </c>
      <c r="AE27" s="197">
        <f t="shared" si="3"/>
        <v>21</v>
      </c>
    </row>
    <row r="28" spans="1:31" s="7" customFormat="1" ht="24" x14ac:dyDescent="0.25">
      <c r="A28" s="321"/>
      <c r="B28" s="239">
        <f t="shared" si="0"/>
        <v>14</v>
      </c>
      <c r="C28" s="321"/>
      <c r="D28" s="321"/>
      <c r="E28" s="321"/>
      <c r="F28" s="95" t="s">
        <v>595</v>
      </c>
      <c r="G28" s="321"/>
      <c r="H28" s="321"/>
      <c r="I28" s="321"/>
      <c r="J28" s="97">
        <v>1.2</v>
      </c>
      <c r="K28" s="97">
        <v>219.1</v>
      </c>
      <c r="L28" s="102">
        <v>8.18</v>
      </c>
      <c r="M28" s="102">
        <v>2015</v>
      </c>
      <c r="N28" s="14">
        <v>3</v>
      </c>
      <c r="O28" s="15"/>
      <c r="P28" s="47">
        <v>2019</v>
      </c>
      <c r="Q28" s="47">
        <v>2023</v>
      </c>
      <c r="R28" s="71">
        <v>20</v>
      </c>
      <c r="S28" s="71" t="s">
        <v>1083</v>
      </c>
      <c r="T28" s="17">
        <v>2035</v>
      </c>
      <c r="U28" s="82">
        <v>1</v>
      </c>
      <c r="V28" s="82">
        <v>1</v>
      </c>
      <c r="W28" s="82"/>
      <c r="X28" s="82">
        <v>4</v>
      </c>
      <c r="Y28" s="82"/>
      <c r="Z28" s="82"/>
      <c r="AA28" s="161" t="s">
        <v>3145</v>
      </c>
      <c r="AB28" s="202" t="s">
        <v>2521</v>
      </c>
      <c r="AC28" s="197">
        <f t="shared" si="1"/>
        <v>6</v>
      </c>
      <c r="AD28" s="197">
        <f t="shared" si="2"/>
        <v>13</v>
      </c>
      <c r="AE28" s="197">
        <f t="shared" si="3"/>
        <v>19</v>
      </c>
    </row>
    <row r="29" spans="1:31" s="7" customFormat="1" ht="24" x14ac:dyDescent="0.25">
      <c r="A29" s="321"/>
      <c r="B29" s="239">
        <f t="shared" si="0"/>
        <v>14</v>
      </c>
      <c r="C29" s="321"/>
      <c r="D29" s="321"/>
      <c r="E29" s="321"/>
      <c r="F29" s="95" t="s">
        <v>595</v>
      </c>
      <c r="G29" s="321"/>
      <c r="H29" s="321"/>
      <c r="I29" s="321"/>
      <c r="J29" s="97">
        <v>0.38</v>
      </c>
      <c r="K29" s="97">
        <v>168.3</v>
      </c>
      <c r="L29" s="102">
        <v>7.11</v>
      </c>
      <c r="M29" s="102">
        <v>2015</v>
      </c>
      <c r="N29" s="14">
        <v>2.5</v>
      </c>
      <c r="O29" s="15"/>
      <c r="P29" s="47">
        <v>2019</v>
      </c>
      <c r="Q29" s="47">
        <v>2023</v>
      </c>
      <c r="R29" s="71">
        <v>20</v>
      </c>
      <c r="S29" s="71" t="s">
        <v>1083</v>
      </c>
      <c r="T29" s="17">
        <v>2035</v>
      </c>
      <c r="U29" s="82">
        <v>6</v>
      </c>
      <c r="V29" s="82">
        <v>2</v>
      </c>
      <c r="W29" s="82"/>
      <c r="X29" s="82">
        <v>4</v>
      </c>
      <c r="Y29" s="82"/>
      <c r="Z29" s="82"/>
      <c r="AA29" s="161" t="s">
        <v>3145</v>
      </c>
      <c r="AB29" s="202" t="s">
        <v>2521</v>
      </c>
      <c r="AC29" s="197">
        <f t="shared" si="1"/>
        <v>12</v>
      </c>
      <c r="AD29" s="197">
        <f t="shared" si="2"/>
        <v>26</v>
      </c>
      <c r="AE29" s="197">
        <f t="shared" si="3"/>
        <v>38</v>
      </c>
    </row>
    <row r="30" spans="1:31" s="7" customFormat="1" ht="24" x14ac:dyDescent="0.25">
      <c r="A30" s="321"/>
      <c r="B30" s="239">
        <f t="shared" si="0"/>
        <v>14</v>
      </c>
      <c r="C30" s="321"/>
      <c r="D30" s="321"/>
      <c r="E30" s="321"/>
      <c r="F30" s="95" t="s">
        <v>595</v>
      </c>
      <c r="G30" s="321"/>
      <c r="H30" s="321"/>
      <c r="I30" s="321"/>
      <c r="J30" s="97">
        <v>7.92</v>
      </c>
      <c r="K30" s="97">
        <v>114.3</v>
      </c>
      <c r="L30" s="102">
        <v>3.05</v>
      </c>
      <c r="M30" s="102">
        <v>2015</v>
      </c>
      <c r="N30" s="14">
        <v>2.5</v>
      </c>
      <c r="O30" s="15"/>
      <c r="P30" s="47">
        <v>2019</v>
      </c>
      <c r="Q30" s="47">
        <v>2023</v>
      </c>
      <c r="R30" s="71">
        <v>20</v>
      </c>
      <c r="S30" s="71" t="s">
        <v>1083</v>
      </c>
      <c r="T30" s="17">
        <v>2035</v>
      </c>
      <c r="U30" s="82">
        <v>2</v>
      </c>
      <c r="V30" s="82"/>
      <c r="W30" s="82"/>
      <c r="X30" s="82"/>
      <c r="Y30" s="82"/>
      <c r="Z30" s="82"/>
      <c r="AA30" s="161" t="s">
        <v>3145</v>
      </c>
      <c r="AB30" s="202" t="s">
        <v>2521</v>
      </c>
      <c r="AC30" s="197">
        <f t="shared" si="1"/>
        <v>2</v>
      </c>
      <c r="AD30" s="197">
        <f t="shared" si="2"/>
        <v>4</v>
      </c>
      <c r="AE30" s="197">
        <f t="shared" si="3"/>
        <v>6</v>
      </c>
    </row>
    <row r="31" spans="1:31" s="7" customFormat="1" ht="24" x14ac:dyDescent="0.25">
      <c r="A31" s="321"/>
      <c r="B31" s="239">
        <f t="shared" si="0"/>
        <v>14</v>
      </c>
      <c r="C31" s="321"/>
      <c r="D31" s="321" t="s">
        <v>1090</v>
      </c>
      <c r="E31" s="321"/>
      <c r="F31" s="95" t="s">
        <v>595</v>
      </c>
      <c r="G31" s="321"/>
      <c r="H31" s="321"/>
      <c r="I31" s="321"/>
      <c r="J31" s="97">
        <v>1.1599999999999999</v>
      </c>
      <c r="K31" s="97">
        <v>219.1</v>
      </c>
      <c r="L31" s="102">
        <v>8.18</v>
      </c>
      <c r="M31" s="102">
        <v>2015</v>
      </c>
      <c r="N31" s="14">
        <v>3</v>
      </c>
      <c r="O31" s="15"/>
      <c r="P31" s="47">
        <v>2019</v>
      </c>
      <c r="Q31" s="47">
        <v>2023</v>
      </c>
      <c r="R31" s="71">
        <v>20</v>
      </c>
      <c r="S31" s="71" t="s">
        <v>1083</v>
      </c>
      <c r="T31" s="17">
        <v>2035</v>
      </c>
      <c r="U31" s="82">
        <v>2</v>
      </c>
      <c r="V31" s="82"/>
      <c r="W31" s="82">
        <v>1</v>
      </c>
      <c r="X31" s="82"/>
      <c r="Y31" s="82"/>
      <c r="Z31" s="82">
        <v>1</v>
      </c>
      <c r="AA31" s="161" t="s">
        <v>3145</v>
      </c>
      <c r="AB31" s="201" t="s">
        <v>2521</v>
      </c>
      <c r="AC31" s="197">
        <f t="shared" si="1"/>
        <v>3</v>
      </c>
      <c r="AD31" s="197">
        <f t="shared" si="2"/>
        <v>9</v>
      </c>
      <c r="AE31" s="197">
        <f t="shared" si="3"/>
        <v>12</v>
      </c>
    </row>
    <row r="32" spans="1:31" s="7" customFormat="1" ht="24" x14ac:dyDescent="0.25">
      <c r="A32" s="321"/>
      <c r="B32" s="239">
        <f t="shared" si="0"/>
        <v>14</v>
      </c>
      <c r="C32" s="321"/>
      <c r="D32" s="321"/>
      <c r="E32" s="321"/>
      <c r="F32" s="95" t="s">
        <v>595</v>
      </c>
      <c r="G32" s="321"/>
      <c r="H32" s="321"/>
      <c r="I32" s="321"/>
      <c r="J32" s="97">
        <v>0.38</v>
      </c>
      <c r="K32" s="97">
        <v>168.3</v>
      </c>
      <c r="L32" s="102">
        <v>7.11</v>
      </c>
      <c r="M32" s="102">
        <v>2015</v>
      </c>
      <c r="N32" s="14">
        <v>2.5</v>
      </c>
      <c r="O32" s="15"/>
      <c r="P32" s="47">
        <v>2019</v>
      </c>
      <c r="Q32" s="47">
        <v>2023</v>
      </c>
      <c r="R32" s="71">
        <v>20</v>
      </c>
      <c r="S32" s="71" t="s">
        <v>1083</v>
      </c>
      <c r="T32" s="17">
        <v>2035</v>
      </c>
      <c r="U32" s="82">
        <v>6</v>
      </c>
      <c r="V32" s="82">
        <v>2</v>
      </c>
      <c r="W32" s="82"/>
      <c r="X32" s="82">
        <v>4</v>
      </c>
      <c r="Y32" s="82"/>
      <c r="Z32" s="82"/>
      <c r="AA32" s="161" t="s">
        <v>3145</v>
      </c>
      <c r="AB32" s="201" t="s">
        <v>2521</v>
      </c>
      <c r="AC32" s="197">
        <f t="shared" si="1"/>
        <v>12</v>
      </c>
      <c r="AD32" s="197">
        <f t="shared" si="2"/>
        <v>26</v>
      </c>
      <c r="AE32" s="197">
        <f t="shared" si="3"/>
        <v>38</v>
      </c>
    </row>
    <row r="33" spans="1:31" s="7" customFormat="1" ht="24" x14ac:dyDescent="0.25">
      <c r="A33" s="321"/>
      <c r="B33" s="239">
        <f t="shared" si="0"/>
        <v>14</v>
      </c>
      <c r="C33" s="321"/>
      <c r="D33" s="321"/>
      <c r="E33" s="321"/>
      <c r="F33" s="95" t="s">
        <v>595</v>
      </c>
      <c r="G33" s="321"/>
      <c r="H33" s="321"/>
      <c r="I33" s="321"/>
      <c r="J33" s="97">
        <v>7.93</v>
      </c>
      <c r="K33" s="97">
        <v>114.3</v>
      </c>
      <c r="L33" s="102">
        <v>3.05</v>
      </c>
      <c r="M33" s="102">
        <v>2015</v>
      </c>
      <c r="N33" s="14">
        <v>2.5</v>
      </c>
      <c r="O33" s="15"/>
      <c r="P33" s="47">
        <v>2019</v>
      </c>
      <c r="Q33" s="47">
        <v>2023</v>
      </c>
      <c r="R33" s="71">
        <v>20</v>
      </c>
      <c r="S33" s="71" t="s">
        <v>1083</v>
      </c>
      <c r="T33" s="17">
        <v>2035</v>
      </c>
      <c r="U33" s="82">
        <v>2</v>
      </c>
      <c r="V33" s="82"/>
      <c r="W33" s="82"/>
      <c r="X33" s="82"/>
      <c r="Y33" s="82"/>
      <c r="Z33" s="82"/>
      <c r="AA33" s="161" t="s">
        <v>3145</v>
      </c>
      <c r="AB33" s="201" t="s">
        <v>2521</v>
      </c>
      <c r="AC33" s="197">
        <f t="shared" si="1"/>
        <v>2</v>
      </c>
      <c r="AD33" s="197">
        <f t="shared" si="2"/>
        <v>4</v>
      </c>
      <c r="AE33" s="197">
        <f t="shared" si="3"/>
        <v>6</v>
      </c>
    </row>
    <row r="34" spans="1:31" s="7" customFormat="1" ht="24" x14ac:dyDescent="0.25">
      <c r="A34" s="321" t="s">
        <v>1091</v>
      </c>
      <c r="B34" s="239">
        <v>15</v>
      </c>
      <c r="C34" s="321" t="s">
        <v>1092</v>
      </c>
      <c r="D34" s="321" t="s">
        <v>1093</v>
      </c>
      <c r="E34" s="321" t="s">
        <v>1060</v>
      </c>
      <c r="F34" s="95" t="s">
        <v>595</v>
      </c>
      <c r="G34" s="321">
        <v>3.1</v>
      </c>
      <c r="H34" s="321">
        <v>2.63</v>
      </c>
      <c r="I34" s="321">
        <v>60</v>
      </c>
      <c r="J34" s="97">
        <v>6.32</v>
      </c>
      <c r="K34" s="97">
        <v>273.10000000000002</v>
      </c>
      <c r="L34" s="102">
        <v>9.27</v>
      </c>
      <c r="M34" s="102">
        <v>2015</v>
      </c>
      <c r="N34" s="14">
        <v>3</v>
      </c>
      <c r="O34" s="15"/>
      <c r="P34" s="47">
        <v>2019</v>
      </c>
      <c r="Q34" s="47">
        <v>2023</v>
      </c>
      <c r="R34" s="71">
        <v>20</v>
      </c>
      <c r="S34" s="71" t="s">
        <v>1094</v>
      </c>
      <c r="T34" s="17">
        <v>2035</v>
      </c>
      <c r="U34" s="82">
        <v>5</v>
      </c>
      <c r="V34" s="82">
        <v>2</v>
      </c>
      <c r="W34" s="82"/>
      <c r="X34" s="82">
        <v>1</v>
      </c>
      <c r="Y34" s="82"/>
      <c r="Z34" s="82">
        <v>2</v>
      </c>
      <c r="AA34" s="161" t="s">
        <v>3146</v>
      </c>
      <c r="AB34" s="202" t="s">
        <v>2521</v>
      </c>
      <c r="AC34" s="197">
        <f t="shared" si="1"/>
        <v>10</v>
      </c>
      <c r="AD34" s="197">
        <f t="shared" si="2"/>
        <v>24</v>
      </c>
      <c r="AE34" s="197">
        <f t="shared" si="3"/>
        <v>34</v>
      </c>
    </row>
    <row r="35" spans="1:31" s="7" customFormat="1" ht="24" x14ac:dyDescent="0.25">
      <c r="A35" s="321"/>
      <c r="B35" s="239">
        <f t="shared" si="0"/>
        <v>15</v>
      </c>
      <c r="C35" s="321"/>
      <c r="D35" s="321"/>
      <c r="E35" s="321"/>
      <c r="F35" s="95" t="s">
        <v>595</v>
      </c>
      <c r="G35" s="321"/>
      <c r="H35" s="321"/>
      <c r="I35" s="321"/>
      <c r="J35" s="97">
        <v>1.2</v>
      </c>
      <c r="K35" s="97">
        <v>219.1</v>
      </c>
      <c r="L35" s="102">
        <v>8.18</v>
      </c>
      <c r="M35" s="102">
        <v>2015</v>
      </c>
      <c r="N35" s="14">
        <v>3</v>
      </c>
      <c r="O35" s="15"/>
      <c r="P35" s="47">
        <v>2019</v>
      </c>
      <c r="Q35" s="47">
        <v>2023</v>
      </c>
      <c r="R35" s="71">
        <v>20</v>
      </c>
      <c r="S35" s="71" t="s">
        <v>1094</v>
      </c>
      <c r="T35" s="17">
        <v>2035</v>
      </c>
      <c r="U35" s="82"/>
      <c r="V35" s="82"/>
      <c r="W35" s="82"/>
      <c r="X35" s="82">
        <v>2</v>
      </c>
      <c r="Y35" s="82"/>
      <c r="Z35" s="82">
        <v>1</v>
      </c>
      <c r="AA35" s="161" t="s">
        <v>3146</v>
      </c>
      <c r="AB35" s="202" t="s">
        <v>2521</v>
      </c>
      <c r="AC35" s="197">
        <f t="shared" si="1"/>
        <v>3</v>
      </c>
      <c r="AD35" s="197">
        <f t="shared" si="2"/>
        <v>7</v>
      </c>
      <c r="AE35" s="197">
        <f t="shared" si="3"/>
        <v>10</v>
      </c>
    </row>
    <row r="36" spans="1:31" s="7" customFormat="1" ht="24" x14ac:dyDescent="0.25">
      <c r="A36" s="321"/>
      <c r="B36" s="239">
        <f t="shared" si="0"/>
        <v>15</v>
      </c>
      <c r="C36" s="321"/>
      <c r="D36" s="321"/>
      <c r="E36" s="321"/>
      <c r="F36" s="95" t="s">
        <v>595</v>
      </c>
      <c r="G36" s="321"/>
      <c r="H36" s="321"/>
      <c r="I36" s="321"/>
      <c r="J36" s="97">
        <v>0.34</v>
      </c>
      <c r="K36" s="97">
        <v>168.3</v>
      </c>
      <c r="L36" s="102">
        <v>7.11</v>
      </c>
      <c r="M36" s="102">
        <v>2015</v>
      </c>
      <c r="N36" s="14">
        <v>2.5</v>
      </c>
      <c r="O36" s="15"/>
      <c r="P36" s="47">
        <v>2019</v>
      </c>
      <c r="Q36" s="47">
        <v>2023</v>
      </c>
      <c r="R36" s="71">
        <v>20</v>
      </c>
      <c r="S36" s="71" t="s">
        <v>1094</v>
      </c>
      <c r="T36" s="17">
        <v>2035</v>
      </c>
      <c r="U36" s="82">
        <v>3</v>
      </c>
      <c r="V36" s="82">
        <v>1</v>
      </c>
      <c r="W36" s="82"/>
      <c r="X36" s="82">
        <v>2</v>
      </c>
      <c r="Y36" s="82"/>
      <c r="Z36" s="82"/>
      <c r="AA36" s="161" t="s">
        <v>3146</v>
      </c>
      <c r="AB36" s="202" t="s">
        <v>2521</v>
      </c>
      <c r="AC36" s="197">
        <f t="shared" si="1"/>
        <v>6</v>
      </c>
      <c r="AD36" s="197">
        <f t="shared" si="2"/>
        <v>13</v>
      </c>
      <c r="AE36" s="197">
        <f t="shared" si="3"/>
        <v>19</v>
      </c>
    </row>
    <row r="37" spans="1:31" s="7" customFormat="1" ht="24" x14ac:dyDescent="0.25">
      <c r="A37" s="321"/>
      <c r="B37" s="239">
        <f t="shared" si="0"/>
        <v>15</v>
      </c>
      <c r="C37" s="321"/>
      <c r="D37" s="321"/>
      <c r="E37" s="321"/>
      <c r="F37" s="95" t="s">
        <v>595</v>
      </c>
      <c r="G37" s="321"/>
      <c r="H37" s="321"/>
      <c r="I37" s="321"/>
      <c r="J37" s="97">
        <v>3.14</v>
      </c>
      <c r="K37" s="97">
        <v>114.3</v>
      </c>
      <c r="L37" s="102">
        <v>3.05</v>
      </c>
      <c r="M37" s="102">
        <v>2015</v>
      </c>
      <c r="N37" s="14">
        <v>2.5</v>
      </c>
      <c r="O37" s="15"/>
      <c r="P37" s="47">
        <v>2019</v>
      </c>
      <c r="Q37" s="47">
        <v>2023</v>
      </c>
      <c r="R37" s="71">
        <v>20</v>
      </c>
      <c r="S37" s="71" t="s">
        <v>1094</v>
      </c>
      <c r="T37" s="17">
        <v>2035</v>
      </c>
      <c r="U37" s="82">
        <v>2</v>
      </c>
      <c r="V37" s="82"/>
      <c r="W37" s="82"/>
      <c r="X37" s="82"/>
      <c r="Y37" s="82"/>
      <c r="Z37" s="82"/>
      <c r="AA37" s="161" t="s">
        <v>3146</v>
      </c>
      <c r="AB37" s="201" t="s">
        <v>2521</v>
      </c>
      <c r="AC37" s="197">
        <f t="shared" si="1"/>
        <v>2</v>
      </c>
      <c r="AD37" s="197">
        <f t="shared" si="2"/>
        <v>4</v>
      </c>
      <c r="AE37" s="197">
        <f t="shared" si="3"/>
        <v>6</v>
      </c>
    </row>
    <row r="38" spans="1:31" s="7" customFormat="1" ht="24" x14ac:dyDescent="0.25">
      <c r="A38" s="321"/>
      <c r="B38" s="239">
        <f t="shared" si="0"/>
        <v>15</v>
      </c>
      <c r="C38" s="321"/>
      <c r="D38" s="321" t="s">
        <v>1095</v>
      </c>
      <c r="E38" s="321"/>
      <c r="F38" s="95" t="s">
        <v>595</v>
      </c>
      <c r="G38" s="321"/>
      <c r="H38" s="321"/>
      <c r="I38" s="321"/>
      <c r="J38" s="97">
        <v>1.38</v>
      </c>
      <c r="K38" s="97">
        <v>219.1</v>
      </c>
      <c r="L38" s="102">
        <v>8.18</v>
      </c>
      <c r="M38" s="102">
        <v>2015</v>
      </c>
      <c r="N38" s="14">
        <v>3</v>
      </c>
      <c r="O38" s="15"/>
      <c r="P38" s="47">
        <v>2019</v>
      </c>
      <c r="Q38" s="47">
        <v>2023</v>
      </c>
      <c r="R38" s="71">
        <v>20</v>
      </c>
      <c r="S38" s="71" t="s">
        <v>1094</v>
      </c>
      <c r="T38" s="17">
        <v>2035</v>
      </c>
      <c r="U38" s="82">
        <v>1</v>
      </c>
      <c r="V38" s="82">
        <v>1</v>
      </c>
      <c r="W38" s="82"/>
      <c r="X38" s="82"/>
      <c r="Y38" s="82"/>
      <c r="Z38" s="82">
        <v>1</v>
      </c>
      <c r="AA38" s="161" t="s">
        <v>3146</v>
      </c>
      <c r="AB38" s="201" t="s">
        <v>2521</v>
      </c>
      <c r="AC38" s="197">
        <f t="shared" si="1"/>
        <v>3</v>
      </c>
      <c r="AD38" s="197">
        <f t="shared" si="2"/>
        <v>8</v>
      </c>
      <c r="AE38" s="197">
        <f t="shared" si="3"/>
        <v>11</v>
      </c>
    </row>
    <row r="39" spans="1:31" s="7" customFormat="1" ht="24" x14ac:dyDescent="0.25">
      <c r="A39" s="321"/>
      <c r="B39" s="239">
        <f t="shared" si="0"/>
        <v>15</v>
      </c>
      <c r="C39" s="321"/>
      <c r="D39" s="321"/>
      <c r="E39" s="321"/>
      <c r="F39" s="95" t="s">
        <v>595</v>
      </c>
      <c r="G39" s="321"/>
      <c r="H39" s="321"/>
      <c r="I39" s="321"/>
      <c r="J39" s="97">
        <v>0.34</v>
      </c>
      <c r="K39" s="97">
        <v>168.3</v>
      </c>
      <c r="L39" s="102">
        <v>7.11</v>
      </c>
      <c r="M39" s="102">
        <v>2015</v>
      </c>
      <c r="N39" s="14">
        <v>2.5</v>
      </c>
      <c r="O39" s="15"/>
      <c r="P39" s="47">
        <v>2019</v>
      </c>
      <c r="Q39" s="47">
        <v>2023</v>
      </c>
      <c r="R39" s="71">
        <v>20</v>
      </c>
      <c r="S39" s="71" t="s">
        <v>1094</v>
      </c>
      <c r="T39" s="17">
        <v>2035</v>
      </c>
      <c r="U39" s="82">
        <v>3</v>
      </c>
      <c r="V39" s="82">
        <v>1</v>
      </c>
      <c r="W39" s="82"/>
      <c r="X39" s="82">
        <v>2</v>
      </c>
      <c r="Y39" s="82"/>
      <c r="Z39" s="82"/>
      <c r="AA39" s="161" t="s">
        <v>3146</v>
      </c>
      <c r="AB39" s="201" t="s">
        <v>2521</v>
      </c>
      <c r="AC39" s="197">
        <f t="shared" si="1"/>
        <v>6</v>
      </c>
      <c r="AD39" s="197">
        <f t="shared" si="2"/>
        <v>13</v>
      </c>
      <c r="AE39" s="197">
        <f t="shared" si="3"/>
        <v>19</v>
      </c>
    </row>
    <row r="40" spans="1:31" s="7" customFormat="1" ht="24" x14ac:dyDescent="0.25">
      <c r="A40" s="321"/>
      <c r="B40" s="239">
        <f t="shared" si="0"/>
        <v>15</v>
      </c>
      <c r="C40" s="321"/>
      <c r="D40" s="321"/>
      <c r="E40" s="321"/>
      <c r="F40" s="95" t="s">
        <v>595</v>
      </c>
      <c r="G40" s="321"/>
      <c r="H40" s="321"/>
      <c r="I40" s="321"/>
      <c r="J40" s="97">
        <v>3.13</v>
      </c>
      <c r="K40" s="97">
        <v>114.3</v>
      </c>
      <c r="L40" s="102">
        <v>3.05</v>
      </c>
      <c r="M40" s="102">
        <v>2015</v>
      </c>
      <c r="N40" s="14">
        <v>2.5</v>
      </c>
      <c r="O40" s="15"/>
      <c r="P40" s="47">
        <v>2019</v>
      </c>
      <c r="Q40" s="47">
        <v>2023</v>
      </c>
      <c r="R40" s="71">
        <v>20</v>
      </c>
      <c r="S40" s="71" t="s">
        <v>1094</v>
      </c>
      <c r="T40" s="17">
        <v>2035</v>
      </c>
      <c r="U40" s="82">
        <v>2</v>
      </c>
      <c r="V40" s="82"/>
      <c r="W40" s="82"/>
      <c r="X40" s="82"/>
      <c r="Y40" s="82"/>
      <c r="Z40" s="82"/>
      <c r="AA40" s="161" t="s">
        <v>3146</v>
      </c>
      <c r="AB40" s="202" t="s">
        <v>2521</v>
      </c>
      <c r="AC40" s="197">
        <f t="shared" si="1"/>
        <v>2</v>
      </c>
      <c r="AD40" s="197">
        <f t="shared" si="2"/>
        <v>4</v>
      </c>
      <c r="AE40" s="197">
        <f t="shared" si="3"/>
        <v>6</v>
      </c>
    </row>
    <row r="41" spans="1:31" s="7" customFormat="1" x14ac:dyDescent="0.25">
      <c r="A41" s="321" t="s">
        <v>1097</v>
      </c>
      <c r="B41" s="239">
        <v>26</v>
      </c>
      <c r="C41" s="321" t="s">
        <v>1098</v>
      </c>
      <c r="D41" s="321" t="s">
        <v>1099</v>
      </c>
      <c r="E41" s="321" t="s">
        <v>1096</v>
      </c>
      <c r="F41" s="95" t="s">
        <v>64</v>
      </c>
      <c r="G41" s="321">
        <v>0.35</v>
      </c>
      <c r="H41" s="321">
        <v>0.02</v>
      </c>
      <c r="I41" s="321">
        <v>23</v>
      </c>
      <c r="J41" s="97">
        <v>2</v>
      </c>
      <c r="K41" s="97">
        <v>273.10000000000002</v>
      </c>
      <c r="L41" s="102">
        <v>6.35</v>
      </c>
      <c r="M41" s="102">
        <v>2015</v>
      </c>
      <c r="N41" s="14">
        <v>3</v>
      </c>
      <c r="O41" s="15"/>
      <c r="P41" s="47">
        <v>2019</v>
      </c>
      <c r="Q41" s="47">
        <v>2023</v>
      </c>
      <c r="R41" s="71">
        <v>20</v>
      </c>
      <c r="S41" s="321" t="s">
        <v>1079</v>
      </c>
      <c r="T41" s="17">
        <v>2035</v>
      </c>
      <c r="U41" s="82">
        <v>2</v>
      </c>
      <c r="V41" s="82"/>
      <c r="W41" s="82"/>
      <c r="X41" s="82"/>
      <c r="Y41" s="82"/>
      <c r="Z41" s="82">
        <v>3</v>
      </c>
      <c r="AA41" s="161" t="s">
        <v>3147</v>
      </c>
      <c r="AB41" s="201" t="s">
        <v>2521</v>
      </c>
      <c r="AC41" s="197">
        <f t="shared" ref="AC41:AC71" si="4">SUM(U41+V41+X41+Y41+Z41)</f>
        <v>5</v>
      </c>
      <c r="AD41" s="197">
        <f t="shared" ref="AD41:AD71" si="5">SUM(U41*2)+(V41*3)+(W41*2)+(X41*2)+(Y41)+(Z41*3)</f>
        <v>13</v>
      </c>
      <c r="AE41" s="197">
        <f t="shared" ref="AE41:AE71" si="6">SUM(AC41+AD41)</f>
        <v>18</v>
      </c>
    </row>
    <row r="42" spans="1:31" s="7" customFormat="1" x14ac:dyDescent="0.25">
      <c r="A42" s="321"/>
      <c r="B42" s="239">
        <f t="shared" ref="B42:B59" si="7">B41</f>
        <v>26</v>
      </c>
      <c r="C42" s="321"/>
      <c r="D42" s="321"/>
      <c r="E42" s="321"/>
      <c r="F42" s="95" t="s">
        <v>64</v>
      </c>
      <c r="G42" s="321"/>
      <c r="H42" s="321"/>
      <c r="I42" s="321"/>
      <c r="J42" s="97">
        <v>0.6</v>
      </c>
      <c r="K42" s="97">
        <v>33.4</v>
      </c>
      <c r="L42" s="102">
        <v>3.91</v>
      </c>
      <c r="M42" s="102">
        <v>2015</v>
      </c>
      <c r="N42" s="14">
        <v>1.5</v>
      </c>
      <c r="O42" s="15"/>
      <c r="P42" s="47">
        <v>2019</v>
      </c>
      <c r="Q42" s="47">
        <v>2023</v>
      </c>
      <c r="R42" s="71">
        <v>20</v>
      </c>
      <c r="S42" s="321"/>
      <c r="T42" s="17">
        <v>2035</v>
      </c>
      <c r="U42" s="82">
        <v>2</v>
      </c>
      <c r="V42" s="82"/>
      <c r="W42" s="82"/>
      <c r="X42" s="82"/>
      <c r="Y42" s="82"/>
      <c r="Z42" s="82"/>
      <c r="AA42" s="161" t="s">
        <v>3147</v>
      </c>
      <c r="AB42" s="202" t="s">
        <v>2521</v>
      </c>
      <c r="AC42" s="197">
        <f t="shared" si="4"/>
        <v>2</v>
      </c>
      <c r="AD42" s="197">
        <f t="shared" si="5"/>
        <v>4</v>
      </c>
      <c r="AE42" s="197">
        <f t="shared" si="6"/>
        <v>6</v>
      </c>
    </row>
    <row r="43" spans="1:31" s="7" customFormat="1" x14ac:dyDescent="0.25">
      <c r="A43" s="321"/>
      <c r="B43" s="239">
        <f t="shared" si="7"/>
        <v>26</v>
      </c>
      <c r="C43" s="321"/>
      <c r="D43" s="321"/>
      <c r="E43" s="321"/>
      <c r="F43" s="95" t="s">
        <v>64</v>
      </c>
      <c r="G43" s="321"/>
      <c r="H43" s="321"/>
      <c r="I43" s="321"/>
      <c r="J43" s="97">
        <v>0.1</v>
      </c>
      <c r="K43" s="97">
        <v>26.7</v>
      </c>
      <c r="L43" s="102">
        <v>3.91</v>
      </c>
      <c r="M43" s="102">
        <v>2015</v>
      </c>
      <c r="N43" s="14">
        <v>1.5</v>
      </c>
      <c r="O43" s="15"/>
      <c r="P43" s="47">
        <v>2019</v>
      </c>
      <c r="Q43" s="47">
        <v>2023</v>
      </c>
      <c r="R43" s="71">
        <v>20</v>
      </c>
      <c r="S43" s="321"/>
      <c r="T43" s="17">
        <v>2035</v>
      </c>
      <c r="U43" s="82"/>
      <c r="V43" s="82"/>
      <c r="W43" s="82">
        <v>1</v>
      </c>
      <c r="X43" s="82"/>
      <c r="Y43" s="82"/>
      <c r="Z43" s="82"/>
      <c r="AA43" s="161" t="s">
        <v>3147</v>
      </c>
      <c r="AB43" s="202" t="s">
        <v>2521</v>
      </c>
      <c r="AC43" s="197">
        <f t="shared" si="4"/>
        <v>0</v>
      </c>
      <c r="AD43" s="197">
        <f t="shared" si="5"/>
        <v>2</v>
      </c>
      <c r="AE43" s="197">
        <f t="shared" si="6"/>
        <v>2</v>
      </c>
    </row>
    <row r="44" spans="1:31" s="7" customFormat="1" x14ac:dyDescent="0.25">
      <c r="A44" s="321"/>
      <c r="B44" s="239">
        <f t="shared" si="7"/>
        <v>26</v>
      </c>
      <c r="C44" s="321"/>
      <c r="D44" s="321" t="s">
        <v>1100</v>
      </c>
      <c r="E44" s="321"/>
      <c r="F44" s="95" t="s">
        <v>64</v>
      </c>
      <c r="G44" s="321"/>
      <c r="H44" s="321"/>
      <c r="I44" s="321"/>
      <c r="J44" s="97">
        <v>25.7</v>
      </c>
      <c r="K44" s="97">
        <v>323.89999999999998</v>
      </c>
      <c r="L44" s="102">
        <v>6.35</v>
      </c>
      <c r="M44" s="102">
        <v>2015</v>
      </c>
      <c r="N44" s="14">
        <v>3</v>
      </c>
      <c r="O44" s="15"/>
      <c r="P44" s="47">
        <v>2019</v>
      </c>
      <c r="Q44" s="47">
        <v>2023</v>
      </c>
      <c r="R44" s="71">
        <v>20</v>
      </c>
      <c r="S44" s="321"/>
      <c r="T44" s="17">
        <v>2035</v>
      </c>
      <c r="U44" s="82">
        <v>1</v>
      </c>
      <c r="V44" s="82"/>
      <c r="W44" s="82"/>
      <c r="X44" s="82"/>
      <c r="Y44" s="82"/>
      <c r="Z44" s="82">
        <v>1</v>
      </c>
      <c r="AA44" s="161" t="s">
        <v>3147</v>
      </c>
      <c r="AB44" s="202" t="s">
        <v>2521</v>
      </c>
      <c r="AC44" s="197">
        <f t="shared" si="4"/>
        <v>2</v>
      </c>
      <c r="AD44" s="197">
        <f t="shared" si="5"/>
        <v>5</v>
      </c>
      <c r="AE44" s="197">
        <f t="shared" si="6"/>
        <v>7</v>
      </c>
    </row>
    <row r="45" spans="1:31" s="7" customFormat="1" x14ac:dyDescent="0.25">
      <c r="A45" s="321"/>
      <c r="B45" s="239">
        <f t="shared" si="7"/>
        <v>26</v>
      </c>
      <c r="C45" s="321"/>
      <c r="D45" s="321"/>
      <c r="E45" s="321"/>
      <c r="F45" s="95" t="s">
        <v>64</v>
      </c>
      <c r="G45" s="321"/>
      <c r="H45" s="321"/>
      <c r="I45" s="321"/>
      <c r="J45" s="97">
        <v>0.2</v>
      </c>
      <c r="K45" s="97">
        <v>219.1</v>
      </c>
      <c r="L45" s="102">
        <v>6.35</v>
      </c>
      <c r="M45" s="102">
        <v>2015</v>
      </c>
      <c r="N45" s="14">
        <v>3</v>
      </c>
      <c r="O45" s="15"/>
      <c r="P45" s="47">
        <v>2019</v>
      </c>
      <c r="Q45" s="47">
        <v>2023</v>
      </c>
      <c r="R45" s="71">
        <v>20</v>
      </c>
      <c r="S45" s="321"/>
      <c r="T45" s="17">
        <v>2035</v>
      </c>
      <c r="U45" s="82"/>
      <c r="V45" s="82"/>
      <c r="W45" s="82"/>
      <c r="X45" s="82">
        <v>1</v>
      </c>
      <c r="Y45" s="82"/>
      <c r="Z45" s="82"/>
      <c r="AA45" s="161" t="s">
        <v>3147</v>
      </c>
      <c r="AB45" s="201" t="s">
        <v>2521</v>
      </c>
      <c r="AC45" s="197">
        <f t="shared" si="4"/>
        <v>1</v>
      </c>
      <c r="AD45" s="197">
        <f t="shared" si="5"/>
        <v>2</v>
      </c>
      <c r="AE45" s="197">
        <f t="shared" si="6"/>
        <v>3</v>
      </c>
    </row>
    <row r="46" spans="1:31" s="7" customFormat="1" x14ac:dyDescent="0.25">
      <c r="A46" s="321"/>
      <c r="B46" s="239">
        <f t="shared" si="7"/>
        <v>26</v>
      </c>
      <c r="C46" s="321"/>
      <c r="D46" s="321" t="s">
        <v>1101</v>
      </c>
      <c r="E46" s="321"/>
      <c r="F46" s="95" t="s">
        <v>64</v>
      </c>
      <c r="G46" s="321"/>
      <c r="H46" s="321"/>
      <c r="I46" s="321"/>
      <c r="J46" s="97">
        <v>20.5</v>
      </c>
      <c r="K46" s="97">
        <v>323.89999999999998</v>
      </c>
      <c r="L46" s="102">
        <v>9.5299999999999994</v>
      </c>
      <c r="M46" s="102">
        <v>2015</v>
      </c>
      <c r="N46" s="14">
        <v>3</v>
      </c>
      <c r="O46" s="15"/>
      <c r="P46" s="47">
        <v>2019</v>
      </c>
      <c r="Q46" s="47">
        <v>2023</v>
      </c>
      <c r="R46" s="71">
        <v>20</v>
      </c>
      <c r="S46" s="321"/>
      <c r="T46" s="17">
        <v>2035</v>
      </c>
      <c r="U46" s="82">
        <v>3</v>
      </c>
      <c r="V46" s="82">
        <v>1</v>
      </c>
      <c r="W46" s="82"/>
      <c r="X46" s="82">
        <v>1</v>
      </c>
      <c r="Y46" s="82"/>
      <c r="Z46" s="82">
        <v>1</v>
      </c>
      <c r="AA46" s="161" t="s">
        <v>3147</v>
      </c>
      <c r="AB46" s="201" t="s">
        <v>2521</v>
      </c>
      <c r="AC46" s="197">
        <f t="shared" si="4"/>
        <v>6</v>
      </c>
      <c r="AD46" s="197">
        <f t="shared" si="5"/>
        <v>14</v>
      </c>
      <c r="AE46" s="197">
        <f t="shared" si="6"/>
        <v>20</v>
      </c>
    </row>
    <row r="47" spans="1:31" s="7" customFormat="1" x14ac:dyDescent="0.25">
      <c r="A47" s="321"/>
      <c r="B47" s="239">
        <f t="shared" si="7"/>
        <v>26</v>
      </c>
      <c r="C47" s="321"/>
      <c r="D47" s="321"/>
      <c r="E47" s="321"/>
      <c r="F47" s="95" t="s">
        <v>64</v>
      </c>
      <c r="G47" s="321"/>
      <c r="H47" s="321"/>
      <c r="I47" s="321"/>
      <c r="J47" s="97">
        <v>3.6</v>
      </c>
      <c r="K47" s="97">
        <v>60.3</v>
      </c>
      <c r="L47" s="102">
        <v>3.91</v>
      </c>
      <c r="M47" s="102">
        <v>2015</v>
      </c>
      <c r="N47" s="14">
        <v>2</v>
      </c>
      <c r="O47" s="15"/>
      <c r="P47" s="47">
        <v>2019</v>
      </c>
      <c r="Q47" s="47">
        <v>2023</v>
      </c>
      <c r="R47" s="71">
        <v>20</v>
      </c>
      <c r="S47" s="321"/>
      <c r="T47" s="17">
        <v>2035</v>
      </c>
      <c r="U47" s="82"/>
      <c r="V47" s="82"/>
      <c r="W47" s="82"/>
      <c r="X47" s="82"/>
      <c r="Y47" s="82"/>
      <c r="Z47" s="82"/>
      <c r="AA47" s="161" t="s">
        <v>3147</v>
      </c>
      <c r="AB47" s="201" t="s">
        <v>2521</v>
      </c>
      <c r="AC47" s="197">
        <f t="shared" si="4"/>
        <v>0</v>
      </c>
      <c r="AD47" s="197">
        <f t="shared" si="5"/>
        <v>0</v>
      </c>
      <c r="AE47" s="197">
        <f t="shared" si="6"/>
        <v>0</v>
      </c>
    </row>
    <row r="48" spans="1:31" s="7" customFormat="1" x14ac:dyDescent="0.25">
      <c r="A48" s="321"/>
      <c r="B48" s="239">
        <f t="shared" si="7"/>
        <v>26</v>
      </c>
      <c r="C48" s="321"/>
      <c r="D48" s="321"/>
      <c r="E48" s="321"/>
      <c r="F48" s="95" t="s">
        <v>64</v>
      </c>
      <c r="G48" s="321"/>
      <c r="H48" s="321"/>
      <c r="I48" s="321"/>
      <c r="J48" s="97">
        <v>3.4</v>
      </c>
      <c r="K48" s="97">
        <v>48.3</v>
      </c>
      <c r="L48" s="102">
        <v>5.08</v>
      </c>
      <c r="M48" s="102">
        <v>2015</v>
      </c>
      <c r="N48" s="14">
        <v>1.5</v>
      </c>
      <c r="O48" s="15"/>
      <c r="P48" s="47">
        <v>2019</v>
      </c>
      <c r="Q48" s="47">
        <v>2023</v>
      </c>
      <c r="R48" s="71">
        <v>20</v>
      </c>
      <c r="S48" s="321"/>
      <c r="T48" s="17">
        <v>2035</v>
      </c>
      <c r="U48" s="82"/>
      <c r="V48" s="82"/>
      <c r="W48" s="82"/>
      <c r="X48" s="82"/>
      <c r="Y48" s="82"/>
      <c r="Z48" s="82"/>
      <c r="AA48" s="161" t="s">
        <v>3147</v>
      </c>
      <c r="AB48" s="202" t="s">
        <v>2521</v>
      </c>
      <c r="AC48" s="197">
        <f t="shared" si="4"/>
        <v>0</v>
      </c>
      <c r="AD48" s="197">
        <f t="shared" si="5"/>
        <v>0</v>
      </c>
      <c r="AE48" s="197">
        <f t="shared" si="6"/>
        <v>0</v>
      </c>
    </row>
    <row r="49" spans="1:31" s="7" customFormat="1" x14ac:dyDescent="0.25">
      <c r="A49" s="321" t="s">
        <v>1102</v>
      </c>
      <c r="B49" s="239">
        <v>27</v>
      </c>
      <c r="C49" s="321" t="s">
        <v>1103</v>
      </c>
      <c r="D49" s="321" t="s">
        <v>1104</v>
      </c>
      <c r="E49" s="321" t="s">
        <v>1105</v>
      </c>
      <c r="F49" s="95" t="s">
        <v>70</v>
      </c>
      <c r="G49" s="361" t="s">
        <v>1106</v>
      </c>
      <c r="H49" s="321">
        <v>3.3</v>
      </c>
      <c r="I49" s="321">
        <v>15</v>
      </c>
      <c r="J49" s="97">
        <v>1.2</v>
      </c>
      <c r="K49" s="97">
        <v>33.4</v>
      </c>
      <c r="L49" s="102">
        <v>3.38</v>
      </c>
      <c r="M49" s="102">
        <v>2015</v>
      </c>
      <c r="N49" s="14">
        <v>1.5</v>
      </c>
      <c r="O49" s="15"/>
      <c r="P49" s="47">
        <v>2019</v>
      </c>
      <c r="Q49" s="47">
        <v>2023</v>
      </c>
      <c r="R49" s="71">
        <v>15</v>
      </c>
      <c r="S49" s="361" t="s">
        <v>1094</v>
      </c>
      <c r="T49" s="17">
        <v>2030</v>
      </c>
      <c r="U49" s="82">
        <v>3</v>
      </c>
      <c r="V49" s="82">
        <v>1</v>
      </c>
      <c r="W49" s="82">
        <v>1</v>
      </c>
      <c r="X49" s="82">
        <v>1</v>
      </c>
      <c r="Y49" s="82"/>
      <c r="Z49" s="82"/>
      <c r="AA49" s="161" t="s">
        <v>3147</v>
      </c>
      <c r="AB49" s="202" t="s">
        <v>2520</v>
      </c>
      <c r="AC49" s="197">
        <f t="shared" si="4"/>
        <v>5</v>
      </c>
      <c r="AD49" s="197">
        <f t="shared" si="5"/>
        <v>13</v>
      </c>
      <c r="AE49" s="197">
        <f t="shared" si="6"/>
        <v>18</v>
      </c>
    </row>
    <row r="50" spans="1:31" s="7" customFormat="1" x14ac:dyDescent="0.25">
      <c r="A50" s="321"/>
      <c r="B50" s="239">
        <f t="shared" si="7"/>
        <v>27</v>
      </c>
      <c r="C50" s="321"/>
      <c r="D50" s="321"/>
      <c r="E50" s="321"/>
      <c r="F50" s="95" t="s">
        <v>70</v>
      </c>
      <c r="G50" s="361"/>
      <c r="H50" s="321"/>
      <c r="I50" s="321"/>
      <c r="J50" s="97">
        <v>7.0000000000000007E-2</v>
      </c>
      <c r="K50" s="97">
        <v>26.7</v>
      </c>
      <c r="L50" s="102">
        <v>2.87</v>
      </c>
      <c r="M50" s="102">
        <v>2015</v>
      </c>
      <c r="N50" s="14">
        <v>1.5</v>
      </c>
      <c r="O50" s="15"/>
      <c r="P50" s="47">
        <v>2019</v>
      </c>
      <c r="Q50" s="47">
        <v>2023</v>
      </c>
      <c r="R50" s="71">
        <v>15</v>
      </c>
      <c r="S50" s="361"/>
      <c r="T50" s="17">
        <v>2030</v>
      </c>
      <c r="U50" s="82"/>
      <c r="V50" s="82"/>
      <c r="W50" s="82">
        <v>1</v>
      </c>
      <c r="X50" s="82">
        <v>1</v>
      </c>
      <c r="Y50" s="82"/>
      <c r="Z50" s="82"/>
      <c r="AA50" s="161" t="s">
        <v>3147</v>
      </c>
      <c r="AB50" s="202" t="s">
        <v>2520</v>
      </c>
      <c r="AC50" s="197">
        <f t="shared" si="4"/>
        <v>1</v>
      </c>
      <c r="AD50" s="197">
        <f t="shared" si="5"/>
        <v>4</v>
      </c>
      <c r="AE50" s="197">
        <f t="shared" si="6"/>
        <v>5</v>
      </c>
    </row>
    <row r="51" spans="1:31" s="7" customFormat="1" x14ac:dyDescent="0.25">
      <c r="A51" s="321"/>
      <c r="B51" s="239">
        <f t="shared" si="7"/>
        <v>27</v>
      </c>
      <c r="C51" s="321"/>
      <c r="D51" s="321" t="s">
        <v>1107</v>
      </c>
      <c r="E51" s="321"/>
      <c r="F51" s="95" t="s">
        <v>70</v>
      </c>
      <c r="G51" s="361"/>
      <c r="H51" s="321"/>
      <c r="I51" s="321"/>
      <c r="J51" s="97">
        <v>15.6</v>
      </c>
      <c r="K51" s="97">
        <v>60.3</v>
      </c>
      <c r="L51" s="102">
        <v>2.77</v>
      </c>
      <c r="M51" s="102">
        <v>2015</v>
      </c>
      <c r="N51" s="14">
        <v>2</v>
      </c>
      <c r="O51" s="15"/>
      <c r="P51" s="47">
        <v>2019</v>
      </c>
      <c r="Q51" s="47">
        <v>2023</v>
      </c>
      <c r="R51" s="71">
        <v>15</v>
      </c>
      <c r="S51" s="361"/>
      <c r="T51" s="17">
        <v>2030</v>
      </c>
      <c r="U51" s="82">
        <v>6</v>
      </c>
      <c r="V51" s="82"/>
      <c r="W51" s="82"/>
      <c r="X51" s="82">
        <v>1</v>
      </c>
      <c r="Y51" s="82"/>
      <c r="Z51" s="82">
        <v>1</v>
      </c>
      <c r="AA51" s="161" t="s">
        <v>3147</v>
      </c>
      <c r="AB51" s="202" t="s">
        <v>2520</v>
      </c>
      <c r="AC51" s="197">
        <f t="shared" si="4"/>
        <v>8</v>
      </c>
      <c r="AD51" s="197">
        <f t="shared" si="5"/>
        <v>17</v>
      </c>
      <c r="AE51" s="197">
        <f t="shared" si="6"/>
        <v>25</v>
      </c>
    </row>
    <row r="52" spans="1:31" s="7" customFormat="1" x14ac:dyDescent="0.25">
      <c r="A52" s="321"/>
      <c r="B52" s="239">
        <f t="shared" si="7"/>
        <v>27</v>
      </c>
      <c r="C52" s="321"/>
      <c r="D52" s="321"/>
      <c r="E52" s="321"/>
      <c r="F52" s="95" t="s">
        <v>70</v>
      </c>
      <c r="G52" s="361"/>
      <c r="H52" s="321"/>
      <c r="I52" s="321"/>
      <c r="J52" s="97">
        <v>0.2</v>
      </c>
      <c r="K52" s="97">
        <v>33.4</v>
      </c>
      <c r="L52" s="102">
        <v>3.38</v>
      </c>
      <c r="M52" s="102">
        <v>2015</v>
      </c>
      <c r="N52" s="14">
        <v>1.5</v>
      </c>
      <c r="O52" s="15"/>
      <c r="P52" s="47">
        <v>2019</v>
      </c>
      <c r="Q52" s="47">
        <v>2023</v>
      </c>
      <c r="R52" s="71">
        <v>15</v>
      </c>
      <c r="S52" s="361"/>
      <c r="T52" s="17">
        <v>2030</v>
      </c>
      <c r="U52" s="82"/>
      <c r="V52" s="82"/>
      <c r="W52" s="82"/>
      <c r="X52" s="82"/>
      <c r="Y52" s="82"/>
      <c r="Z52" s="82"/>
      <c r="AA52" s="161" t="s">
        <v>3147</v>
      </c>
      <c r="AB52" s="202" t="s">
        <v>2520</v>
      </c>
      <c r="AC52" s="197">
        <f t="shared" si="4"/>
        <v>0</v>
      </c>
      <c r="AD52" s="197">
        <f t="shared" si="5"/>
        <v>0</v>
      </c>
      <c r="AE52" s="197">
        <f t="shared" si="6"/>
        <v>0</v>
      </c>
    </row>
    <row r="53" spans="1:31" s="7" customFormat="1" x14ac:dyDescent="0.25">
      <c r="A53" s="321"/>
      <c r="B53" s="239">
        <f t="shared" si="7"/>
        <v>27</v>
      </c>
      <c r="C53" s="321"/>
      <c r="D53" s="321"/>
      <c r="E53" s="321"/>
      <c r="F53" s="95" t="s">
        <v>70</v>
      </c>
      <c r="G53" s="361"/>
      <c r="H53" s="321"/>
      <c r="I53" s="321"/>
      <c r="J53" s="97">
        <v>0.09</v>
      </c>
      <c r="K53" s="97">
        <v>26.7</v>
      </c>
      <c r="L53" s="102">
        <v>2.87</v>
      </c>
      <c r="M53" s="102">
        <v>2015</v>
      </c>
      <c r="N53" s="14">
        <v>1.5</v>
      </c>
      <c r="O53" s="15"/>
      <c r="P53" s="47">
        <v>2019</v>
      </c>
      <c r="Q53" s="47">
        <v>2023</v>
      </c>
      <c r="R53" s="71">
        <v>15</v>
      </c>
      <c r="S53" s="361"/>
      <c r="T53" s="17">
        <v>2030</v>
      </c>
      <c r="U53" s="82"/>
      <c r="V53" s="82"/>
      <c r="W53" s="82">
        <v>1</v>
      </c>
      <c r="X53" s="82"/>
      <c r="Y53" s="82"/>
      <c r="Z53" s="82">
        <v>1</v>
      </c>
      <c r="AA53" s="161" t="s">
        <v>3147</v>
      </c>
      <c r="AB53" s="202" t="s">
        <v>2520</v>
      </c>
      <c r="AC53" s="197">
        <f t="shared" si="4"/>
        <v>1</v>
      </c>
      <c r="AD53" s="197">
        <f t="shared" si="5"/>
        <v>5</v>
      </c>
      <c r="AE53" s="197">
        <f t="shared" si="6"/>
        <v>6</v>
      </c>
    </row>
    <row r="54" spans="1:31" s="7" customFormat="1" x14ac:dyDescent="0.25">
      <c r="A54" s="321"/>
      <c r="B54" s="239">
        <f t="shared" si="7"/>
        <v>27</v>
      </c>
      <c r="C54" s="321"/>
      <c r="D54" s="321" t="s">
        <v>1108</v>
      </c>
      <c r="E54" s="321"/>
      <c r="F54" s="95" t="s">
        <v>70</v>
      </c>
      <c r="G54" s="361"/>
      <c r="H54" s="321"/>
      <c r="I54" s="321"/>
      <c r="J54" s="97">
        <v>7.2</v>
      </c>
      <c r="K54" s="97">
        <v>48.3</v>
      </c>
      <c r="L54" s="102">
        <v>5.08</v>
      </c>
      <c r="M54" s="102">
        <v>2015</v>
      </c>
      <c r="N54" s="14">
        <v>1.5</v>
      </c>
      <c r="O54" s="15"/>
      <c r="P54" s="47">
        <v>2019</v>
      </c>
      <c r="Q54" s="47">
        <v>2023</v>
      </c>
      <c r="R54" s="71">
        <v>15</v>
      </c>
      <c r="S54" s="361"/>
      <c r="T54" s="17">
        <v>2030</v>
      </c>
      <c r="U54" s="82">
        <v>7</v>
      </c>
      <c r="V54" s="82">
        <v>2</v>
      </c>
      <c r="W54" s="82">
        <v>2</v>
      </c>
      <c r="X54" s="82"/>
      <c r="Y54" s="82"/>
      <c r="Z54" s="82"/>
      <c r="AA54" s="161" t="s">
        <v>3147</v>
      </c>
      <c r="AB54" s="202" t="s">
        <v>2520</v>
      </c>
      <c r="AC54" s="197">
        <f t="shared" si="4"/>
        <v>9</v>
      </c>
      <c r="AD54" s="197">
        <f t="shared" si="5"/>
        <v>24</v>
      </c>
      <c r="AE54" s="197">
        <f t="shared" si="6"/>
        <v>33</v>
      </c>
    </row>
    <row r="55" spans="1:31" s="7" customFormat="1" x14ac:dyDescent="0.25">
      <c r="A55" s="321"/>
      <c r="B55" s="239">
        <f t="shared" si="7"/>
        <v>27</v>
      </c>
      <c r="C55" s="321"/>
      <c r="D55" s="321"/>
      <c r="E55" s="321"/>
      <c r="F55" s="95" t="s">
        <v>70</v>
      </c>
      <c r="G55" s="361"/>
      <c r="H55" s="321"/>
      <c r="I55" s="321"/>
      <c r="J55" s="97">
        <v>0.06</v>
      </c>
      <c r="K55" s="97">
        <v>33.4</v>
      </c>
      <c r="L55" s="102">
        <v>6.35</v>
      </c>
      <c r="M55" s="102">
        <v>2015</v>
      </c>
      <c r="N55" s="14">
        <v>1.5</v>
      </c>
      <c r="O55" s="15"/>
      <c r="P55" s="47">
        <v>2019</v>
      </c>
      <c r="Q55" s="47">
        <v>2023</v>
      </c>
      <c r="R55" s="71">
        <v>15</v>
      </c>
      <c r="S55" s="361"/>
      <c r="T55" s="17">
        <v>2030</v>
      </c>
      <c r="U55" s="82"/>
      <c r="V55" s="82"/>
      <c r="W55" s="82"/>
      <c r="X55" s="82"/>
      <c r="Y55" s="82"/>
      <c r="Z55" s="82"/>
      <c r="AA55" s="161" t="s">
        <v>3147</v>
      </c>
      <c r="AB55" s="202" t="s">
        <v>2520</v>
      </c>
      <c r="AC55" s="197">
        <f t="shared" si="4"/>
        <v>0</v>
      </c>
      <c r="AD55" s="197">
        <f t="shared" si="5"/>
        <v>0</v>
      </c>
      <c r="AE55" s="197">
        <f t="shared" si="6"/>
        <v>0</v>
      </c>
    </row>
    <row r="56" spans="1:31" s="7" customFormat="1" x14ac:dyDescent="0.25">
      <c r="A56" s="321"/>
      <c r="B56" s="239">
        <f t="shared" si="7"/>
        <v>27</v>
      </c>
      <c r="C56" s="321"/>
      <c r="D56" s="321"/>
      <c r="E56" s="321"/>
      <c r="F56" s="95" t="s">
        <v>70</v>
      </c>
      <c r="G56" s="361"/>
      <c r="H56" s="321"/>
      <c r="I56" s="321"/>
      <c r="J56" s="97">
        <v>0.08</v>
      </c>
      <c r="K56" s="97">
        <v>26.7</v>
      </c>
      <c r="L56" s="102">
        <v>5.56</v>
      </c>
      <c r="M56" s="102">
        <v>2015</v>
      </c>
      <c r="N56" s="14">
        <v>1.5</v>
      </c>
      <c r="O56" s="15"/>
      <c r="P56" s="47">
        <v>2019</v>
      </c>
      <c r="Q56" s="47">
        <v>2023</v>
      </c>
      <c r="R56" s="71">
        <v>15</v>
      </c>
      <c r="S56" s="361"/>
      <c r="T56" s="17">
        <v>2030</v>
      </c>
      <c r="U56" s="82">
        <v>1</v>
      </c>
      <c r="V56" s="82"/>
      <c r="W56" s="82">
        <v>1</v>
      </c>
      <c r="X56" s="82"/>
      <c r="Y56" s="82"/>
      <c r="Z56" s="82"/>
      <c r="AA56" s="161" t="s">
        <v>3147</v>
      </c>
      <c r="AB56" s="202" t="s">
        <v>2520</v>
      </c>
      <c r="AC56" s="197">
        <f t="shared" si="4"/>
        <v>1</v>
      </c>
      <c r="AD56" s="197">
        <f t="shared" si="5"/>
        <v>4</v>
      </c>
      <c r="AE56" s="197">
        <f t="shared" si="6"/>
        <v>5</v>
      </c>
    </row>
    <row r="57" spans="1:31" s="7" customFormat="1" x14ac:dyDescent="0.25">
      <c r="A57" s="321"/>
      <c r="B57" s="239">
        <f t="shared" si="7"/>
        <v>27</v>
      </c>
      <c r="C57" s="321"/>
      <c r="D57" s="321" t="s">
        <v>1109</v>
      </c>
      <c r="E57" s="321"/>
      <c r="F57" s="95" t="s">
        <v>70</v>
      </c>
      <c r="G57" s="361"/>
      <c r="H57" s="321"/>
      <c r="I57" s="321"/>
      <c r="J57" s="97">
        <v>40.5</v>
      </c>
      <c r="K57" s="97">
        <v>57</v>
      </c>
      <c r="L57" s="102">
        <v>5</v>
      </c>
      <c r="M57" s="102">
        <v>2015</v>
      </c>
      <c r="N57" s="14">
        <v>1.5</v>
      </c>
      <c r="O57" s="15"/>
      <c r="P57" s="47">
        <v>2019</v>
      </c>
      <c r="Q57" s="47">
        <v>2023</v>
      </c>
      <c r="R57" s="71">
        <v>15</v>
      </c>
      <c r="S57" s="361"/>
      <c r="T57" s="17">
        <v>2030</v>
      </c>
      <c r="U57" s="82">
        <v>16</v>
      </c>
      <c r="V57" s="82"/>
      <c r="W57" s="82">
        <v>5</v>
      </c>
      <c r="X57" s="82">
        <v>1</v>
      </c>
      <c r="Y57" s="82"/>
      <c r="Z57" s="82">
        <v>2</v>
      </c>
      <c r="AA57" s="161" t="s">
        <v>3147</v>
      </c>
      <c r="AB57" s="202" t="s">
        <v>2520</v>
      </c>
      <c r="AC57" s="197">
        <f t="shared" si="4"/>
        <v>19</v>
      </c>
      <c r="AD57" s="197">
        <f t="shared" si="5"/>
        <v>50</v>
      </c>
      <c r="AE57" s="197">
        <f t="shared" si="6"/>
        <v>69</v>
      </c>
    </row>
    <row r="58" spans="1:31" s="7" customFormat="1" x14ac:dyDescent="0.25">
      <c r="A58" s="321"/>
      <c r="B58" s="239">
        <f t="shared" si="7"/>
        <v>27</v>
      </c>
      <c r="C58" s="321"/>
      <c r="D58" s="321"/>
      <c r="E58" s="321"/>
      <c r="F58" s="95" t="s">
        <v>70</v>
      </c>
      <c r="G58" s="361"/>
      <c r="H58" s="321"/>
      <c r="I58" s="321"/>
      <c r="J58" s="97">
        <v>0.21</v>
      </c>
      <c r="K58" s="97">
        <v>25</v>
      </c>
      <c r="L58" s="102">
        <v>3</v>
      </c>
      <c r="M58" s="102">
        <v>2015</v>
      </c>
      <c r="N58" s="14">
        <v>1</v>
      </c>
      <c r="O58" s="15"/>
      <c r="P58" s="47">
        <v>2019</v>
      </c>
      <c r="Q58" s="47">
        <v>2023</v>
      </c>
      <c r="R58" s="71">
        <v>15</v>
      </c>
      <c r="S58" s="361"/>
      <c r="T58" s="17">
        <v>2030</v>
      </c>
      <c r="U58" s="82"/>
      <c r="V58" s="82"/>
      <c r="W58" s="82">
        <v>3</v>
      </c>
      <c r="X58" s="82"/>
      <c r="Y58" s="82"/>
      <c r="Z58" s="82">
        <v>3</v>
      </c>
      <c r="AA58" s="161" t="s">
        <v>3147</v>
      </c>
      <c r="AB58" s="202" t="s">
        <v>2520</v>
      </c>
      <c r="AC58" s="197">
        <f t="shared" si="4"/>
        <v>3</v>
      </c>
      <c r="AD58" s="197">
        <f t="shared" si="5"/>
        <v>15</v>
      </c>
      <c r="AE58" s="197">
        <f t="shared" si="6"/>
        <v>18</v>
      </c>
    </row>
    <row r="59" spans="1:31" s="7" customFormat="1" x14ac:dyDescent="0.25">
      <c r="A59" s="321"/>
      <c r="B59" s="239">
        <f t="shared" si="7"/>
        <v>27</v>
      </c>
      <c r="C59" s="321"/>
      <c r="D59" s="321"/>
      <c r="E59" s="321"/>
      <c r="F59" s="95" t="s">
        <v>70</v>
      </c>
      <c r="G59" s="361"/>
      <c r="H59" s="321"/>
      <c r="I59" s="321"/>
      <c r="J59" s="97">
        <v>0.24</v>
      </c>
      <c r="K59" s="97">
        <v>18</v>
      </c>
      <c r="L59" s="102">
        <v>3</v>
      </c>
      <c r="M59" s="102">
        <v>2015</v>
      </c>
      <c r="N59" s="14">
        <v>1</v>
      </c>
      <c r="O59" s="15"/>
      <c r="P59" s="47">
        <v>2019</v>
      </c>
      <c r="Q59" s="47">
        <v>2023</v>
      </c>
      <c r="R59" s="71">
        <v>15</v>
      </c>
      <c r="S59" s="361"/>
      <c r="T59" s="17">
        <v>2030</v>
      </c>
      <c r="U59" s="82"/>
      <c r="V59" s="82"/>
      <c r="W59" s="82">
        <v>2</v>
      </c>
      <c r="X59" s="82"/>
      <c r="Y59" s="82"/>
      <c r="Z59" s="82">
        <v>2</v>
      </c>
      <c r="AA59" s="161" t="s">
        <v>3147</v>
      </c>
      <c r="AB59" s="202" t="s">
        <v>2520</v>
      </c>
      <c r="AC59" s="197">
        <f t="shared" si="4"/>
        <v>2</v>
      </c>
      <c r="AD59" s="197">
        <f t="shared" si="5"/>
        <v>10</v>
      </c>
      <c r="AE59" s="197">
        <f t="shared" si="6"/>
        <v>12</v>
      </c>
    </row>
    <row r="60" spans="1:31" s="7" customFormat="1" ht="36" x14ac:dyDescent="0.25">
      <c r="A60" s="71" t="s">
        <v>1110</v>
      </c>
      <c r="B60" s="239">
        <v>29</v>
      </c>
      <c r="C60" s="71" t="s">
        <v>1111</v>
      </c>
      <c r="D60" s="71" t="s">
        <v>1112</v>
      </c>
      <c r="E60" s="71" t="s">
        <v>1113</v>
      </c>
      <c r="F60" s="95" t="s">
        <v>30</v>
      </c>
      <c r="G60" s="71">
        <v>3.8</v>
      </c>
      <c r="H60" s="71">
        <v>3.4</v>
      </c>
      <c r="I60" s="71">
        <v>16</v>
      </c>
      <c r="J60" s="97">
        <v>83.8</v>
      </c>
      <c r="K60" s="97">
        <v>21.3</v>
      </c>
      <c r="L60" s="102">
        <v>2.77</v>
      </c>
      <c r="M60" s="102">
        <v>2015</v>
      </c>
      <c r="N60" s="14">
        <v>1</v>
      </c>
      <c r="O60" s="15"/>
      <c r="P60" s="47">
        <v>2019</v>
      </c>
      <c r="Q60" s="47">
        <v>2023</v>
      </c>
      <c r="R60" s="71">
        <v>20</v>
      </c>
      <c r="S60" s="95" t="s">
        <v>1059</v>
      </c>
      <c r="T60" s="17">
        <v>2035</v>
      </c>
      <c r="U60" s="82">
        <v>10</v>
      </c>
      <c r="V60" s="82">
        <v>1</v>
      </c>
      <c r="W60" s="82">
        <v>1</v>
      </c>
      <c r="X60" s="82"/>
      <c r="Y60" s="82"/>
      <c r="Z60" s="82"/>
      <c r="AA60" s="161" t="s">
        <v>3148</v>
      </c>
      <c r="AB60" s="202" t="s">
        <v>2521</v>
      </c>
      <c r="AC60" s="197">
        <f t="shared" si="4"/>
        <v>11</v>
      </c>
      <c r="AD60" s="197">
        <f t="shared" si="5"/>
        <v>25</v>
      </c>
      <c r="AE60" s="197">
        <f t="shared" si="6"/>
        <v>36</v>
      </c>
    </row>
    <row r="61" spans="1:31" s="7" customFormat="1" x14ac:dyDescent="0.25">
      <c r="A61" s="321" t="s">
        <v>1114</v>
      </c>
      <c r="B61" s="239">
        <v>30</v>
      </c>
      <c r="C61" s="321" t="s">
        <v>1115</v>
      </c>
      <c r="D61" s="321" t="s">
        <v>1116</v>
      </c>
      <c r="E61" s="321" t="s">
        <v>1115</v>
      </c>
      <c r="F61" s="95" t="s">
        <v>96</v>
      </c>
      <c r="G61" s="321">
        <v>1.5</v>
      </c>
      <c r="H61" s="321">
        <v>0.1</v>
      </c>
      <c r="I61" s="321">
        <v>100</v>
      </c>
      <c r="J61" s="97">
        <v>29.45</v>
      </c>
      <c r="K61" s="97">
        <v>57</v>
      </c>
      <c r="L61" s="102">
        <v>5</v>
      </c>
      <c r="M61" s="102">
        <v>2015</v>
      </c>
      <c r="N61" s="14">
        <v>1.5</v>
      </c>
      <c r="O61" s="15"/>
      <c r="P61" s="47">
        <v>2017</v>
      </c>
      <c r="Q61" s="47">
        <v>2023</v>
      </c>
      <c r="R61" s="71">
        <v>20</v>
      </c>
      <c r="S61" s="361" t="s">
        <v>340</v>
      </c>
      <c r="T61" s="17">
        <v>2035</v>
      </c>
      <c r="U61" s="82">
        <v>7</v>
      </c>
      <c r="V61" s="82"/>
      <c r="W61" s="82"/>
      <c r="X61" s="82">
        <v>1</v>
      </c>
      <c r="Y61" s="82"/>
      <c r="Z61" s="82">
        <v>1</v>
      </c>
      <c r="AA61" s="161" t="s">
        <v>3149</v>
      </c>
      <c r="AB61" s="202" t="s">
        <v>2521</v>
      </c>
      <c r="AC61" s="197">
        <f t="shared" si="4"/>
        <v>9</v>
      </c>
      <c r="AD61" s="197">
        <f t="shared" si="5"/>
        <v>19</v>
      </c>
      <c r="AE61" s="197">
        <f t="shared" si="6"/>
        <v>28</v>
      </c>
    </row>
    <row r="62" spans="1:31" s="7" customFormat="1" x14ac:dyDescent="0.25">
      <c r="A62" s="321"/>
      <c r="B62" s="239">
        <f t="shared" ref="B62:B86" si="8">B61</f>
        <v>30</v>
      </c>
      <c r="C62" s="321"/>
      <c r="D62" s="321"/>
      <c r="E62" s="321"/>
      <c r="F62" s="95" t="s">
        <v>96</v>
      </c>
      <c r="G62" s="321"/>
      <c r="H62" s="321"/>
      <c r="I62" s="321"/>
      <c r="J62" s="97">
        <v>19.059999999999999</v>
      </c>
      <c r="K62" s="97">
        <v>32</v>
      </c>
      <c r="L62" s="102">
        <v>3.5</v>
      </c>
      <c r="M62" s="102">
        <v>2015</v>
      </c>
      <c r="N62" s="14">
        <v>1.5</v>
      </c>
      <c r="O62" s="15"/>
      <c r="P62" s="47">
        <v>2017</v>
      </c>
      <c r="Q62" s="47">
        <v>2023</v>
      </c>
      <c r="R62" s="71">
        <v>20</v>
      </c>
      <c r="S62" s="361"/>
      <c r="T62" s="17">
        <v>2035</v>
      </c>
      <c r="U62" s="82">
        <v>12</v>
      </c>
      <c r="V62" s="82"/>
      <c r="W62" s="82">
        <v>3</v>
      </c>
      <c r="X62" s="82">
        <v>2</v>
      </c>
      <c r="Y62" s="82"/>
      <c r="Z62" s="82">
        <v>3</v>
      </c>
      <c r="AA62" s="161" t="s">
        <v>3149</v>
      </c>
      <c r="AB62" s="202" t="s">
        <v>2521</v>
      </c>
      <c r="AC62" s="197">
        <f t="shared" si="4"/>
        <v>17</v>
      </c>
      <c r="AD62" s="197">
        <f t="shared" si="5"/>
        <v>43</v>
      </c>
      <c r="AE62" s="197">
        <f t="shared" si="6"/>
        <v>60</v>
      </c>
    </row>
    <row r="63" spans="1:31" s="7" customFormat="1" x14ac:dyDescent="0.25">
      <c r="A63" s="321"/>
      <c r="B63" s="239">
        <f t="shared" si="8"/>
        <v>30</v>
      </c>
      <c r="C63" s="321"/>
      <c r="D63" s="321"/>
      <c r="E63" s="321"/>
      <c r="F63" s="95" t="s">
        <v>96</v>
      </c>
      <c r="G63" s="321"/>
      <c r="H63" s="321"/>
      <c r="I63" s="321"/>
      <c r="J63" s="97">
        <v>0.1</v>
      </c>
      <c r="K63" s="97">
        <v>25</v>
      </c>
      <c r="L63" s="102">
        <v>3.5</v>
      </c>
      <c r="M63" s="102">
        <v>2015</v>
      </c>
      <c r="N63" s="14">
        <v>1</v>
      </c>
      <c r="O63" s="15"/>
      <c r="P63" s="47">
        <v>2017</v>
      </c>
      <c r="Q63" s="47">
        <v>2023</v>
      </c>
      <c r="R63" s="71">
        <v>20</v>
      </c>
      <c r="S63" s="361"/>
      <c r="T63" s="17">
        <v>2035</v>
      </c>
      <c r="U63" s="82"/>
      <c r="V63" s="82"/>
      <c r="W63" s="82"/>
      <c r="X63" s="82"/>
      <c r="Y63" s="82"/>
      <c r="Z63" s="82"/>
      <c r="AA63" s="161" t="s">
        <v>3149</v>
      </c>
      <c r="AB63" s="201" t="s">
        <v>2521</v>
      </c>
      <c r="AC63" s="197">
        <f t="shared" si="4"/>
        <v>0</v>
      </c>
      <c r="AD63" s="197">
        <f t="shared" si="5"/>
        <v>0</v>
      </c>
      <c r="AE63" s="197">
        <f t="shared" si="6"/>
        <v>0</v>
      </c>
    </row>
    <row r="64" spans="1:31" s="7" customFormat="1" x14ac:dyDescent="0.25">
      <c r="A64" s="321"/>
      <c r="B64" s="239">
        <f t="shared" si="8"/>
        <v>30</v>
      </c>
      <c r="C64" s="321"/>
      <c r="D64" s="321"/>
      <c r="E64" s="321"/>
      <c r="F64" s="95" t="s">
        <v>96</v>
      </c>
      <c r="G64" s="321"/>
      <c r="H64" s="321"/>
      <c r="I64" s="321"/>
      <c r="J64" s="97">
        <v>0.15</v>
      </c>
      <c r="K64" s="97">
        <v>20</v>
      </c>
      <c r="L64" s="102">
        <v>3.5</v>
      </c>
      <c r="M64" s="102">
        <v>2015</v>
      </c>
      <c r="N64" s="14">
        <v>1</v>
      </c>
      <c r="O64" s="15"/>
      <c r="P64" s="47">
        <v>2017</v>
      </c>
      <c r="Q64" s="47">
        <v>2023</v>
      </c>
      <c r="R64" s="71">
        <v>20</v>
      </c>
      <c r="S64" s="361"/>
      <c r="T64" s="17">
        <v>2035</v>
      </c>
      <c r="U64" s="82"/>
      <c r="V64" s="82"/>
      <c r="W64" s="82">
        <v>1</v>
      </c>
      <c r="X64" s="82"/>
      <c r="Y64" s="82"/>
      <c r="Z64" s="82"/>
      <c r="AA64" s="161" t="s">
        <v>3149</v>
      </c>
      <c r="AB64" s="201" t="s">
        <v>2521</v>
      </c>
      <c r="AC64" s="197">
        <f t="shared" si="4"/>
        <v>0</v>
      </c>
      <c r="AD64" s="197">
        <f t="shared" si="5"/>
        <v>2</v>
      </c>
      <c r="AE64" s="197">
        <f t="shared" si="6"/>
        <v>2</v>
      </c>
    </row>
    <row r="65" spans="1:31" s="7" customFormat="1" x14ac:dyDescent="0.25">
      <c r="A65" s="321"/>
      <c r="B65" s="239">
        <f t="shared" si="8"/>
        <v>30</v>
      </c>
      <c r="C65" s="321"/>
      <c r="D65" s="321" t="s">
        <v>1117</v>
      </c>
      <c r="E65" s="321"/>
      <c r="F65" s="95" t="s">
        <v>96</v>
      </c>
      <c r="G65" s="321"/>
      <c r="H65" s="321"/>
      <c r="I65" s="321"/>
      <c r="J65" s="97">
        <v>0.35</v>
      </c>
      <c r="K65" s="97">
        <v>76</v>
      </c>
      <c r="L65" s="102">
        <v>5</v>
      </c>
      <c r="M65" s="102">
        <v>2015</v>
      </c>
      <c r="N65" s="14">
        <v>2</v>
      </c>
      <c r="O65" s="15"/>
      <c r="P65" s="47">
        <v>2017</v>
      </c>
      <c r="Q65" s="47">
        <v>2023</v>
      </c>
      <c r="R65" s="71">
        <v>20</v>
      </c>
      <c r="S65" s="361"/>
      <c r="T65" s="17">
        <v>2035</v>
      </c>
      <c r="U65" s="82"/>
      <c r="V65" s="82"/>
      <c r="W65" s="82"/>
      <c r="X65" s="82">
        <v>1</v>
      </c>
      <c r="Y65" s="82"/>
      <c r="Z65" s="82"/>
      <c r="AA65" s="161" t="s">
        <v>3149</v>
      </c>
      <c r="AB65" s="201" t="s">
        <v>2521</v>
      </c>
      <c r="AC65" s="197">
        <f t="shared" si="4"/>
        <v>1</v>
      </c>
      <c r="AD65" s="197">
        <f t="shared" si="5"/>
        <v>2</v>
      </c>
      <c r="AE65" s="197">
        <f t="shared" si="6"/>
        <v>3</v>
      </c>
    </row>
    <row r="66" spans="1:31" s="7" customFormat="1" x14ac:dyDescent="0.25">
      <c r="A66" s="321"/>
      <c r="B66" s="239">
        <f t="shared" si="8"/>
        <v>30</v>
      </c>
      <c r="C66" s="321"/>
      <c r="D66" s="321"/>
      <c r="E66" s="321"/>
      <c r="F66" s="95" t="s">
        <v>96</v>
      </c>
      <c r="G66" s="321"/>
      <c r="H66" s="321"/>
      <c r="I66" s="321"/>
      <c r="J66" s="97">
        <v>3.61</v>
      </c>
      <c r="K66" s="97">
        <v>57</v>
      </c>
      <c r="L66" s="102">
        <v>5</v>
      </c>
      <c r="M66" s="102">
        <v>2015</v>
      </c>
      <c r="N66" s="14">
        <v>1.5</v>
      </c>
      <c r="O66" s="15"/>
      <c r="P66" s="47">
        <v>2017</v>
      </c>
      <c r="Q66" s="47">
        <v>2023</v>
      </c>
      <c r="R66" s="71">
        <v>20</v>
      </c>
      <c r="S66" s="361"/>
      <c r="T66" s="17">
        <v>2035</v>
      </c>
      <c r="U66" s="82">
        <v>2</v>
      </c>
      <c r="V66" s="82"/>
      <c r="W66" s="82">
        <v>1</v>
      </c>
      <c r="X66" s="82">
        <v>1</v>
      </c>
      <c r="Y66" s="82"/>
      <c r="Z66" s="82"/>
      <c r="AA66" s="161" t="s">
        <v>3149</v>
      </c>
      <c r="AB66" s="202" t="s">
        <v>2521</v>
      </c>
      <c r="AC66" s="197">
        <f t="shared" si="4"/>
        <v>3</v>
      </c>
      <c r="AD66" s="197">
        <f t="shared" si="5"/>
        <v>8</v>
      </c>
      <c r="AE66" s="197">
        <f t="shared" si="6"/>
        <v>11</v>
      </c>
    </row>
    <row r="67" spans="1:31" s="7" customFormat="1" x14ac:dyDescent="0.25">
      <c r="A67" s="321"/>
      <c r="B67" s="239">
        <f t="shared" si="8"/>
        <v>30</v>
      </c>
      <c r="C67" s="321"/>
      <c r="D67" s="321"/>
      <c r="E67" s="321"/>
      <c r="F67" s="95" t="s">
        <v>96</v>
      </c>
      <c r="G67" s="321"/>
      <c r="H67" s="321"/>
      <c r="I67" s="321"/>
      <c r="J67" s="97">
        <v>51.47</v>
      </c>
      <c r="K67" s="97">
        <v>45</v>
      </c>
      <c r="L67" s="102">
        <v>4</v>
      </c>
      <c r="M67" s="102">
        <v>2015</v>
      </c>
      <c r="N67" s="14">
        <v>1.5</v>
      </c>
      <c r="O67" s="15"/>
      <c r="P67" s="47">
        <v>2017</v>
      </c>
      <c r="Q67" s="47">
        <v>2023</v>
      </c>
      <c r="R67" s="71">
        <v>20</v>
      </c>
      <c r="S67" s="361"/>
      <c r="T67" s="17">
        <v>2035</v>
      </c>
      <c r="U67" s="82">
        <v>10</v>
      </c>
      <c r="V67" s="82"/>
      <c r="W67" s="82"/>
      <c r="X67" s="82">
        <v>1</v>
      </c>
      <c r="Y67" s="82"/>
      <c r="Z67" s="82">
        <v>2</v>
      </c>
      <c r="AA67" s="161" t="s">
        <v>3149</v>
      </c>
      <c r="AB67" s="202" t="s">
        <v>2521</v>
      </c>
      <c r="AC67" s="197">
        <f t="shared" si="4"/>
        <v>13</v>
      </c>
      <c r="AD67" s="197">
        <f t="shared" si="5"/>
        <v>28</v>
      </c>
      <c r="AE67" s="197">
        <f t="shared" si="6"/>
        <v>41</v>
      </c>
    </row>
    <row r="68" spans="1:31" s="7" customFormat="1" x14ac:dyDescent="0.25">
      <c r="A68" s="321"/>
      <c r="B68" s="239">
        <f t="shared" si="8"/>
        <v>30</v>
      </c>
      <c r="C68" s="321"/>
      <c r="D68" s="321"/>
      <c r="E68" s="321"/>
      <c r="F68" s="95" t="s">
        <v>96</v>
      </c>
      <c r="G68" s="321"/>
      <c r="H68" s="321"/>
      <c r="I68" s="321"/>
      <c r="J68" s="97">
        <v>0.3</v>
      </c>
      <c r="K68" s="97">
        <v>32</v>
      </c>
      <c r="L68" s="102">
        <v>3.5</v>
      </c>
      <c r="M68" s="102">
        <v>2015</v>
      </c>
      <c r="N68" s="14">
        <v>1.5</v>
      </c>
      <c r="O68" s="15"/>
      <c r="P68" s="47">
        <v>2017</v>
      </c>
      <c r="Q68" s="47">
        <v>2023</v>
      </c>
      <c r="R68" s="71">
        <v>20</v>
      </c>
      <c r="S68" s="361"/>
      <c r="T68" s="17">
        <v>2035</v>
      </c>
      <c r="U68" s="82"/>
      <c r="V68" s="82"/>
      <c r="W68" s="82"/>
      <c r="X68" s="82"/>
      <c r="Y68" s="82"/>
      <c r="Z68" s="82"/>
      <c r="AA68" s="161" t="s">
        <v>3149</v>
      </c>
      <c r="AB68" s="202" t="s">
        <v>2521</v>
      </c>
      <c r="AC68" s="197">
        <f t="shared" si="4"/>
        <v>0</v>
      </c>
      <c r="AD68" s="197">
        <f t="shared" si="5"/>
        <v>0</v>
      </c>
      <c r="AE68" s="197">
        <f t="shared" si="6"/>
        <v>0</v>
      </c>
    </row>
    <row r="69" spans="1:31" s="7" customFormat="1" x14ac:dyDescent="0.25">
      <c r="A69" s="321"/>
      <c r="B69" s="239">
        <f t="shared" si="8"/>
        <v>30</v>
      </c>
      <c r="C69" s="321"/>
      <c r="D69" s="321"/>
      <c r="E69" s="321"/>
      <c r="F69" s="95" t="s">
        <v>96</v>
      </c>
      <c r="G69" s="321"/>
      <c r="H69" s="321"/>
      <c r="I69" s="321"/>
      <c r="J69" s="97">
        <v>0.1</v>
      </c>
      <c r="K69" s="97">
        <v>25</v>
      </c>
      <c r="L69" s="102">
        <v>3</v>
      </c>
      <c r="M69" s="102">
        <v>2015</v>
      </c>
      <c r="N69" s="14">
        <v>1</v>
      </c>
      <c r="O69" s="15"/>
      <c r="P69" s="47">
        <v>2017</v>
      </c>
      <c r="Q69" s="47">
        <v>2023</v>
      </c>
      <c r="R69" s="71">
        <v>20</v>
      </c>
      <c r="S69" s="361"/>
      <c r="T69" s="17">
        <v>2035</v>
      </c>
      <c r="U69" s="82"/>
      <c r="V69" s="82"/>
      <c r="W69" s="82">
        <v>1</v>
      </c>
      <c r="X69" s="82"/>
      <c r="Y69" s="82"/>
      <c r="Z69" s="82"/>
      <c r="AA69" s="161" t="s">
        <v>3149</v>
      </c>
      <c r="AB69" s="201" t="s">
        <v>2521</v>
      </c>
      <c r="AC69" s="197">
        <f t="shared" si="4"/>
        <v>0</v>
      </c>
      <c r="AD69" s="197">
        <f t="shared" si="5"/>
        <v>2</v>
      </c>
      <c r="AE69" s="197">
        <f t="shared" si="6"/>
        <v>2</v>
      </c>
    </row>
    <row r="70" spans="1:31" s="7" customFormat="1" x14ac:dyDescent="0.25">
      <c r="A70" s="321"/>
      <c r="B70" s="239">
        <f t="shared" si="8"/>
        <v>30</v>
      </c>
      <c r="C70" s="321"/>
      <c r="D70" s="321"/>
      <c r="E70" s="321"/>
      <c r="F70" s="95" t="s">
        <v>96</v>
      </c>
      <c r="G70" s="321"/>
      <c r="H70" s="321"/>
      <c r="I70" s="321"/>
      <c r="J70" s="97">
        <v>0.12</v>
      </c>
      <c r="K70" s="97">
        <v>20</v>
      </c>
      <c r="L70" s="102">
        <v>3.5</v>
      </c>
      <c r="M70" s="102">
        <v>2015</v>
      </c>
      <c r="N70" s="14">
        <v>1</v>
      </c>
      <c r="O70" s="15"/>
      <c r="P70" s="47">
        <v>2017</v>
      </c>
      <c r="Q70" s="47">
        <v>2023</v>
      </c>
      <c r="R70" s="71">
        <v>20</v>
      </c>
      <c r="S70" s="361"/>
      <c r="T70" s="17">
        <v>2035</v>
      </c>
      <c r="U70" s="82"/>
      <c r="V70" s="82"/>
      <c r="W70" s="82">
        <v>1</v>
      </c>
      <c r="X70" s="82"/>
      <c r="Y70" s="82"/>
      <c r="Z70" s="82"/>
      <c r="AA70" s="161" t="s">
        <v>3149</v>
      </c>
      <c r="AB70" s="201" t="s">
        <v>2521</v>
      </c>
      <c r="AC70" s="197">
        <f t="shared" si="4"/>
        <v>0</v>
      </c>
      <c r="AD70" s="197">
        <f t="shared" si="5"/>
        <v>2</v>
      </c>
      <c r="AE70" s="197">
        <f t="shared" si="6"/>
        <v>2</v>
      </c>
    </row>
    <row r="71" spans="1:31" s="7" customFormat="1" x14ac:dyDescent="0.25">
      <c r="A71" s="321" t="s">
        <v>1118</v>
      </c>
      <c r="B71" s="239">
        <v>31</v>
      </c>
      <c r="C71" s="321" t="s">
        <v>1119</v>
      </c>
      <c r="D71" s="321" t="s">
        <v>1120</v>
      </c>
      <c r="E71" s="321" t="s">
        <v>1121</v>
      </c>
      <c r="F71" s="95" t="s">
        <v>96</v>
      </c>
      <c r="G71" s="321">
        <v>3.8</v>
      </c>
      <c r="H71" s="321">
        <v>3.33</v>
      </c>
      <c r="I71" s="321">
        <v>241</v>
      </c>
      <c r="J71" s="97">
        <v>32.799999999999997</v>
      </c>
      <c r="K71" s="97">
        <v>48.3</v>
      </c>
      <c r="L71" s="102">
        <v>5.08</v>
      </c>
      <c r="M71" s="102">
        <v>2015</v>
      </c>
      <c r="N71" s="14">
        <v>1.5</v>
      </c>
      <c r="O71" s="15"/>
      <c r="P71" s="47">
        <v>2017</v>
      </c>
      <c r="Q71" s="47">
        <v>2023</v>
      </c>
      <c r="R71" s="71">
        <v>20</v>
      </c>
      <c r="S71" s="361" t="s">
        <v>1079</v>
      </c>
      <c r="T71" s="17">
        <v>2035</v>
      </c>
      <c r="U71" s="82">
        <v>15</v>
      </c>
      <c r="V71" s="82">
        <v>1</v>
      </c>
      <c r="W71" s="82">
        <v>1</v>
      </c>
      <c r="X71" s="82">
        <v>1</v>
      </c>
      <c r="Y71" s="82"/>
      <c r="Z71" s="82"/>
      <c r="AA71" s="161" t="s">
        <v>3150</v>
      </c>
      <c r="AB71" s="201" t="s">
        <v>2521</v>
      </c>
      <c r="AC71" s="197">
        <f t="shared" si="4"/>
        <v>17</v>
      </c>
      <c r="AD71" s="197">
        <f t="shared" si="5"/>
        <v>37</v>
      </c>
      <c r="AE71" s="197">
        <f t="shared" si="6"/>
        <v>54</v>
      </c>
    </row>
    <row r="72" spans="1:31" s="7" customFormat="1" x14ac:dyDescent="0.25">
      <c r="A72" s="321"/>
      <c r="B72" s="239">
        <f t="shared" si="8"/>
        <v>31</v>
      </c>
      <c r="C72" s="321"/>
      <c r="D72" s="321"/>
      <c r="E72" s="321"/>
      <c r="F72" s="95" t="s">
        <v>96</v>
      </c>
      <c r="G72" s="321"/>
      <c r="H72" s="321"/>
      <c r="I72" s="321"/>
      <c r="J72" s="97">
        <v>0.2</v>
      </c>
      <c r="K72" s="97">
        <v>33.4</v>
      </c>
      <c r="L72" s="102">
        <v>6.35</v>
      </c>
      <c r="M72" s="102">
        <v>2015</v>
      </c>
      <c r="N72" s="14">
        <v>1.5</v>
      </c>
      <c r="O72" s="15"/>
      <c r="P72" s="47">
        <v>2017</v>
      </c>
      <c r="Q72" s="47">
        <v>2023</v>
      </c>
      <c r="R72" s="71">
        <v>20</v>
      </c>
      <c r="S72" s="361"/>
      <c r="T72" s="17">
        <v>2035</v>
      </c>
      <c r="U72" s="82"/>
      <c r="V72" s="82"/>
      <c r="W72" s="82">
        <v>1</v>
      </c>
      <c r="X72" s="82"/>
      <c r="Y72" s="82"/>
      <c r="Z72" s="82"/>
      <c r="AA72" s="161" t="s">
        <v>3150</v>
      </c>
      <c r="AB72" s="202" t="s">
        <v>2521</v>
      </c>
      <c r="AC72" s="197">
        <f t="shared" ref="AC72:AC134" si="9">SUM(U72+V72+X72+Y72+Z72)</f>
        <v>0</v>
      </c>
      <c r="AD72" s="197">
        <f t="shared" ref="AD72:AD134" si="10">SUM(U72*2)+(V72*3)+(W72*2)+(X72*2)+(Y72)+(Z72*3)</f>
        <v>2</v>
      </c>
      <c r="AE72" s="197">
        <f t="shared" ref="AE72:AE135" si="11">SUM(AC72+AD72)</f>
        <v>2</v>
      </c>
    </row>
    <row r="73" spans="1:31" s="7" customFormat="1" x14ac:dyDescent="0.25">
      <c r="A73" s="321"/>
      <c r="B73" s="239">
        <f t="shared" si="8"/>
        <v>31</v>
      </c>
      <c r="C73" s="321"/>
      <c r="D73" s="321"/>
      <c r="E73" s="321"/>
      <c r="F73" s="95" t="s">
        <v>96</v>
      </c>
      <c r="G73" s="321"/>
      <c r="H73" s="321"/>
      <c r="I73" s="321"/>
      <c r="J73" s="97">
        <v>0.1</v>
      </c>
      <c r="K73" s="97">
        <v>26.7</v>
      </c>
      <c r="L73" s="102">
        <v>5.56</v>
      </c>
      <c r="M73" s="102">
        <v>2015</v>
      </c>
      <c r="N73" s="14">
        <v>1.5</v>
      </c>
      <c r="O73" s="15"/>
      <c r="P73" s="47">
        <v>2017</v>
      </c>
      <c r="Q73" s="47">
        <v>2023</v>
      </c>
      <c r="R73" s="71">
        <v>20</v>
      </c>
      <c r="S73" s="361"/>
      <c r="T73" s="17">
        <v>2035</v>
      </c>
      <c r="U73" s="82"/>
      <c r="V73" s="82"/>
      <c r="W73" s="82">
        <v>1</v>
      </c>
      <c r="X73" s="82"/>
      <c r="Y73" s="82"/>
      <c r="Z73" s="82"/>
      <c r="AA73" s="161" t="s">
        <v>3150</v>
      </c>
      <c r="AB73" s="202" t="s">
        <v>2521</v>
      </c>
      <c r="AC73" s="197">
        <f t="shared" si="9"/>
        <v>0</v>
      </c>
      <c r="AD73" s="197">
        <f t="shared" si="10"/>
        <v>2</v>
      </c>
      <c r="AE73" s="197">
        <f t="shared" si="11"/>
        <v>2</v>
      </c>
    </row>
    <row r="74" spans="1:31" s="7" customFormat="1" x14ac:dyDescent="0.25">
      <c r="A74" s="321"/>
      <c r="B74" s="239">
        <f t="shared" si="8"/>
        <v>31</v>
      </c>
      <c r="C74" s="321"/>
      <c r="D74" s="321" t="s">
        <v>1122</v>
      </c>
      <c r="E74" s="321"/>
      <c r="F74" s="95" t="s">
        <v>96</v>
      </c>
      <c r="G74" s="321"/>
      <c r="H74" s="321"/>
      <c r="I74" s="321"/>
      <c r="J74" s="97">
        <v>25.7</v>
      </c>
      <c r="K74" s="97">
        <v>60.3</v>
      </c>
      <c r="L74" s="102">
        <v>3.91</v>
      </c>
      <c r="M74" s="102">
        <v>2015</v>
      </c>
      <c r="N74" s="14">
        <v>2</v>
      </c>
      <c r="O74" s="15"/>
      <c r="P74" s="47">
        <v>2017</v>
      </c>
      <c r="Q74" s="47">
        <v>2023</v>
      </c>
      <c r="R74" s="71">
        <v>20</v>
      </c>
      <c r="S74" s="361"/>
      <c r="T74" s="17">
        <v>2035</v>
      </c>
      <c r="U74" s="82">
        <v>15</v>
      </c>
      <c r="V74" s="82"/>
      <c r="W74" s="82"/>
      <c r="X74" s="82">
        <v>1</v>
      </c>
      <c r="Y74" s="82"/>
      <c r="Z74" s="82">
        <v>1</v>
      </c>
      <c r="AA74" s="161" t="s">
        <v>3150</v>
      </c>
      <c r="AB74" s="202" t="s">
        <v>2521</v>
      </c>
      <c r="AC74" s="197">
        <f t="shared" si="9"/>
        <v>17</v>
      </c>
      <c r="AD74" s="197">
        <f t="shared" si="10"/>
        <v>35</v>
      </c>
      <c r="AE74" s="197">
        <f t="shared" si="11"/>
        <v>52</v>
      </c>
    </row>
    <row r="75" spans="1:31" s="7" customFormat="1" x14ac:dyDescent="0.25">
      <c r="A75" s="321"/>
      <c r="B75" s="239">
        <f t="shared" si="8"/>
        <v>31</v>
      </c>
      <c r="C75" s="321"/>
      <c r="D75" s="321"/>
      <c r="E75" s="321"/>
      <c r="F75" s="95" t="s">
        <v>96</v>
      </c>
      <c r="G75" s="321"/>
      <c r="H75" s="321"/>
      <c r="I75" s="321"/>
      <c r="J75" s="97">
        <v>0.2</v>
      </c>
      <c r="K75" s="97">
        <v>33.4</v>
      </c>
      <c r="L75" s="102">
        <v>6.35</v>
      </c>
      <c r="M75" s="102">
        <v>2015</v>
      </c>
      <c r="N75" s="14">
        <v>1.5</v>
      </c>
      <c r="O75" s="15"/>
      <c r="P75" s="47">
        <v>2017</v>
      </c>
      <c r="Q75" s="47">
        <v>2023</v>
      </c>
      <c r="R75" s="71">
        <v>20</v>
      </c>
      <c r="S75" s="361"/>
      <c r="T75" s="17">
        <v>2035</v>
      </c>
      <c r="U75" s="82"/>
      <c r="V75" s="82"/>
      <c r="W75" s="82">
        <v>1</v>
      </c>
      <c r="X75" s="82"/>
      <c r="Y75" s="82"/>
      <c r="Z75" s="82"/>
      <c r="AA75" s="161" t="s">
        <v>3150</v>
      </c>
      <c r="AB75" s="201" t="s">
        <v>2521</v>
      </c>
      <c r="AC75" s="197">
        <f t="shared" si="9"/>
        <v>0</v>
      </c>
      <c r="AD75" s="197">
        <f t="shared" si="10"/>
        <v>2</v>
      </c>
      <c r="AE75" s="197">
        <f t="shared" si="11"/>
        <v>2</v>
      </c>
    </row>
    <row r="76" spans="1:31" s="7" customFormat="1" x14ac:dyDescent="0.25">
      <c r="A76" s="321"/>
      <c r="B76" s="239">
        <f t="shared" si="8"/>
        <v>31</v>
      </c>
      <c r="C76" s="321"/>
      <c r="D76" s="321"/>
      <c r="E76" s="321"/>
      <c r="F76" s="95" t="s">
        <v>96</v>
      </c>
      <c r="G76" s="321"/>
      <c r="H76" s="321"/>
      <c r="I76" s="321"/>
      <c r="J76" s="97">
        <v>0.1</v>
      </c>
      <c r="K76" s="97">
        <v>26.7</v>
      </c>
      <c r="L76" s="102">
        <v>5.56</v>
      </c>
      <c r="M76" s="102">
        <v>2015</v>
      </c>
      <c r="N76" s="14">
        <v>1.5</v>
      </c>
      <c r="O76" s="15"/>
      <c r="P76" s="47">
        <v>2017</v>
      </c>
      <c r="Q76" s="47">
        <v>2023</v>
      </c>
      <c r="R76" s="71">
        <v>20</v>
      </c>
      <c r="S76" s="361"/>
      <c r="T76" s="17">
        <v>2035</v>
      </c>
      <c r="U76" s="82"/>
      <c r="V76" s="82"/>
      <c r="W76" s="82">
        <v>1</v>
      </c>
      <c r="X76" s="82"/>
      <c r="Y76" s="82"/>
      <c r="Z76" s="82"/>
      <c r="AA76" s="161" t="s">
        <v>3150</v>
      </c>
      <c r="AB76" s="201" t="s">
        <v>2521</v>
      </c>
      <c r="AC76" s="197">
        <f t="shared" si="9"/>
        <v>0</v>
      </c>
      <c r="AD76" s="197">
        <f t="shared" si="10"/>
        <v>2</v>
      </c>
      <c r="AE76" s="197">
        <f t="shared" si="11"/>
        <v>2</v>
      </c>
    </row>
    <row r="77" spans="1:31" s="7" customFormat="1" x14ac:dyDescent="0.25">
      <c r="A77" s="321"/>
      <c r="B77" s="239">
        <f t="shared" si="8"/>
        <v>31</v>
      </c>
      <c r="C77" s="321"/>
      <c r="D77" s="321" t="s">
        <v>1123</v>
      </c>
      <c r="E77" s="321"/>
      <c r="F77" s="95" t="s">
        <v>96</v>
      </c>
      <c r="G77" s="321"/>
      <c r="H77" s="321"/>
      <c r="I77" s="321"/>
      <c r="J77" s="97">
        <v>31.3</v>
      </c>
      <c r="K77" s="97">
        <v>60.3</v>
      </c>
      <c r="L77" s="102">
        <v>3.91</v>
      </c>
      <c r="M77" s="102">
        <v>2015</v>
      </c>
      <c r="N77" s="14">
        <v>2</v>
      </c>
      <c r="O77" s="15"/>
      <c r="P77" s="47">
        <v>2017</v>
      </c>
      <c r="Q77" s="47">
        <v>2023</v>
      </c>
      <c r="R77" s="71">
        <v>20</v>
      </c>
      <c r="S77" s="361"/>
      <c r="T77" s="17">
        <v>2035</v>
      </c>
      <c r="U77" s="82">
        <v>12</v>
      </c>
      <c r="V77" s="82"/>
      <c r="W77" s="82">
        <v>1</v>
      </c>
      <c r="X77" s="82">
        <v>1</v>
      </c>
      <c r="Y77" s="82"/>
      <c r="Z77" s="82">
        <v>1</v>
      </c>
      <c r="AA77" s="161" t="s">
        <v>3150</v>
      </c>
      <c r="AB77" s="201" t="s">
        <v>2521</v>
      </c>
      <c r="AC77" s="197">
        <f t="shared" si="9"/>
        <v>14</v>
      </c>
      <c r="AD77" s="197">
        <f t="shared" si="10"/>
        <v>31</v>
      </c>
      <c r="AE77" s="197">
        <f t="shared" si="11"/>
        <v>45</v>
      </c>
    </row>
    <row r="78" spans="1:31" s="7" customFormat="1" x14ac:dyDescent="0.25">
      <c r="A78" s="321"/>
      <c r="B78" s="239">
        <f t="shared" si="8"/>
        <v>31</v>
      </c>
      <c r="C78" s="321"/>
      <c r="D78" s="321"/>
      <c r="E78" s="321"/>
      <c r="F78" s="95" t="s">
        <v>96</v>
      </c>
      <c r="G78" s="321"/>
      <c r="H78" s="321"/>
      <c r="I78" s="321"/>
      <c r="J78" s="97">
        <v>0.2</v>
      </c>
      <c r="K78" s="97">
        <v>33.4</v>
      </c>
      <c r="L78" s="102">
        <v>6.35</v>
      </c>
      <c r="M78" s="102">
        <v>2015</v>
      </c>
      <c r="N78" s="14">
        <v>1.5</v>
      </c>
      <c r="O78" s="15"/>
      <c r="P78" s="47">
        <v>2017</v>
      </c>
      <c r="Q78" s="47">
        <v>2023</v>
      </c>
      <c r="R78" s="71">
        <v>20</v>
      </c>
      <c r="S78" s="361"/>
      <c r="T78" s="17">
        <v>2035</v>
      </c>
      <c r="U78" s="82"/>
      <c r="V78" s="82"/>
      <c r="W78" s="82">
        <v>1</v>
      </c>
      <c r="X78" s="82"/>
      <c r="Y78" s="82"/>
      <c r="Z78" s="82"/>
      <c r="AA78" s="161" t="s">
        <v>3150</v>
      </c>
      <c r="AB78" s="202" t="s">
        <v>2521</v>
      </c>
      <c r="AC78" s="197">
        <f t="shared" si="9"/>
        <v>0</v>
      </c>
      <c r="AD78" s="197">
        <f t="shared" si="10"/>
        <v>2</v>
      </c>
      <c r="AE78" s="197">
        <f t="shared" si="11"/>
        <v>2</v>
      </c>
    </row>
    <row r="79" spans="1:31" s="7" customFormat="1" x14ac:dyDescent="0.25">
      <c r="A79" s="321"/>
      <c r="B79" s="239">
        <f t="shared" si="8"/>
        <v>31</v>
      </c>
      <c r="C79" s="321"/>
      <c r="D79" s="321"/>
      <c r="E79" s="321"/>
      <c r="F79" s="95" t="s">
        <v>96</v>
      </c>
      <c r="G79" s="321"/>
      <c r="H79" s="321"/>
      <c r="I79" s="321"/>
      <c r="J79" s="97">
        <v>0.1</v>
      </c>
      <c r="K79" s="97">
        <v>26.7</v>
      </c>
      <c r="L79" s="102">
        <v>5.56</v>
      </c>
      <c r="M79" s="102">
        <v>2015</v>
      </c>
      <c r="N79" s="14">
        <v>1.5</v>
      </c>
      <c r="O79" s="15"/>
      <c r="P79" s="47">
        <v>2017</v>
      </c>
      <c r="Q79" s="47">
        <v>2023</v>
      </c>
      <c r="R79" s="71">
        <v>20</v>
      </c>
      <c r="S79" s="361"/>
      <c r="T79" s="17">
        <v>2035</v>
      </c>
      <c r="U79" s="82"/>
      <c r="V79" s="82"/>
      <c r="W79" s="82">
        <v>1</v>
      </c>
      <c r="X79" s="82"/>
      <c r="Y79" s="82"/>
      <c r="Z79" s="82"/>
      <c r="AA79" s="161" t="s">
        <v>3150</v>
      </c>
      <c r="AB79" s="202" t="s">
        <v>2521</v>
      </c>
      <c r="AC79" s="197">
        <f t="shared" si="9"/>
        <v>0</v>
      </c>
      <c r="AD79" s="197">
        <f t="shared" si="10"/>
        <v>2</v>
      </c>
      <c r="AE79" s="197">
        <f t="shared" si="11"/>
        <v>2</v>
      </c>
    </row>
    <row r="80" spans="1:31" s="7" customFormat="1" x14ac:dyDescent="0.25">
      <c r="A80" s="321"/>
      <c r="B80" s="239">
        <f t="shared" si="8"/>
        <v>31</v>
      </c>
      <c r="C80" s="321"/>
      <c r="D80" s="321" t="s">
        <v>1124</v>
      </c>
      <c r="E80" s="321"/>
      <c r="F80" s="95" t="s">
        <v>96</v>
      </c>
      <c r="G80" s="321"/>
      <c r="H80" s="321"/>
      <c r="I80" s="321"/>
      <c r="J80" s="97">
        <v>24.3</v>
      </c>
      <c r="K80" s="97">
        <v>60.3</v>
      </c>
      <c r="L80" s="102">
        <v>3.91</v>
      </c>
      <c r="M80" s="102">
        <v>2015</v>
      </c>
      <c r="N80" s="14">
        <v>2</v>
      </c>
      <c r="O80" s="15"/>
      <c r="P80" s="47">
        <v>2017</v>
      </c>
      <c r="Q80" s="47">
        <v>2023</v>
      </c>
      <c r="R80" s="71">
        <v>20</v>
      </c>
      <c r="S80" s="361"/>
      <c r="T80" s="17">
        <v>2035</v>
      </c>
      <c r="U80" s="82">
        <v>15</v>
      </c>
      <c r="V80" s="82"/>
      <c r="W80" s="82">
        <v>1</v>
      </c>
      <c r="X80" s="82">
        <v>1</v>
      </c>
      <c r="Y80" s="82"/>
      <c r="Z80" s="82">
        <v>1</v>
      </c>
      <c r="AA80" s="161" t="s">
        <v>3150</v>
      </c>
      <c r="AB80" s="202" t="s">
        <v>2521</v>
      </c>
      <c r="AC80" s="197">
        <f t="shared" si="9"/>
        <v>17</v>
      </c>
      <c r="AD80" s="197">
        <f t="shared" si="10"/>
        <v>37</v>
      </c>
      <c r="AE80" s="197">
        <f t="shared" si="11"/>
        <v>54</v>
      </c>
    </row>
    <row r="81" spans="1:31" s="7" customFormat="1" x14ac:dyDescent="0.25">
      <c r="A81" s="321"/>
      <c r="B81" s="239">
        <f t="shared" si="8"/>
        <v>31</v>
      </c>
      <c r="C81" s="321"/>
      <c r="D81" s="321"/>
      <c r="E81" s="321"/>
      <c r="F81" s="95" t="s">
        <v>96</v>
      </c>
      <c r="G81" s="321"/>
      <c r="H81" s="321"/>
      <c r="I81" s="321"/>
      <c r="J81" s="97">
        <v>0.2</v>
      </c>
      <c r="K81" s="97">
        <v>33.4</v>
      </c>
      <c r="L81" s="102">
        <v>6.35</v>
      </c>
      <c r="M81" s="102">
        <v>2015</v>
      </c>
      <c r="N81" s="14">
        <v>1.5</v>
      </c>
      <c r="O81" s="15"/>
      <c r="P81" s="47">
        <v>2017</v>
      </c>
      <c r="Q81" s="47">
        <v>2023</v>
      </c>
      <c r="R81" s="71">
        <v>20</v>
      </c>
      <c r="S81" s="361"/>
      <c r="T81" s="17">
        <v>2035</v>
      </c>
      <c r="U81" s="82"/>
      <c r="V81" s="82"/>
      <c r="W81" s="82">
        <v>1</v>
      </c>
      <c r="X81" s="82"/>
      <c r="Y81" s="82"/>
      <c r="Z81" s="82"/>
      <c r="AA81" s="161" t="s">
        <v>3150</v>
      </c>
      <c r="AB81" s="201" t="s">
        <v>2521</v>
      </c>
      <c r="AC81" s="197">
        <f t="shared" si="9"/>
        <v>0</v>
      </c>
      <c r="AD81" s="197">
        <f t="shared" si="10"/>
        <v>2</v>
      </c>
      <c r="AE81" s="197">
        <f t="shared" si="11"/>
        <v>2</v>
      </c>
    </row>
    <row r="82" spans="1:31" s="7" customFormat="1" x14ac:dyDescent="0.25">
      <c r="A82" s="321"/>
      <c r="B82" s="239">
        <f t="shared" si="8"/>
        <v>31</v>
      </c>
      <c r="C82" s="321"/>
      <c r="D82" s="321"/>
      <c r="E82" s="321"/>
      <c r="F82" s="95" t="s">
        <v>96</v>
      </c>
      <c r="G82" s="321"/>
      <c r="H82" s="321"/>
      <c r="I82" s="321"/>
      <c r="J82" s="97">
        <v>0.1</v>
      </c>
      <c r="K82" s="97">
        <v>26.7</v>
      </c>
      <c r="L82" s="102">
        <v>5.56</v>
      </c>
      <c r="M82" s="102">
        <v>2015</v>
      </c>
      <c r="N82" s="14">
        <v>1.5</v>
      </c>
      <c r="O82" s="15"/>
      <c r="P82" s="47">
        <v>2017</v>
      </c>
      <c r="Q82" s="47">
        <v>2023</v>
      </c>
      <c r="R82" s="71">
        <v>20</v>
      </c>
      <c r="S82" s="361"/>
      <c r="T82" s="17">
        <v>2035</v>
      </c>
      <c r="U82" s="82"/>
      <c r="V82" s="82"/>
      <c r="W82" s="82">
        <v>1</v>
      </c>
      <c r="X82" s="82"/>
      <c r="Y82" s="82"/>
      <c r="Z82" s="82"/>
      <c r="AA82" s="161" t="s">
        <v>3150</v>
      </c>
      <c r="AB82" s="201" t="s">
        <v>2521</v>
      </c>
      <c r="AC82" s="197">
        <f t="shared" si="9"/>
        <v>0</v>
      </c>
      <c r="AD82" s="197">
        <f t="shared" si="10"/>
        <v>2</v>
      </c>
      <c r="AE82" s="197">
        <f t="shared" si="11"/>
        <v>2</v>
      </c>
    </row>
    <row r="83" spans="1:31" s="7" customFormat="1" x14ac:dyDescent="0.25">
      <c r="A83" s="321"/>
      <c r="B83" s="239">
        <f t="shared" si="8"/>
        <v>31</v>
      </c>
      <c r="C83" s="321"/>
      <c r="D83" s="321" t="s">
        <v>1125</v>
      </c>
      <c r="E83" s="321"/>
      <c r="F83" s="95" t="s">
        <v>96</v>
      </c>
      <c r="G83" s="321"/>
      <c r="H83" s="321"/>
      <c r="I83" s="321"/>
      <c r="J83" s="97">
        <v>19.2</v>
      </c>
      <c r="K83" s="97">
        <v>60.3</v>
      </c>
      <c r="L83" s="102">
        <v>3.91</v>
      </c>
      <c r="M83" s="102">
        <v>2015</v>
      </c>
      <c r="N83" s="14">
        <v>2</v>
      </c>
      <c r="O83" s="15"/>
      <c r="P83" s="47">
        <v>2017</v>
      </c>
      <c r="Q83" s="47">
        <v>2023</v>
      </c>
      <c r="R83" s="71">
        <v>20</v>
      </c>
      <c r="S83" s="361"/>
      <c r="T83" s="17">
        <v>2035</v>
      </c>
      <c r="U83" s="82">
        <v>5</v>
      </c>
      <c r="V83" s="82">
        <v>1</v>
      </c>
      <c r="W83" s="82">
        <v>1</v>
      </c>
      <c r="X83" s="82"/>
      <c r="Y83" s="82"/>
      <c r="Z83" s="82"/>
      <c r="AA83" s="161" t="s">
        <v>3150</v>
      </c>
      <c r="AB83" s="201" t="s">
        <v>2521</v>
      </c>
      <c r="AC83" s="197">
        <f t="shared" si="9"/>
        <v>6</v>
      </c>
      <c r="AD83" s="197">
        <f t="shared" si="10"/>
        <v>15</v>
      </c>
      <c r="AE83" s="197">
        <f t="shared" si="11"/>
        <v>21</v>
      </c>
    </row>
    <row r="84" spans="1:31" s="7" customFormat="1" x14ac:dyDescent="0.25">
      <c r="A84" s="321"/>
      <c r="B84" s="239">
        <f t="shared" si="8"/>
        <v>31</v>
      </c>
      <c r="C84" s="321"/>
      <c r="D84" s="321"/>
      <c r="E84" s="321"/>
      <c r="F84" s="95" t="s">
        <v>96</v>
      </c>
      <c r="G84" s="321"/>
      <c r="H84" s="321"/>
      <c r="I84" s="321"/>
      <c r="J84" s="97">
        <v>0.2</v>
      </c>
      <c r="K84" s="97">
        <v>33.4</v>
      </c>
      <c r="L84" s="102">
        <v>6.35</v>
      </c>
      <c r="M84" s="102">
        <v>2015</v>
      </c>
      <c r="N84" s="14">
        <v>1.5</v>
      </c>
      <c r="O84" s="15"/>
      <c r="P84" s="47">
        <v>2017</v>
      </c>
      <c r="Q84" s="47">
        <v>2023</v>
      </c>
      <c r="R84" s="71">
        <v>20</v>
      </c>
      <c r="S84" s="361"/>
      <c r="T84" s="17">
        <v>2035</v>
      </c>
      <c r="U84" s="82"/>
      <c r="V84" s="82"/>
      <c r="W84" s="82"/>
      <c r="X84" s="82"/>
      <c r="Y84" s="82"/>
      <c r="Z84" s="82"/>
      <c r="AA84" s="161" t="s">
        <v>3150</v>
      </c>
      <c r="AB84" s="202" t="s">
        <v>2521</v>
      </c>
      <c r="AC84" s="197">
        <f t="shared" si="9"/>
        <v>0</v>
      </c>
      <c r="AD84" s="197">
        <f t="shared" si="10"/>
        <v>0</v>
      </c>
      <c r="AE84" s="197">
        <f t="shared" si="11"/>
        <v>0</v>
      </c>
    </row>
    <row r="85" spans="1:31" s="7" customFormat="1" x14ac:dyDescent="0.25">
      <c r="A85" s="321"/>
      <c r="B85" s="239">
        <f t="shared" si="8"/>
        <v>31</v>
      </c>
      <c r="C85" s="321"/>
      <c r="D85" s="321" t="s">
        <v>1126</v>
      </c>
      <c r="E85" s="321"/>
      <c r="F85" s="95" t="s">
        <v>96</v>
      </c>
      <c r="G85" s="321"/>
      <c r="H85" s="321"/>
      <c r="I85" s="321"/>
      <c r="J85" s="97">
        <v>6.7</v>
      </c>
      <c r="K85" s="97">
        <v>60.3</v>
      </c>
      <c r="L85" s="102">
        <v>3.91</v>
      </c>
      <c r="M85" s="102">
        <v>2015</v>
      </c>
      <c r="N85" s="14">
        <v>2</v>
      </c>
      <c r="O85" s="15"/>
      <c r="P85" s="47">
        <v>2017</v>
      </c>
      <c r="Q85" s="47">
        <v>2023</v>
      </c>
      <c r="R85" s="71">
        <v>20</v>
      </c>
      <c r="S85" s="361"/>
      <c r="T85" s="17">
        <v>2035</v>
      </c>
      <c r="U85" s="82">
        <v>12</v>
      </c>
      <c r="V85" s="82">
        <v>1</v>
      </c>
      <c r="W85" s="82">
        <v>1</v>
      </c>
      <c r="X85" s="82">
        <v>1</v>
      </c>
      <c r="Y85" s="82"/>
      <c r="Z85" s="82">
        <v>2</v>
      </c>
      <c r="AA85" s="161" t="s">
        <v>3150</v>
      </c>
      <c r="AB85" s="202" t="s">
        <v>2521</v>
      </c>
      <c r="AC85" s="197">
        <f t="shared" si="9"/>
        <v>16</v>
      </c>
      <c r="AD85" s="197">
        <f t="shared" si="10"/>
        <v>37</v>
      </c>
      <c r="AE85" s="197">
        <f t="shared" si="11"/>
        <v>53</v>
      </c>
    </row>
    <row r="86" spans="1:31" s="7" customFormat="1" x14ac:dyDescent="0.25">
      <c r="A86" s="321"/>
      <c r="B86" s="239">
        <f t="shared" si="8"/>
        <v>31</v>
      </c>
      <c r="C86" s="321"/>
      <c r="D86" s="321"/>
      <c r="E86" s="321"/>
      <c r="F86" s="95" t="s">
        <v>96</v>
      </c>
      <c r="G86" s="321"/>
      <c r="H86" s="321"/>
      <c r="I86" s="321"/>
      <c r="J86" s="97">
        <v>0.1</v>
      </c>
      <c r="K86" s="97">
        <v>26.7</v>
      </c>
      <c r="L86" s="102">
        <v>5.56</v>
      </c>
      <c r="M86" s="102">
        <v>2015</v>
      </c>
      <c r="N86" s="14">
        <v>1.5</v>
      </c>
      <c r="O86" s="15"/>
      <c r="P86" s="47">
        <v>2017</v>
      </c>
      <c r="Q86" s="47">
        <v>2023</v>
      </c>
      <c r="R86" s="71">
        <v>20</v>
      </c>
      <c r="S86" s="361"/>
      <c r="T86" s="17">
        <v>2035</v>
      </c>
      <c r="U86" s="82"/>
      <c r="V86" s="82"/>
      <c r="W86" s="82">
        <v>1</v>
      </c>
      <c r="X86" s="82"/>
      <c r="Y86" s="82"/>
      <c r="Z86" s="82"/>
      <c r="AA86" s="161" t="s">
        <v>3150</v>
      </c>
      <c r="AB86" s="202" t="s">
        <v>2521</v>
      </c>
      <c r="AC86" s="197">
        <f t="shared" si="9"/>
        <v>0</v>
      </c>
      <c r="AD86" s="197">
        <f t="shared" si="10"/>
        <v>2</v>
      </c>
      <c r="AE86" s="197">
        <f t="shared" si="11"/>
        <v>2</v>
      </c>
    </row>
    <row r="87" spans="1:31" s="7" customFormat="1" x14ac:dyDescent="0.25">
      <c r="A87" s="321" t="s">
        <v>1127</v>
      </c>
      <c r="B87" s="239">
        <v>34</v>
      </c>
      <c r="C87" s="321" t="s">
        <v>1128</v>
      </c>
      <c r="D87" s="321" t="s">
        <v>1129</v>
      </c>
      <c r="E87" s="321" t="s">
        <v>154</v>
      </c>
      <c r="F87" s="95" t="s">
        <v>111</v>
      </c>
      <c r="G87" s="321">
        <v>3.8</v>
      </c>
      <c r="H87" s="321">
        <v>0.8</v>
      </c>
      <c r="I87" s="321">
        <v>70</v>
      </c>
      <c r="J87" s="97">
        <v>29.3</v>
      </c>
      <c r="K87" s="97">
        <v>168.3</v>
      </c>
      <c r="L87" s="102">
        <v>10.97</v>
      </c>
      <c r="M87" s="102">
        <v>2015</v>
      </c>
      <c r="N87" s="14">
        <v>2.5</v>
      </c>
      <c r="O87" s="15"/>
      <c r="P87" s="47">
        <v>2019</v>
      </c>
      <c r="Q87" s="47">
        <v>2023</v>
      </c>
      <c r="R87" s="71">
        <v>20</v>
      </c>
      <c r="S87" s="361" t="s">
        <v>1059</v>
      </c>
      <c r="T87" s="17">
        <v>2035</v>
      </c>
      <c r="U87" s="82">
        <v>6</v>
      </c>
      <c r="V87" s="82"/>
      <c r="W87" s="82">
        <v>1</v>
      </c>
      <c r="X87" s="82"/>
      <c r="Y87" s="82"/>
      <c r="Z87" s="82">
        <v>5</v>
      </c>
      <c r="AA87" s="161" t="s">
        <v>3140</v>
      </c>
      <c r="AB87" s="201" t="s">
        <v>2521</v>
      </c>
      <c r="AC87" s="197">
        <f t="shared" si="9"/>
        <v>11</v>
      </c>
      <c r="AD87" s="197">
        <f t="shared" si="10"/>
        <v>29</v>
      </c>
      <c r="AE87" s="197">
        <f t="shared" si="11"/>
        <v>40</v>
      </c>
    </row>
    <row r="88" spans="1:31" s="7" customFormat="1" x14ac:dyDescent="0.25">
      <c r="A88" s="321"/>
      <c r="B88" s="239">
        <f t="shared" ref="B88:B109" si="12">B87</f>
        <v>34</v>
      </c>
      <c r="C88" s="321"/>
      <c r="D88" s="321"/>
      <c r="E88" s="321"/>
      <c r="F88" s="95" t="s">
        <v>111</v>
      </c>
      <c r="G88" s="321"/>
      <c r="H88" s="321"/>
      <c r="I88" s="321"/>
      <c r="J88" s="97">
        <v>0.2</v>
      </c>
      <c r="K88" s="97">
        <v>26.7</v>
      </c>
      <c r="L88" s="102">
        <v>2.87</v>
      </c>
      <c r="M88" s="102">
        <v>2015</v>
      </c>
      <c r="N88" s="14">
        <v>1.5</v>
      </c>
      <c r="O88" s="15"/>
      <c r="P88" s="47">
        <v>2019</v>
      </c>
      <c r="Q88" s="47">
        <v>2023</v>
      </c>
      <c r="R88" s="71">
        <v>20</v>
      </c>
      <c r="S88" s="361"/>
      <c r="T88" s="17">
        <v>2035</v>
      </c>
      <c r="U88" s="82">
        <v>1</v>
      </c>
      <c r="V88" s="82"/>
      <c r="W88" s="82">
        <v>1</v>
      </c>
      <c r="X88" s="82"/>
      <c r="Y88" s="82"/>
      <c r="Z88" s="82"/>
      <c r="AA88" s="161" t="s">
        <v>3140</v>
      </c>
      <c r="AB88" s="201" t="s">
        <v>2521</v>
      </c>
      <c r="AC88" s="197">
        <f t="shared" si="9"/>
        <v>1</v>
      </c>
      <c r="AD88" s="197">
        <f t="shared" si="10"/>
        <v>4</v>
      </c>
      <c r="AE88" s="197">
        <f t="shared" si="11"/>
        <v>5</v>
      </c>
    </row>
    <row r="89" spans="1:31" s="7" customFormat="1" x14ac:dyDescent="0.25">
      <c r="A89" s="321"/>
      <c r="B89" s="239">
        <f t="shared" si="12"/>
        <v>34</v>
      </c>
      <c r="C89" s="321"/>
      <c r="D89" s="321" t="s">
        <v>1130</v>
      </c>
      <c r="E89" s="321"/>
      <c r="F89" s="95" t="s">
        <v>111</v>
      </c>
      <c r="G89" s="321"/>
      <c r="H89" s="321"/>
      <c r="I89" s="321"/>
      <c r="J89" s="97">
        <v>35.4</v>
      </c>
      <c r="K89" s="97">
        <v>168.3</v>
      </c>
      <c r="L89" s="102">
        <v>10.97</v>
      </c>
      <c r="M89" s="102">
        <v>2015</v>
      </c>
      <c r="N89" s="14">
        <v>2.5</v>
      </c>
      <c r="O89" s="15"/>
      <c r="P89" s="47">
        <v>2019</v>
      </c>
      <c r="Q89" s="47">
        <v>2023</v>
      </c>
      <c r="R89" s="71">
        <v>20</v>
      </c>
      <c r="S89" s="361"/>
      <c r="T89" s="17">
        <v>2035</v>
      </c>
      <c r="U89" s="82">
        <v>11</v>
      </c>
      <c r="V89" s="82">
        <v>1</v>
      </c>
      <c r="W89" s="82">
        <v>2</v>
      </c>
      <c r="X89" s="82"/>
      <c r="Y89" s="82"/>
      <c r="Z89" s="82">
        <v>3</v>
      </c>
      <c r="AA89" s="161" t="s">
        <v>3140</v>
      </c>
      <c r="AB89" s="201" t="s">
        <v>2521</v>
      </c>
      <c r="AC89" s="197">
        <f t="shared" si="9"/>
        <v>15</v>
      </c>
      <c r="AD89" s="197">
        <f t="shared" si="10"/>
        <v>38</v>
      </c>
      <c r="AE89" s="197">
        <f t="shared" si="11"/>
        <v>53</v>
      </c>
    </row>
    <row r="90" spans="1:31" s="7" customFormat="1" x14ac:dyDescent="0.25">
      <c r="A90" s="321"/>
      <c r="B90" s="239">
        <f t="shared" si="12"/>
        <v>34</v>
      </c>
      <c r="C90" s="321"/>
      <c r="D90" s="321"/>
      <c r="E90" s="321"/>
      <c r="F90" s="95" t="s">
        <v>111</v>
      </c>
      <c r="G90" s="321"/>
      <c r="H90" s="321"/>
      <c r="I90" s="321"/>
      <c r="J90" s="97">
        <v>0.1</v>
      </c>
      <c r="K90" s="97">
        <v>26.7</v>
      </c>
      <c r="L90" s="102">
        <v>2.87</v>
      </c>
      <c r="M90" s="102">
        <v>2015</v>
      </c>
      <c r="N90" s="14">
        <v>1.5</v>
      </c>
      <c r="O90" s="15"/>
      <c r="P90" s="47">
        <v>2019</v>
      </c>
      <c r="Q90" s="47">
        <v>2023</v>
      </c>
      <c r="R90" s="71">
        <v>20</v>
      </c>
      <c r="S90" s="361"/>
      <c r="T90" s="17">
        <v>2035</v>
      </c>
      <c r="U90" s="82"/>
      <c r="V90" s="82"/>
      <c r="W90" s="82">
        <v>1</v>
      </c>
      <c r="X90" s="82"/>
      <c r="Y90" s="82"/>
      <c r="Z90" s="82"/>
      <c r="AA90" s="161" t="s">
        <v>3140</v>
      </c>
      <c r="AB90" s="202" t="s">
        <v>2521</v>
      </c>
      <c r="AC90" s="197">
        <f t="shared" si="9"/>
        <v>0</v>
      </c>
      <c r="AD90" s="197">
        <f t="shared" si="10"/>
        <v>2</v>
      </c>
      <c r="AE90" s="197">
        <f t="shared" si="11"/>
        <v>2</v>
      </c>
    </row>
    <row r="91" spans="1:31" s="7" customFormat="1" x14ac:dyDescent="0.25">
      <c r="A91" s="321"/>
      <c r="B91" s="239">
        <f t="shared" si="12"/>
        <v>34</v>
      </c>
      <c r="C91" s="321"/>
      <c r="D91" s="321" t="s">
        <v>1131</v>
      </c>
      <c r="E91" s="321"/>
      <c r="F91" s="95" t="s">
        <v>111</v>
      </c>
      <c r="G91" s="321"/>
      <c r="H91" s="321"/>
      <c r="I91" s="321"/>
      <c r="J91" s="97">
        <v>20.399999999999999</v>
      </c>
      <c r="K91" s="97">
        <v>168.3</v>
      </c>
      <c r="L91" s="102">
        <v>10.97</v>
      </c>
      <c r="M91" s="102">
        <v>2015</v>
      </c>
      <c r="N91" s="14">
        <v>2.5</v>
      </c>
      <c r="O91" s="15"/>
      <c r="P91" s="47">
        <v>2019</v>
      </c>
      <c r="Q91" s="47">
        <v>2023</v>
      </c>
      <c r="R91" s="71">
        <v>20</v>
      </c>
      <c r="S91" s="361"/>
      <c r="T91" s="17">
        <v>2035</v>
      </c>
      <c r="U91" s="82">
        <v>7</v>
      </c>
      <c r="V91" s="82"/>
      <c r="W91" s="82">
        <v>2</v>
      </c>
      <c r="X91" s="82"/>
      <c r="Y91" s="82"/>
      <c r="Z91" s="82">
        <v>1</v>
      </c>
      <c r="AA91" s="161" t="s">
        <v>3140</v>
      </c>
      <c r="AB91" s="202" t="s">
        <v>2521</v>
      </c>
      <c r="AC91" s="197">
        <f t="shared" si="9"/>
        <v>8</v>
      </c>
      <c r="AD91" s="197">
        <f t="shared" si="10"/>
        <v>21</v>
      </c>
      <c r="AE91" s="197">
        <f t="shared" si="11"/>
        <v>29</v>
      </c>
    </row>
    <row r="92" spans="1:31" s="7" customFormat="1" x14ac:dyDescent="0.25">
      <c r="A92" s="321"/>
      <c r="B92" s="239">
        <f t="shared" si="12"/>
        <v>34</v>
      </c>
      <c r="C92" s="321"/>
      <c r="D92" s="321"/>
      <c r="E92" s="321"/>
      <c r="F92" s="95" t="s">
        <v>111</v>
      </c>
      <c r="G92" s="321"/>
      <c r="H92" s="321"/>
      <c r="I92" s="321"/>
      <c r="J92" s="97">
        <v>0.1</v>
      </c>
      <c r="K92" s="97">
        <v>26.7</v>
      </c>
      <c r="L92" s="102">
        <v>2.87</v>
      </c>
      <c r="M92" s="102">
        <v>2015</v>
      </c>
      <c r="N92" s="14">
        <v>1.5</v>
      </c>
      <c r="O92" s="15"/>
      <c r="P92" s="47">
        <v>2019</v>
      </c>
      <c r="Q92" s="47">
        <v>2023</v>
      </c>
      <c r="R92" s="71">
        <v>20</v>
      </c>
      <c r="S92" s="361"/>
      <c r="T92" s="17">
        <v>2035</v>
      </c>
      <c r="U92" s="82"/>
      <c r="V92" s="82"/>
      <c r="W92" s="82">
        <v>1</v>
      </c>
      <c r="X92" s="82"/>
      <c r="Y92" s="82"/>
      <c r="Z92" s="82"/>
      <c r="AA92" s="161" t="s">
        <v>3140</v>
      </c>
      <c r="AB92" s="202" t="s">
        <v>2521</v>
      </c>
      <c r="AC92" s="197">
        <f t="shared" si="9"/>
        <v>0</v>
      </c>
      <c r="AD92" s="197">
        <f t="shared" si="10"/>
        <v>2</v>
      </c>
      <c r="AE92" s="197">
        <f t="shared" si="11"/>
        <v>2</v>
      </c>
    </row>
    <row r="93" spans="1:31" s="7" customFormat="1" x14ac:dyDescent="0.25">
      <c r="A93" s="321" t="s">
        <v>1132</v>
      </c>
      <c r="B93" s="239">
        <v>35</v>
      </c>
      <c r="C93" s="321" t="s">
        <v>1133</v>
      </c>
      <c r="D93" s="321" t="s">
        <v>1134</v>
      </c>
      <c r="E93" s="321" t="s">
        <v>154</v>
      </c>
      <c r="F93" s="95" t="s">
        <v>111</v>
      </c>
      <c r="G93" s="321">
        <v>3.1</v>
      </c>
      <c r="H93" s="321">
        <v>0.6</v>
      </c>
      <c r="I93" s="321">
        <v>33</v>
      </c>
      <c r="J93" s="97">
        <v>0.2</v>
      </c>
      <c r="K93" s="97">
        <v>168.3</v>
      </c>
      <c r="L93" s="102">
        <v>7.11</v>
      </c>
      <c r="M93" s="102">
        <v>2015</v>
      </c>
      <c r="N93" s="14">
        <v>2.5</v>
      </c>
      <c r="O93" s="15"/>
      <c r="P93" s="47">
        <v>2019</v>
      </c>
      <c r="Q93" s="47">
        <v>2023</v>
      </c>
      <c r="R93" s="71">
        <v>20</v>
      </c>
      <c r="S93" s="361" t="s">
        <v>1079</v>
      </c>
      <c r="T93" s="17">
        <v>2035</v>
      </c>
      <c r="U93" s="82">
        <v>2</v>
      </c>
      <c r="V93" s="82"/>
      <c r="W93" s="82">
        <v>2</v>
      </c>
      <c r="X93" s="82"/>
      <c r="Y93" s="82"/>
      <c r="Z93" s="82">
        <v>1</v>
      </c>
      <c r="AA93" s="161" t="s">
        <v>3147</v>
      </c>
      <c r="AB93" s="201" t="s">
        <v>2521</v>
      </c>
      <c r="AC93" s="197">
        <f t="shared" si="9"/>
        <v>3</v>
      </c>
      <c r="AD93" s="197">
        <f t="shared" si="10"/>
        <v>11</v>
      </c>
      <c r="AE93" s="197">
        <f t="shared" si="11"/>
        <v>14</v>
      </c>
    </row>
    <row r="94" spans="1:31" s="7" customFormat="1" x14ac:dyDescent="0.25">
      <c r="A94" s="321"/>
      <c r="B94" s="239">
        <f t="shared" si="12"/>
        <v>35</v>
      </c>
      <c r="C94" s="321"/>
      <c r="D94" s="321"/>
      <c r="E94" s="321"/>
      <c r="F94" s="95" t="s">
        <v>111</v>
      </c>
      <c r="G94" s="321"/>
      <c r="H94" s="321"/>
      <c r="I94" s="321"/>
      <c r="J94" s="97">
        <v>0.1</v>
      </c>
      <c r="K94" s="97">
        <v>26.7</v>
      </c>
      <c r="L94" s="102">
        <v>5.56</v>
      </c>
      <c r="M94" s="102">
        <v>2015</v>
      </c>
      <c r="N94" s="14">
        <v>1.5</v>
      </c>
      <c r="O94" s="15"/>
      <c r="P94" s="47">
        <v>2019</v>
      </c>
      <c r="Q94" s="47">
        <v>2023</v>
      </c>
      <c r="R94" s="71">
        <v>20</v>
      </c>
      <c r="S94" s="361"/>
      <c r="T94" s="17">
        <v>2035</v>
      </c>
      <c r="U94" s="82"/>
      <c r="V94" s="82"/>
      <c r="W94" s="82">
        <v>1</v>
      </c>
      <c r="X94" s="82"/>
      <c r="Y94" s="82"/>
      <c r="Z94" s="82"/>
      <c r="AA94" s="161" t="s">
        <v>3147</v>
      </c>
      <c r="AB94" s="201" t="s">
        <v>2521</v>
      </c>
      <c r="AC94" s="197">
        <f t="shared" si="9"/>
        <v>0</v>
      </c>
      <c r="AD94" s="197">
        <f t="shared" si="10"/>
        <v>2</v>
      </c>
      <c r="AE94" s="197">
        <f t="shared" si="11"/>
        <v>2</v>
      </c>
    </row>
    <row r="95" spans="1:31" s="7" customFormat="1" x14ac:dyDescent="0.25">
      <c r="A95" s="321"/>
      <c r="B95" s="239">
        <f t="shared" si="12"/>
        <v>35</v>
      </c>
      <c r="C95" s="321"/>
      <c r="D95" s="321" t="s">
        <v>1135</v>
      </c>
      <c r="E95" s="321"/>
      <c r="F95" s="95" t="s">
        <v>111</v>
      </c>
      <c r="G95" s="321"/>
      <c r="H95" s="321"/>
      <c r="I95" s="321"/>
      <c r="J95" s="97">
        <v>61.1</v>
      </c>
      <c r="K95" s="97">
        <v>168.3</v>
      </c>
      <c r="L95" s="102">
        <v>10.97</v>
      </c>
      <c r="M95" s="102">
        <v>2015</v>
      </c>
      <c r="N95" s="14">
        <v>2.5</v>
      </c>
      <c r="O95" s="15"/>
      <c r="P95" s="47">
        <v>2019</v>
      </c>
      <c r="Q95" s="47">
        <v>2023</v>
      </c>
      <c r="R95" s="71">
        <v>20</v>
      </c>
      <c r="S95" s="361" t="s">
        <v>1059</v>
      </c>
      <c r="T95" s="17">
        <v>2035</v>
      </c>
      <c r="U95" s="82">
        <v>5</v>
      </c>
      <c r="V95" s="82"/>
      <c r="W95" s="82">
        <v>2</v>
      </c>
      <c r="X95" s="82"/>
      <c r="Y95" s="82"/>
      <c r="Z95" s="82">
        <v>2</v>
      </c>
      <c r="AA95" s="161" t="s">
        <v>3147</v>
      </c>
      <c r="AB95" s="201" t="s">
        <v>2521</v>
      </c>
      <c r="AC95" s="197">
        <f t="shared" si="9"/>
        <v>7</v>
      </c>
      <c r="AD95" s="197">
        <f t="shared" si="10"/>
        <v>20</v>
      </c>
      <c r="AE95" s="197">
        <f t="shared" si="11"/>
        <v>27</v>
      </c>
    </row>
    <row r="96" spans="1:31" s="7" customFormat="1" x14ac:dyDescent="0.25">
      <c r="A96" s="321"/>
      <c r="B96" s="239">
        <f t="shared" si="12"/>
        <v>35</v>
      </c>
      <c r="C96" s="321"/>
      <c r="D96" s="321"/>
      <c r="E96" s="321"/>
      <c r="F96" s="95" t="s">
        <v>111</v>
      </c>
      <c r="G96" s="321"/>
      <c r="H96" s="321"/>
      <c r="I96" s="321"/>
      <c r="J96" s="97">
        <v>0.1</v>
      </c>
      <c r="K96" s="97">
        <v>26.7</v>
      </c>
      <c r="L96" s="102">
        <v>2.87</v>
      </c>
      <c r="M96" s="102">
        <v>2015</v>
      </c>
      <c r="N96" s="14">
        <v>1.5</v>
      </c>
      <c r="O96" s="15"/>
      <c r="P96" s="47">
        <v>2019</v>
      </c>
      <c r="Q96" s="47">
        <v>2023</v>
      </c>
      <c r="R96" s="71">
        <v>20</v>
      </c>
      <c r="S96" s="361"/>
      <c r="T96" s="17">
        <v>2035</v>
      </c>
      <c r="U96" s="82"/>
      <c r="V96" s="82"/>
      <c r="W96" s="82">
        <v>1</v>
      </c>
      <c r="X96" s="82"/>
      <c r="Y96" s="82"/>
      <c r="Z96" s="82"/>
      <c r="AA96" s="161" t="s">
        <v>3147</v>
      </c>
      <c r="AB96" s="202" t="s">
        <v>2521</v>
      </c>
      <c r="AC96" s="197">
        <f t="shared" si="9"/>
        <v>0</v>
      </c>
      <c r="AD96" s="197">
        <f t="shared" si="10"/>
        <v>2</v>
      </c>
      <c r="AE96" s="197">
        <f t="shared" si="11"/>
        <v>2</v>
      </c>
    </row>
    <row r="97" spans="1:31" s="7" customFormat="1" x14ac:dyDescent="0.25">
      <c r="A97" s="321"/>
      <c r="B97" s="239">
        <f t="shared" si="12"/>
        <v>35</v>
      </c>
      <c r="C97" s="321"/>
      <c r="D97" s="71" t="s">
        <v>1136</v>
      </c>
      <c r="E97" s="321"/>
      <c r="F97" s="95" t="s">
        <v>111</v>
      </c>
      <c r="G97" s="321"/>
      <c r="H97" s="321"/>
      <c r="I97" s="321"/>
      <c r="J97" s="97">
        <v>0.6</v>
      </c>
      <c r="K97" s="97">
        <v>168.3</v>
      </c>
      <c r="L97" s="102">
        <v>10.97</v>
      </c>
      <c r="M97" s="102">
        <v>2015</v>
      </c>
      <c r="N97" s="14">
        <v>2.5</v>
      </c>
      <c r="O97" s="15"/>
      <c r="P97" s="47">
        <v>2019</v>
      </c>
      <c r="Q97" s="47">
        <v>2023</v>
      </c>
      <c r="R97" s="71">
        <v>20</v>
      </c>
      <c r="S97" s="361"/>
      <c r="T97" s="17">
        <v>2035</v>
      </c>
      <c r="U97" s="82">
        <v>6</v>
      </c>
      <c r="V97" s="82">
        <v>1</v>
      </c>
      <c r="W97" s="82"/>
      <c r="X97" s="82"/>
      <c r="Y97" s="82"/>
      <c r="Z97" s="82"/>
      <c r="AA97" s="161" t="s">
        <v>3147</v>
      </c>
      <c r="AB97" s="202" t="s">
        <v>2521</v>
      </c>
      <c r="AC97" s="197">
        <f t="shared" si="9"/>
        <v>7</v>
      </c>
      <c r="AD97" s="197">
        <f t="shared" si="10"/>
        <v>15</v>
      </c>
      <c r="AE97" s="197">
        <f t="shared" si="11"/>
        <v>22</v>
      </c>
    </row>
    <row r="98" spans="1:31" s="7" customFormat="1" x14ac:dyDescent="0.25">
      <c r="A98" s="321"/>
      <c r="B98" s="239">
        <f t="shared" si="12"/>
        <v>35</v>
      </c>
      <c r="C98" s="321"/>
      <c r="D98" s="321" t="s">
        <v>1137</v>
      </c>
      <c r="E98" s="321"/>
      <c r="F98" s="95" t="s">
        <v>111</v>
      </c>
      <c r="G98" s="321"/>
      <c r="H98" s="321"/>
      <c r="I98" s="321"/>
      <c r="J98" s="97">
        <v>11.3</v>
      </c>
      <c r="K98" s="97">
        <v>168.3</v>
      </c>
      <c r="L98" s="102">
        <v>10.97</v>
      </c>
      <c r="M98" s="102">
        <v>2015</v>
      </c>
      <c r="N98" s="14">
        <v>2.5</v>
      </c>
      <c r="O98" s="15"/>
      <c r="P98" s="47">
        <v>2019</v>
      </c>
      <c r="Q98" s="47">
        <v>2023</v>
      </c>
      <c r="R98" s="71">
        <v>20</v>
      </c>
      <c r="S98" s="361"/>
      <c r="T98" s="17">
        <v>2035</v>
      </c>
      <c r="U98" s="82">
        <v>7</v>
      </c>
      <c r="V98" s="82"/>
      <c r="W98" s="82">
        <v>2</v>
      </c>
      <c r="X98" s="82"/>
      <c r="Y98" s="82"/>
      <c r="Z98" s="82">
        <v>2</v>
      </c>
      <c r="AA98" s="161" t="s">
        <v>3147</v>
      </c>
      <c r="AB98" s="202" t="s">
        <v>2521</v>
      </c>
      <c r="AC98" s="197">
        <f t="shared" si="9"/>
        <v>9</v>
      </c>
      <c r="AD98" s="197">
        <f t="shared" si="10"/>
        <v>24</v>
      </c>
      <c r="AE98" s="197">
        <f t="shared" si="11"/>
        <v>33</v>
      </c>
    </row>
    <row r="99" spans="1:31" s="7" customFormat="1" x14ac:dyDescent="0.25">
      <c r="A99" s="321"/>
      <c r="B99" s="239">
        <f t="shared" si="12"/>
        <v>35</v>
      </c>
      <c r="C99" s="321"/>
      <c r="D99" s="321"/>
      <c r="E99" s="321"/>
      <c r="F99" s="95" t="s">
        <v>111</v>
      </c>
      <c r="G99" s="321"/>
      <c r="H99" s="321"/>
      <c r="I99" s="321"/>
      <c r="J99" s="97">
        <v>0.1</v>
      </c>
      <c r="K99" s="97">
        <v>26.7</v>
      </c>
      <c r="L99" s="102">
        <v>2.87</v>
      </c>
      <c r="M99" s="102">
        <v>2015</v>
      </c>
      <c r="N99" s="14">
        <v>1.5</v>
      </c>
      <c r="O99" s="15"/>
      <c r="P99" s="47">
        <v>2019</v>
      </c>
      <c r="Q99" s="47">
        <v>2023</v>
      </c>
      <c r="R99" s="71">
        <v>20</v>
      </c>
      <c r="S99" s="361"/>
      <c r="T99" s="17">
        <v>2035</v>
      </c>
      <c r="U99" s="82"/>
      <c r="V99" s="82"/>
      <c r="W99" s="82">
        <v>1</v>
      </c>
      <c r="X99" s="82"/>
      <c r="Y99" s="82"/>
      <c r="Z99" s="82"/>
      <c r="AA99" s="161" t="s">
        <v>3147</v>
      </c>
      <c r="AB99" s="201" t="s">
        <v>2521</v>
      </c>
      <c r="AC99" s="197">
        <f t="shared" si="9"/>
        <v>0</v>
      </c>
      <c r="AD99" s="197">
        <f t="shared" si="10"/>
        <v>2</v>
      </c>
      <c r="AE99" s="197">
        <f t="shared" si="11"/>
        <v>2</v>
      </c>
    </row>
    <row r="100" spans="1:31" s="7" customFormat="1" ht="57" customHeight="1" x14ac:dyDescent="0.25">
      <c r="A100" s="321" t="s">
        <v>1138</v>
      </c>
      <c r="B100" s="239">
        <v>36</v>
      </c>
      <c r="C100" s="321" t="s">
        <v>1139</v>
      </c>
      <c r="D100" s="322" t="s">
        <v>1140</v>
      </c>
      <c r="E100" s="321" t="s">
        <v>1141</v>
      </c>
      <c r="F100" s="74" t="s">
        <v>595</v>
      </c>
      <c r="G100" s="321">
        <v>0.2</v>
      </c>
      <c r="H100" s="321">
        <v>0.01</v>
      </c>
      <c r="I100" s="321">
        <v>642</v>
      </c>
      <c r="J100" s="97">
        <v>4.8499999999999996</v>
      </c>
      <c r="K100" s="97">
        <v>1219.2</v>
      </c>
      <c r="L100" s="102">
        <v>9.5</v>
      </c>
      <c r="M100" s="102">
        <v>2015</v>
      </c>
      <c r="N100" s="14">
        <v>4</v>
      </c>
      <c r="O100" s="15"/>
      <c r="P100" s="47">
        <v>2019</v>
      </c>
      <c r="Q100" s="47">
        <v>2023</v>
      </c>
      <c r="R100" s="71">
        <v>20</v>
      </c>
      <c r="S100" s="323" t="s">
        <v>1142</v>
      </c>
      <c r="T100" s="17">
        <v>2035</v>
      </c>
      <c r="U100" s="82">
        <v>1</v>
      </c>
      <c r="V100" s="82"/>
      <c r="W100" s="82"/>
      <c r="X100" s="82"/>
      <c r="Y100" s="82"/>
      <c r="Z100" s="82">
        <v>2</v>
      </c>
      <c r="AA100" s="161" t="s">
        <v>3151</v>
      </c>
      <c r="AB100" s="201" t="s">
        <v>2521</v>
      </c>
      <c r="AC100" s="197">
        <f t="shared" si="9"/>
        <v>3</v>
      </c>
      <c r="AD100" s="197">
        <f t="shared" si="10"/>
        <v>8</v>
      </c>
      <c r="AE100" s="197">
        <f t="shared" si="11"/>
        <v>11</v>
      </c>
    </row>
    <row r="101" spans="1:31" s="7" customFormat="1" x14ac:dyDescent="0.25">
      <c r="A101" s="321"/>
      <c r="B101" s="239">
        <f t="shared" si="12"/>
        <v>36</v>
      </c>
      <c r="C101" s="321"/>
      <c r="D101" s="322"/>
      <c r="E101" s="321"/>
      <c r="F101" s="74" t="s">
        <v>595</v>
      </c>
      <c r="G101" s="321"/>
      <c r="H101" s="321"/>
      <c r="I101" s="321"/>
      <c r="J101" s="97">
        <v>0.15</v>
      </c>
      <c r="K101" s="97">
        <v>88.9</v>
      </c>
      <c r="L101" s="102">
        <v>3.05</v>
      </c>
      <c r="M101" s="102">
        <v>2015</v>
      </c>
      <c r="N101" s="14">
        <v>2</v>
      </c>
      <c r="O101" s="15"/>
      <c r="P101" s="47">
        <v>2019</v>
      </c>
      <c r="Q101" s="47">
        <v>2023</v>
      </c>
      <c r="R101" s="71">
        <v>20</v>
      </c>
      <c r="S101" s="323"/>
      <c r="T101" s="17">
        <v>2035</v>
      </c>
      <c r="U101" s="82"/>
      <c r="V101" s="82"/>
      <c r="W101" s="82"/>
      <c r="X101" s="82"/>
      <c r="Y101" s="82"/>
      <c r="Z101" s="82"/>
      <c r="AA101" s="161" t="s">
        <v>3151</v>
      </c>
      <c r="AB101" s="201" t="s">
        <v>2521</v>
      </c>
      <c r="AC101" s="197">
        <f t="shared" si="9"/>
        <v>0</v>
      </c>
      <c r="AD101" s="197">
        <f t="shared" si="10"/>
        <v>0</v>
      </c>
      <c r="AE101" s="197">
        <f t="shared" si="11"/>
        <v>0</v>
      </c>
    </row>
    <row r="102" spans="1:31" s="7" customFormat="1" x14ac:dyDescent="0.25">
      <c r="A102" s="321"/>
      <c r="B102" s="239">
        <f t="shared" si="12"/>
        <v>36</v>
      </c>
      <c r="C102" s="321"/>
      <c r="D102" s="322" t="s">
        <v>1143</v>
      </c>
      <c r="E102" s="321"/>
      <c r="F102" s="74" t="s">
        <v>595</v>
      </c>
      <c r="G102" s="321"/>
      <c r="H102" s="321"/>
      <c r="I102" s="321"/>
      <c r="J102" s="97">
        <v>4.8499999999999996</v>
      </c>
      <c r="K102" s="97">
        <v>1219.2</v>
      </c>
      <c r="L102" s="102">
        <v>9.5</v>
      </c>
      <c r="M102" s="102">
        <v>2015</v>
      </c>
      <c r="N102" s="14">
        <v>4</v>
      </c>
      <c r="O102" s="15"/>
      <c r="P102" s="47">
        <v>2019</v>
      </c>
      <c r="Q102" s="47">
        <v>2023</v>
      </c>
      <c r="R102" s="71">
        <v>20</v>
      </c>
      <c r="S102" s="323"/>
      <c r="T102" s="17">
        <v>2035</v>
      </c>
      <c r="U102" s="82">
        <v>1</v>
      </c>
      <c r="V102" s="82"/>
      <c r="W102" s="82"/>
      <c r="X102" s="82"/>
      <c r="Y102" s="82"/>
      <c r="Z102" s="82">
        <v>2</v>
      </c>
      <c r="AA102" s="161" t="s">
        <v>3151</v>
      </c>
      <c r="AB102" s="202" t="s">
        <v>2521</v>
      </c>
      <c r="AC102" s="197">
        <f t="shared" si="9"/>
        <v>3</v>
      </c>
      <c r="AD102" s="197">
        <f t="shared" si="10"/>
        <v>8</v>
      </c>
      <c r="AE102" s="197">
        <f t="shared" si="11"/>
        <v>11</v>
      </c>
    </row>
    <row r="103" spans="1:31" s="7" customFormat="1" x14ac:dyDescent="0.25">
      <c r="A103" s="321"/>
      <c r="B103" s="239">
        <f t="shared" si="12"/>
        <v>36</v>
      </c>
      <c r="C103" s="321"/>
      <c r="D103" s="322"/>
      <c r="E103" s="321"/>
      <c r="F103" s="74" t="s">
        <v>595</v>
      </c>
      <c r="G103" s="321"/>
      <c r="H103" s="321"/>
      <c r="I103" s="321"/>
      <c r="J103" s="97">
        <v>0.15</v>
      </c>
      <c r="K103" s="97">
        <v>88.9</v>
      </c>
      <c r="L103" s="102">
        <v>3.05</v>
      </c>
      <c r="M103" s="102">
        <v>2015</v>
      </c>
      <c r="N103" s="14">
        <v>2</v>
      </c>
      <c r="O103" s="15"/>
      <c r="P103" s="47">
        <v>2019</v>
      </c>
      <c r="Q103" s="47">
        <v>2023</v>
      </c>
      <c r="R103" s="71">
        <v>20</v>
      </c>
      <c r="S103" s="323"/>
      <c r="T103" s="17">
        <v>2035</v>
      </c>
      <c r="U103" s="82"/>
      <c r="V103" s="82"/>
      <c r="W103" s="82"/>
      <c r="X103" s="82"/>
      <c r="Y103" s="82"/>
      <c r="Z103" s="82"/>
      <c r="AA103" s="161" t="s">
        <v>3151</v>
      </c>
      <c r="AB103" s="202" t="s">
        <v>2521</v>
      </c>
      <c r="AC103" s="197">
        <f t="shared" si="9"/>
        <v>0</v>
      </c>
      <c r="AD103" s="197">
        <f t="shared" si="10"/>
        <v>0</v>
      </c>
      <c r="AE103" s="197">
        <f t="shared" si="11"/>
        <v>0</v>
      </c>
    </row>
    <row r="104" spans="1:31" s="7" customFormat="1" x14ac:dyDescent="0.25">
      <c r="A104" s="321"/>
      <c r="B104" s="239">
        <f t="shared" si="12"/>
        <v>36</v>
      </c>
      <c r="C104" s="321"/>
      <c r="D104" s="47" t="s">
        <v>1144</v>
      </c>
      <c r="E104" s="321"/>
      <c r="F104" s="74" t="s">
        <v>595</v>
      </c>
      <c r="G104" s="321"/>
      <c r="H104" s="321"/>
      <c r="I104" s="321"/>
      <c r="J104" s="97">
        <v>7.54</v>
      </c>
      <c r="K104" s="97">
        <v>168.3</v>
      </c>
      <c r="L104" s="102">
        <v>7.11</v>
      </c>
      <c r="M104" s="102">
        <v>2015</v>
      </c>
      <c r="N104" s="14">
        <v>2.5</v>
      </c>
      <c r="O104" s="15"/>
      <c r="P104" s="47">
        <v>2019</v>
      </c>
      <c r="Q104" s="47">
        <v>2023</v>
      </c>
      <c r="R104" s="71">
        <v>20</v>
      </c>
      <c r="S104" s="323"/>
      <c r="T104" s="17">
        <v>2035</v>
      </c>
      <c r="U104" s="82">
        <v>1</v>
      </c>
      <c r="V104" s="82"/>
      <c r="W104" s="82">
        <v>1</v>
      </c>
      <c r="X104" s="82"/>
      <c r="Y104" s="82"/>
      <c r="Z104" s="82"/>
      <c r="AA104" s="161" t="s">
        <v>3151</v>
      </c>
      <c r="AB104" s="202" t="s">
        <v>2521</v>
      </c>
      <c r="AC104" s="197">
        <f t="shared" si="9"/>
        <v>1</v>
      </c>
      <c r="AD104" s="197">
        <f t="shared" si="10"/>
        <v>4</v>
      </c>
      <c r="AE104" s="197">
        <f t="shared" si="11"/>
        <v>5</v>
      </c>
    </row>
    <row r="105" spans="1:31" s="7" customFormat="1" x14ac:dyDescent="0.25">
      <c r="A105" s="321"/>
      <c r="B105" s="239">
        <f t="shared" si="12"/>
        <v>36</v>
      </c>
      <c r="C105" s="321"/>
      <c r="D105" s="322" t="s">
        <v>1145</v>
      </c>
      <c r="E105" s="321"/>
      <c r="F105" s="74" t="s">
        <v>595</v>
      </c>
      <c r="G105" s="321"/>
      <c r="H105" s="321"/>
      <c r="I105" s="321"/>
      <c r="J105" s="97">
        <v>2</v>
      </c>
      <c r="K105" s="97">
        <v>168.3</v>
      </c>
      <c r="L105" s="102">
        <v>7.11</v>
      </c>
      <c r="M105" s="102">
        <v>2015</v>
      </c>
      <c r="N105" s="14">
        <v>2.5</v>
      </c>
      <c r="O105" s="15"/>
      <c r="P105" s="47">
        <v>2019</v>
      </c>
      <c r="Q105" s="47">
        <v>2023</v>
      </c>
      <c r="R105" s="71">
        <v>20</v>
      </c>
      <c r="S105" s="323"/>
      <c r="T105" s="17">
        <v>2035</v>
      </c>
      <c r="U105" s="82">
        <v>1</v>
      </c>
      <c r="V105" s="82"/>
      <c r="W105" s="82"/>
      <c r="X105" s="82">
        <v>1</v>
      </c>
      <c r="Y105" s="82"/>
      <c r="Z105" s="82"/>
      <c r="AA105" s="161" t="s">
        <v>3151</v>
      </c>
      <c r="AB105" s="201" t="s">
        <v>2521</v>
      </c>
      <c r="AC105" s="197">
        <f t="shared" si="9"/>
        <v>2</v>
      </c>
      <c r="AD105" s="197">
        <f t="shared" si="10"/>
        <v>4</v>
      </c>
      <c r="AE105" s="197">
        <f t="shared" si="11"/>
        <v>6</v>
      </c>
    </row>
    <row r="106" spans="1:31" s="7" customFormat="1" x14ac:dyDescent="0.25">
      <c r="A106" s="321"/>
      <c r="B106" s="239">
        <f t="shared" si="12"/>
        <v>36</v>
      </c>
      <c r="C106" s="321"/>
      <c r="D106" s="322"/>
      <c r="E106" s="321"/>
      <c r="F106" s="74" t="s">
        <v>595</v>
      </c>
      <c r="G106" s="321"/>
      <c r="H106" s="321"/>
      <c r="I106" s="321"/>
      <c r="J106" s="97">
        <v>1.43</v>
      </c>
      <c r="K106" s="97">
        <v>114.3</v>
      </c>
      <c r="L106" s="102">
        <v>6.02</v>
      </c>
      <c r="M106" s="102">
        <v>2015</v>
      </c>
      <c r="N106" s="14">
        <v>2.5</v>
      </c>
      <c r="O106" s="15"/>
      <c r="P106" s="47">
        <v>2019</v>
      </c>
      <c r="Q106" s="47">
        <v>2023</v>
      </c>
      <c r="R106" s="71">
        <v>20</v>
      </c>
      <c r="S106" s="323"/>
      <c r="T106" s="17">
        <v>2035</v>
      </c>
      <c r="U106" s="82"/>
      <c r="V106" s="82"/>
      <c r="W106" s="82"/>
      <c r="X106" s="82"/>
      <c r="Y106" s="82"/>
      <c r="Z106" s="82"/>
      <c r="AA106" s="161" t="s">
        <v>3151</v>
      </c>
      <c r="AB106" s="201" t="s">
        <v>2521</v>
      </c>
      <c r="AC106" s="197">
        <f t="shared" si="9"/>
        <v>0</v>
      </c>
      <c r="AD106" s="197">
        <f t="shared" si="10"/>
        <v>0</v>
      </c>
      <c r="AE106" s="197">
        <f t="shared" si="11"/>
        <v>0</v>
      </c>
    </row>
    <row r="107" spans="1:31" s="7" customFormat="1" x14ac:dyDescent="0.25">
      <c r="A107" s="321"/>
      <c r="B107" s="239">
        <f t="shared" si="12"/>
        <v>36</v>
      </c>
      <c r="C107" s="321"/>
      <c r="D107" s="47" t="s">
        <v>1146</v>
      </c>
      <c r="E107" s="321"/>
      <c r="F107" s="74" t="s">
        <v>595</v>
      </c>
      <c r="G107" s="321"/>
      <c r="H107" s="321"/>
      <c r="I107" s="321"/>
      <c r="J107" s="97">
        <v>7.54</v>
      </c>
      <c r="K107" s="97">
        <v>168.3</v>
      </c>
      <c r="L107" s="102">
        <v>7.11</v>
      </c>
      <c r="M107" s="102">
        <v>2015</v>
      </c>
      <c r="N107" s="14">
        <v>2.5</v>
      </c>
      <c r="O107" s="15"/>
      <c r="P107" s="47">
        <v>2019</v>
      </c>
      <c r="Q107" s="47">
        <v>2023</v>
      </c>
      <c r="R107" s="71">
        <v>20</v>
      </c>
      <c r="S107" s="323"/>
      <c r="T107" s="17">
        <v>2035</v>
      </c>
      <c r="U107" s="82">
        <v>1</v>
      </c>
      <c r="V107" s="82"/>
      <c r="W107" s="82">
        <v>1</v>
      </c>
      <c r="X107" s="82"/>
      <c r="Y107" s="82"/>
      <c r="Z107" s="82"/>
      <c r="AA107" s="161" t="s">
        <v>3151</v>
      </c>
      <c r="AB107" s="201" t="s">
        <v>2521</v>
      </c>
      <c r="AC107" s="197">
        <f t="shared" si="9"/>
        <v>1</v>
      </c>
      <c r="AD107" s="197">
        <f t="shared" si="10"/>
        <v>4</v>
      </c>
      <c r="AE107" s="197">
        <f t="shared" si="11"/>
        <v>5</v>
      </c>
    </row>
    <row r="108" spans="1:31" s="7" customFormat="1" x14ac:dyDescent="0.25">
      <c r="A108" s="321"/>
      <c r="B108" s="239">
        <f t="shared" si="12"/>
        <v>36</v>
      </c>
      <c r="C108" s="321"/>
      <c r="D108" s="322" t="s">
        <v>1147</v>
      </c>
      <c r="E108" s="321"/>
      <c r="F108" s="74" t="s">
        <v>595</v>
      </c>
      <c r="G108" s="321"/>
      <c r="H108" s="321"/>
      <c r="I108" s="321"/>
      <c r="J108" s="97">
        <v>2</v>
      </c>
      <c r="K108" s="97">
        <v>168.3</v>
      </c>
      <c r="L108" s="102">
        <v>7.11</v>
      </c>
      <c r="M108" s="102">
        <v>2015</v>
      </c>
      <c r="N108" s="14">
        <v>2.5</v>
      </c>
      <c r="O108" s="15"/>
      <c r="P108" s="47">
        <v>2019</v>
      </c>
      <c r="Q108" s="47">
        <v>2023</v>
      </c>
      <c r="R108" s="71">
        <v>20</v>
      </c>
      <c r="S108" s="323"/>
      <c r="T108" s="17">
        <v>2035</v>
      </c>
      <c r="U108" s="82">
        <v>1</v>
      </c>
      <c r="V108" s="82"/>
      <c r="W108" s="82"/>
      <c r="X108" s="82">
        <v>1</v>
      </c>
      <c r="Y108" s="82"/>
      <c r="Z108" s="82"/>
      <c r="AA108" s="161" t="s">
        <v>3151</v>
      </c>
      <c r="AB108" s="202" t="s">
        <v>2521</v>
      </c>
      <c r="AC108" s="197">
        <f t="shared" si="9"/>
        <v>2</v>
      </c>
      <c r="AD108" s="197">
        <f t="shared" si="10"/>
        <v>4</v>
      </c>
      <c r="AE108" s="197">
        <f t="shared" si="11"/>
        <v>6</v>
      </c>
    </row>
    <row r="109" spans="1:31" s="7" customFormat="1" x14ac:dyDescent="0.25">
      <c r="A109" s="321"/>
      <c r="B109" s="239">
        <f t="shared" si="12"/>
        <v>36</v>
      </c>
      <c r="C109" s="321"/>
      <c r="D109" s="322"/>
      <c r="E109" s="321"/>
      <c r="F109" s="74" t="s">
        <v>595</v>
      </c>
      <c r="G109" s="321"/>
      <c r="H109" s="321"/>
      <c r="I109" s="321"/>
      <c r="J109" s="97">
        <v>1.43</v>
      </c>
      <c r="K109" s="97">
        <v>114.3</v>
      </c>
      <c r="L109" s="102">
        <v>6.02</v>
      </c>
      <c r="M109" s="102">
        <v>2015</v>
      </c>
      <c r="N109" s="14">
        <v>2.5</v>
      </c>
      <c r="O109" s="15"/>
      <c r="P109" s="47">
        <v>2019</v>
      </c>
      <c r="Q109" s="47">
        <v>2023</v>
      </c>
      <c r="R109" s="71">
        <v>20</v>
      </c>
      <c r="S109" s="323"/>
      <c r="T109" s="17">
        <v>2035</v>
      </c>
      <c r="U109" s="82"/>
      <c r="V109" s="82"/>
      <c r="W109" s="82"/>
      <c r="X109" s="82"/>
      <c r="Y109" s="82"/>
      <c r="Z109" s="82"/>
      <c r="AA109" s="161" t="s">
        <v>3151</v>
      </c>
      <c r="AB109" s="202" t="s">
        <v>2521</v>
      </c>
      <c r="AC109" s="197">
        <f t="shared" si="9"/>
        <v>0</v>
      </c>
      <c r="AD109" s="197">
        <f t="shared" si="10"/>
        <v>0</v>
      </c>
      <c r="AE109" s="197">
        <f t="shared" si="11"/>
        <v>0</v>
      </c>
    </row>
    <row r="110" spans="1:31" s="7" customFormat="1" ht="24" x14ac:dyDescent="0.25">
      <c r="A110" s="321" t="s">
        <v>1148</v>
      </c>
      <c r="B110" s="239"/>
      <c r="C110" s="323" t="s">
        <v>1149</v>
      </c>
      <c r="D110" s="74" t="s">
        <v>28</v>
      </c>
      <c r="E110" s="361" t="s">
        <v>1150</v>
      </c>
      <c r="F110" s="95" t="s">
        <v>63</v>
      </c>
      <c r="G110" s="321">
        <v>2.4</v>
      </c>
      <c r="H110" s="361" t="s">
        <v>256</v>
      </c>
      <c r="I110" s="361" t="s">
        <v>202</v>
      </c>
      <c r="J110" s="97">
        <v>6.5</v>
      </c>
      <c r="K110" s="97">
        <v>168.3</v>
      </c>
      <c r="L110" s="102">
        <v>7.11</v>
      </c>
      <c r="M110" s="102">
        <v>2015</v>
      </c>
      <c r="N110" s="14">
        <v>2.5</v>
      </c>
      <c r="O110" s="15"/>
      <c r="P110" s="47">
        <v>2017</v>
      </c>
      <c r="Q110" s="47">
        <v>2023</v>
      </c>
      <c r="R110" s="74" t="s">
        <v>314</v>
      </c>
      <c r="S110" s="95" t="s">
        <v>1151</v>
      </c>
      <c r="T110" s="17">
        <v>2035</v>
      </c>
      <c r="U110" s="63"/>
      <c r="V110" s="63"/>
      <c r="W110" s="63"/>
      <c r="X110" s="63">
        <v>1</v>
      </c>
      <c r="Y110" s="63"/>
      <c r="Z110" s="63"/>
      <c r="AA110" s="175" t="s">
        <v>3101</v>
      </c>
      <c r="AB110" s="201" t="s">
        <v>2521</v>
      </c>
      <c r="AC110" s="197">
        <f t="shared" si="9"/>
        <v>1</v>
      </c>
      <c r="AD110" s="197">
        <f t="shared" si="10"/>
        <v>2</v>
      </c>
      <c r="AE110" s="197">
        <f t="shared" si="11"/>
        <v>3</v>
      </c>
    </row>
    <row r="111" spans="1:31" s="7" customFormat="1" ht="24" x14ac:dyDescent="0.25">
      <c r="A111" s="321"/>
      <c r="B111" s="239"/>
      <c r="C111" s="323"/>
      <c r="D111" s="74" t="s">
        <v>28</v>
      </c>
      <c r="E111" s="361"/>
      <c r="F111" s="95" t="s">
        <v>63</v>
      </c>
      <c r="G111" s="321"/>
      <c r="H111" s="361"/>
      <c r="I111" s="361"/>
      <c r="J111" s="111">
        <v>7.2</v>
      </c>
      <c r="K111" s="97">
        <v>114.3</v>
      </c>
      <c r="L111" s="102">
        <v>6.02</v>
      </c>
      <c r="M111" s="102">
        <v>2015</v>
      </c>
      <c r="N111" s="14">
        <v>2.5</v>
      </c>
      <c r="O111" s="15"/>
      <c r="P111" s="47">
        <v>2017</v>
      </c>
      <c r="Q111" s="47">
        <v>2023</v>
      </c>
      <c r="R111" s="74" t="s">
        <v>314</v>
      </c>
      <c r="S111" s="95" t="s">
        <v>1151</v>
      </c>
      <c r="T111" s="17">
        <v>2035</v>
      </c>
      <c r="U111" s="50">
        <v>9</v>
      </c>
      <c r="V111" s="63">
        <v>2</v>
      </c>
      <c r="W111" s="63"/>
      <c r="X111" s="63">
        <v>1</v>
      </c>
      <c r="Y111" s="63"/>
      <c r="Z111" s="63"/>
      <c r="AA111" s="175" t="s">
        <v>3101</v>
      </c>
      <c r="AB111" s="201" t="s">
        <v>2521</v>
      </c>
      <c r="AC111" s="197">
        <f t="shared" si="9"/>
        <v>12</v>
      </c>
      <c r="AD111" s="197">
        <f t="shared" si="10"/>
        <v>26</v>
      </c>
      <c r="AE111" s="197">
        <f t="shared" si="11"/>
        <v>38</v>
      </c>
    </row>
    <row r="112" spans="1:31" s="7" customFormat="1" x14ac:dyDescent="0.25">
      <c r="A112" s="321"/>
      <c r="B112" s="239"/>
      <c r="C112" s="323"/>
      <c r="D112" s="74" t="s">
        <v>28</v>
      </c>
      <c r="E112" s="361"/>
      <c r="F112" s="95" t="s">
        <v>63</v>
      </c>
      <c r="G112" s="321"/>
      <c r="H112" s="361"/>
      <c r="I112" s="361"/>
      <c r="J112" s="97">
        <v>71.5</v>
      </c>
      <c r="K112" s="97">
        <v>108</v>
      </c>
      <c r="L112" s="102">
        <v>5</v>
      </c>
      <c r="M112" s="102">
        <v>2015</v>
      </c>
      <c r="N112" s="14">
        <v>2</v>
      </c>
      <c r="O112" s="15"/>
      <c r="P112" s="47">
        <v>2017</v>
      </c>
      <c r="Q112" s="47">
        <v>2023</v>
      </c>
      <c r="R112" s="74" t="s">
        <v>314</v>
      </c>
      <c r="S112" s="95" t="s">
        <v>31</v>
      </c>
      <c r="T112" s="17">
        <v>2035</v>
      </c>
      <c r="U112" s="63">
        <v>12</v>
      </c>
      <c r="V112" s="63"/>
      <c r="W112" s="63"/>
      <c r="X112" s="63">
        <v>5</v>
      </c>
      <c r="Y112" s="63"/>
      <c r="Z112" s="63"/>
      <c r="AA112" s="175" t="s">
        <v>3101</v>
      </c>
      <c r="AB112" s="201" t="s">
        <v>2521</v>
      </c>
      <c r="AC112" s="197">
        <f t="shared" si="9"/>
        <v>17</v>
      </c>
      <c r="AD112" s="197">
        <f t="shared" si="10"/>
        <v>34</v>
      </c>
      <c r="AE112" s="197">
        <f t="shared" si="11"/>
        <v>51</v>
      </c>
    </row>
    <row r="113" spans="1:31" s="7" customFormat="1" ht="24" x14ac:dyDescent="0.25">
      <c r="A113" s="321"/>
      <c r="B113" s="239"/>
      <c r="C113" s="323"/>
      <c r="D113" s="74" t="s">
        <v>28</v>
      </c>
      <c r="E113" s="361"/>
      <c r="F113" s="95" t="s">
        <v>63</v>
      </c>
      <c r="G113" s="321"/>
      <c r="H113" s="361"/>
      <c r="I113" s="361"/>
      <c r="J113" s="111">
        <v>45.7</v>
      </c>
      <c r="K113" s="97">
        <v>88.9</v>
      </c>
      <c r="L113" s="102">
        <v>5.47</v>
      </c>
      <c r="M113" s="102">
        <v>2015</v>
      </c>
      <c r="N113" s="14">
        <v>2</v>
      </c>
      <c r="O113" s="15"/>
      <c r="P113" s="47">
        <v>2017</v>
      </c>
      <c r="Q113" s="47">
        <v>2023</v>
      </c>
      <c r="R113" s="74" t="s">
        <v>314</v>
      </c>
      <c r="S113" s="95" t="s">
        <v>1151</v>
      </c>
      <c r="T113" s="17">
        <v>2035</v>
      </c>
      <c r="U113" s="82">
        <v>8</v>
      </c>
      <c r="V113" s="82">
        <v>2</v>
      </c>
      <c r="W113" s="82">
        <v>1</v>
      </c>
      <c r="X113" s="82">
        <v>3</v>
      </c>
      <c r="Y113" s="82"/>
      <c r="Z113" s="82"/>
      <c r="AA113" s="175" t="s">
        <v>3101</v>
      </c>
      <c r="AB113" s="201" t="s">
        <v>2521</v>
      </c>
      <c r="AC113" s="197">
        <f t="shared" si="9"/>
        <v>13</v>
      </c>
      <c r="AD113" s="197">
        <f t="shared" si="10"/>
        <v>30</v>
      </c>
      <c r="AE113" s="197">
        <f t="shared" si="11"/>
        <v>43</v>
      </c>
    </row>
    <row r="114" spans="1:31" s="7" customFormat="1" x14ac:dyDescent="0.25">
      <c r="A114" s="321"/>
      <c r="B114" s="239"/>
      <c r="C114" s="323"/>
      <c r="D114" s="74" t="s">
        <v>28</v>
      </c>
      <c r="E114" s="361"/>
      <c r="F114" s="95" t="s">
        <v>63</v>
      </c>
      <c r="G114" s="321"/>
      <c r="H114" s="361"/>
      <c r="I114" s="361"/>
      <c r="J114" s="97">
        <v>1.5</v>
      </c>
      <c r="K114" s="97">
        <v>89</v>
      </c>
      <c r="L114" s="102">
        <v>6</v>
      </c>
      <c r="M114" s="102">
        <v>2015</v>
      </c>
      <c r="N114" s="14">
        <v>2</v>
      </c>
      <c r="O114" s="15"/>
      <c r="P114" s="47">
        <v>2017</v>
      </c>
      <c r="Q114" s="47">
        <v>2023</v>
      </c>
      <c r="R114" s="74" t="s">
        <v>314</v>
      </c>
      <c r="S114" s="95" t="s">
        <v>31</v>
      </c>
      <c r="T114" s="17">
        <v>2035</v>
      </c>
      <c r="U114" s="82"/>
      <c r="V114" s="82"/>
      <c r="W114" s="82"/>
      <c r="X114" s="82"/>
      <c r="Y114" s="82"/>
      <c r="Z114" s="82"/>
      <c r="AA114" s="175" t="s">
        <v>3101</v>
      </c>
      <c r="AB114" s="201" t="s">
        <v>2521</v>
      </c>
      <c r="AC114" s="197">
        <f t="shared" si="9"/>
        <v>0</v>
      </c>
      <c r="AD114" s="197">
        <f t="shared" si="10"/>
        <v>0</v>
      </c>
      <c r="AE114" s="197">
        <f t="shared" si="11"/>
        <v>0</v>
      </c>
    </row>
    <row r="115" spans="1:31" s="7" customFormat="1" x14ac:dyDescent="0.25">
      <c r="A115" s="321"/>
      <c r="B115" s="239"/>
      <c r="C115" s="323"/>
      <c r="D115" s="74" t="s">
        <v>28</v>
      </c>
      <c r="E115" s="361"/>
      <c r="F115" s="95" t="s">
        <v>63</v>
      </c>
      <c r="G115" s="321"/>
      <c r="H115" s="361"/>
      <c r="I115" s="361"/>
      <c r="J115" s="97">
        <v>162.6</v>
      </c>
      <c r="K115" s="97">
        <v>89</v>
      </c>
      <c r="L115" s="102">
        <v>6</v>
      </c>
      <c r="M115" s="102">
        <v>2015</v>
      </c>
      <c r="N115" s="14">
        <v>2</v>
      </c>
      <c r="O115" s="15"/>
      <c r="P115" s="47">
        <v>2017</v>
      </c>
      <c r="Q115" s="47">
        <v>2023</v>
      </c>
      <c r="R115" s="74" t="s">
        <v>314</v>
      </c>
      <c r="S115" s="95" t="s">
        <v>54</v>
      </c>
      <c r="T115" s="17">
        <v>2035</v>
      </c>
      <c r="U115" s="82">
        <v>46</v>
      </c>
      <c r="V115" s="82"/>
      <c r="W115" s="82"/>
      <c r="X115" s="82"/>
      <c r="Y115" s="82"/>
      <c r="Z115" s="82"/>
      <c r="AA115" s="175" t="s">
        <v>3101</v>
      </c>
      <c r="AB115" s="201" t="s">
        <v>2521</v>
      </c>
      <c r="AC115" s="197">
        <f t="shared" si="9"/>
        <v>46</v>
      </c>
      <c r="AD115" s="197">
        <f t="shared" si="10"/>
        <v>92</v>
      </c>
      <c r="AE115" s="197">
        <f t="shared" si="11"/>
        <v>138</v>
      </c>
    </row>
    <row r="116" spans="1:31" s="7" customFormat="1" ht="24" x14ac:dyDescent="0.25">
      <c r="A116" s="321"/>
      <c r="B116" s="239"/>
      <c r="C116" s="323"/>
      <c r="D116" s="74" t="s">
        <v>28</v>
      </c>
      <c r="E116" s="361"/>
      <c r="F116" s="95" t="s">
        <v>63</v>
      </c>
      <c r="G116" s="321"/>
      <c r="H116" s="361"/>
      <c r="I116" s="361"/>
      <c r="J116" s="97">
        <v>29</v>
      </c>
      <c r="K116" s="97">
        <v>60.3</v>
      </c>
      <c r="L116" s="102">
        <v>3.91</v>
      </c>
      <c r="M116" s="102">
        <v>2015</v>
      </c>
      <c r="N116" s="14">
        <v>2</v>
      </c>
      <c r="O116" s="15"/>
      <c r="P116" s="47">
        <v>2017</v>
      </c>
      <c r="Q116" s="47">
        <v>2023</v>
      </c>
      <c r="R116" s="74" t="s">
        <v>314</v>
      </c>
      <c r="S116" s="95" t="s">
        <v>1151</v>
      </c>
      <c r="T116" s="17">
        <v>2035</v>
      </c>
      <c r="U116" s="93">
        <v>12</v>
      </c>
      <c r="V116" s="82">
        <v>1</v>
      </c>
      <c r="W116" s="82"/>
      <c r="X116" s="82">
        <v>2</v>
      </c>
      <c r="Y116" s="82"/>
      <c r="Z116" s="82"/>
      <c r="AA116" s="175" t="s">
        <v>3101</v>
      </c>
      <c r="AB116" s="201" t="s">
        <v>2521</v>
      </c>
      <c r="AC116" s="197">
        <f t="shared" si="9"/>
        <v>15</v>
      </c>
      <c r="AD116" s="197">
        <f t="shared" si="10"/>
        <v>31</v>
      </c>
      <c r="AE116" s="197">
        <f t="shared" si="11"/>
        <v>46</v>
      </c>
    </row>
    <row r="117" spans="1:31" s="7" customFormat="1" x14ac:dyDescent="0.25">
      <c r="A117" s="321"/>
      <c r="B117" s="239"/>
      <c r="C117" s="323"/>
      <c r="D117" s="74" t="s">
        <v>28</v>
      </c>
      <c r="E117" s="361"/>
      <c r="F117" s="95" t="s">
        <v>63</v>
      </c>
      <c r="G117" s="321"/>
      <c r="H117" s="361"/>
      <c r="I117" s="361"/>
      <c r="J117" s="97">
        <v>1.8</v>
      </c>
      <c r="K117" s="97">
        <v>57</v>
      </c>
      <c r="L117" s="102">
        <v>5</v>
      </c>
      <c r="M117" s="102">
        <v>2015</v>
      </c>
      <c r="N117" s="14">
        <v>1.5</v>
      </c>
      <c r="O117" s="15"/>
      <c r="P117" s="47">
        <v>2017</v>
      </c>
      <c r="Q117" s="47">
        <v>2023</v>
      </c>
      <c r="R117" s="74" t="s">
        <v>314</v>
      </c>
      <c r="S117" s="95" t="s">
        <v>31</v>
      </c>
      <c r="T117" s="17">
        <v>2035</v>
      </c>
      <c r="U117" s="82">
        <v>1</v>
      </c>
      <c r="V117" s="82"/>
      <c r="W117" s="82"/>
      <c r="X117" s="82"/>
      <c r="Y117" s="82"/>
      <c r="Z117" s="82"/>
      <c r="AA117" s="175" t="s">
        <v>3101</v>
      </c>
      <c r="AB117" s="201" t="s">
        <v>2521</v>
      </c>
      <c r="AC117" s="197">
        <f t="shared" si="9"/>
        <v>1</v>
      </c>
      <c r="AD117" s="197">
        <f t="shared" si="10"/>
        <v>2</v>
      </c>
      <c r="AE117" s="197">
        <f t="shared" si="11"/>
        <v>3</v>
      </c>
    </row>
    <row r="118" spans="1:31" s="7" customFormat="1" ht="24" x14ac:dyDescent="0.25">
      <c r="A118" s="321"/>
      <c r="B118" s="239"/>
      <c r="C118" s="323"/>
      <c r="D118" s="74" t="s">
        <v>28</v>
      </c>
      <c r="E118" s="361"/>
      <c r="F118" s="95" t="s">
        <v>63</v>
      </c>
      <c r="G118" s="321"/>
      <c r="H118" s="361"/>
      <c r="I118" s="361"/>
      <c r="J118" s="97">
        <v>55.1</v>
      </c>
      <c r="K118" s="97">
        <v>48.3</v>
      </c>
      <c r="L118" s="102">
        <v>5.08</v>
      </c>
      <c r="M118" s="102">
        <v>2015</v>
      </c>
      <c r="N118" s="14">
        <v>1.5</v>
      </c>
      <c r="O118" s="15"/>
      <c r="P118" s="47">
        <v>2017</v>
      </c>
      <c r="Q118" s="47">
        <v>2023</v>
      </c>
      <c r="R118" s="74" t="s">
        <v>314</v>
      </c>
      <c r="S118" s="95" t="s">
        <v>1151</v>
      </c>
      <c r="T118" s="17">
        <v>2035</v>
      </c>
      <c r="U118" s="82">
        <v>4</v>
      </c>
      <c r="V118" s="82">
        <v>14</v>
      </c>
      <c r="W118" s="82">
        <v>2</v>
      </c>
      <c r="X118" s="82">
        <v>4</v>
      </c>
      <c r="Y118" s="82"/>
      <c r="Z118" s="82"/>
      <c r="AA118" s="175" t="s">
        <v>3101</v>
      </c>
      <c r="AB118" s="201" t="s">
        <v>2521</v>
      </c>
      <c r="AC118" s="197">
        <f t="shared" si="9"/>
        <v>22</v>
      </c>
      <c r="AD118" s="197">
        <f t="shared" si="10"/>
        <v>62</v>
      </c>
      <c r="AE118" s="197">
        <f t="shared" si="11"/>
        <v>84</v>
      </c>
    </row>
    <row r="119" spans="1:31" s="7" customFormat="1" ht="24" x14ac:dyDescent="0.25">
      <c r="A119" s="321"/>
      <c r="B119" s="239"/>
      <c r="C119" s="323"/>
      <c r="D119" s="74" t="s">
        <v>28</v>
      </c>
      <c r="E119" s="361"/>
      <c r="F119" s="95" t="s">
        <v>63</v>
      </c>
      <c r="G119" s="321"/>
      <c r="H119" s="361"/>
      <c r="I119" s="361"/>
      <c r="J119" s="97">
        <v>31.7</v>
      </c>
      <c r="K119" s="97">
        <v>33.4</v>
      </c>
      <c r="L119" s="102">
        <v>6.35</v>
      </c>
      <c r="M119" s="102">
        <v>2015</v>
      </c>
      <c r="N119" s="14">
        <v>1.5</v>
      </c>
      <c r="O119" s="15"/>
      <c r="P119" s="47">
        <v>2017</v>
      </c>
      <c r="Q119" s="47">
        <v>2023</v>
      </c>
      <c r="R119" s="74" t="s">
        <v>314</v>
      </c>
      <c r="S119" s="95" t="s">
        <v>1151</v>
      </c>
      <c r="T119" s="17">
        <v>2035</v>
      </c>
      <c r="U119" s="82">
        <v>26</v>
      </c>
      <c r="V119" s="82">
        <v>8</v>
      </c>
      <c r="W119" s="82"/>
      <c r="X119" s="82">
        <v>1</v>
      </c>
      <c r="Y119" s="82"/>
      <c r="Z119" s="82"/>
      <c r="AA119" s="175" t="s">
        <v>3101</v>
      </c>
      <c r="AB119" s="201" t="s">
        <v>2521</v>
      </c>
      <c r="AC119" s="197">
        <f t="shared" si="9"/>
        <v>35</v>
      </c>
      <c r="AD119" s="197">
        <f t="shared" si="10"/>
        <v>78</v>
      </c>
      <c r="AE119" s="197">
        <f t="shared" si="11"/>
        <v>113</v>
      </c>
    </row>
    <row r="120" spans="1:31" s="7" customFormat="1" x14ac:dyDescent="0.25">
      <c r="A120" s="321"/>
      <c r="B120" s="239"/>
      <c r="C120" s="323"/>
      <c r="D120" s="74" t="s">
        <v>28</v>
      </c>
      <c r="E120" s="361"/>
      <c r="F120" s="95" t="s">
        <v>63</v>
      </c>
      <c r="G120" s="321"/>
      <c r="H120" s="361"/>
      <c r="I120" s="361"/>
      <c r="J120" s="97">
        <v>2.2999999999999998</v>
      </c>
      <c r="K120" s="97">
        <v>32</v>
      </c>
      <c r="L120" s="102">
        <v>3.5</v>
      </c>
      <c r="M120" s="102">
        <v>2015</v>
      </c>
      <c r="N120" s="14">
        <v>1.5</v>
      </c>
      <c r="O120" s="15"/>
      <c r="P120" s="47">
        <v>2017</v>
      </c>
      <c r="Q120" s="47">
        <v>2023</v>
      </c>
      <c r="R120" s="74" t="s">
        <v>314</v>
      </c>
      <c r="S120" s="95" t="s">
        <v>31</v>
      </c>
      <c r="T120" s="17">
        <v>2035</v>
      </c>
      <c r="U120" s="82">
        <v>10</v>
      </c>
      <c r="V120" s="82"/>
      <c r="W120" s="82"/>
      <c r="X120" s="82"/>
      <c r="Y120" s="82"/>
      <c r="Z120" s="82"/>
      <c r="AA120" s="175" t="s">
        <v>3101</v>
      </c>
      <c r="AB120" s="201" t="s">
        <v>2521</v>
      </c>
      <c r="AC120" s="197">
        <f t="shared" si="9"/>
        <v>10</v>
      </c>
      <c r="AD120" s="197">
        <f t="shared" si="10"/>
        <v>20</v>
      </c>
      <c r="AE120" s="197">
        <f t="shared" si="11"/>
        <v>30</v>
      </c>
    </row>
    <row r="121" spans="1:31" s="7" customFormat="1" ht="24" x14ac:dyDescent="0.25">
      <c r="A121" s="321"/>
      <c r="B121" s="239"/>
      <c r="C121" s="323"/>
      <c r="D121" s="74" t="s">
        <v>28</v>
      </c>
      <c r="E121" s="361"/>
      <c r="F121" s="95" t="s">
        <v>63</v>
      </c>
      <c r="G121" s="321"/>
      <c r="H121" s="361"/>
      <c r="I121" s="361"/>
      <c r="J121" s="97">
        <v>0.37</v>
      </c>
      <c r="K121" s="97">
        <v>26.7</v>
      </c>
      <c r="L121" s="102">
        <v>5.56</v>
      </c>
      <c r="M121" s="102">
        <v>2015</v>
      </c>
      <c r="N121" s="14">
        <v>1.5</v>
      </c>
      <c r="O121" s="15"/>
      <c r="P121" s="47">
        <v>2017</v>
      </c>
      <c r="Q121" s="47">
        <v>2023</v>
      </c>
      <c r="R121" s="74" t="s">
        <v>314</v>
      </c>
      <c r="S121" s="95" t="s">
        <v>1151</v>
      </c>
      <c r="T121" s="17">
        <v>2035</v>
      </c>
      <c r="U121" s="82">
        <v>1</v>
      </c>
      <c r="V121" s="82"/>
      <c r="W121" s="82">
        <v>1</v>
      </c>
      <c r="X121" s="82">
        <v>1</v>
      </c>
      <c r="Y121" s="82"/>
      <c r="Z121" s="82"/>
      <c r="AA121" s="175" t="s">
        <v>3101</v>
      </c>
      <c r="AB121" s="201" t="s">
        <v>2521</v>
      </c>
      <c r="AC121" s="197">
        <f t="shared" si="9"/>
        <v>2</v>
      </c>
      <c r="AD121" s="197">
        <f t="shared" si="10"/>
        <v>6</v>
      </c>
      <c r="AE121" s="197">
        <f t="shared" si="11"/>
        <v>8</v>
      </c>
    </row>
    <row r="122" spans="1:31" s="7" customFormat="1" x14ac:dyDescent="0.25">
      <c r="A122" s="321"/>
      <c r="B122" s="239"/>
      <c r="C122" s="323"/>
      <c r="D122" s="74" t="s">
        <v>28</v>
      </c>
      <c r="E122" s="361"/>
      <c r="F122" s="95" t="s">
        <v>63</v>
      </c>
      <c r="G122" s="321"/>
      <c r="H122" s="361"/>
      <c r="I122" s="361"/>
      <c r="J122" s="97">
        <v>1.7</v>
      </c>
      <c r="K122" s="97">
        <v>25</v>
      </c>
      <c r="L122" s="102">
        <v>3.5</v>
      </c>
      <c r="M122" s="102">
        <v>2015</v>
      </c>
      <c r="N122" s="14">
        <v>1</v>
      </c>
      <c r="O122" s="15"/>
      <c r="P122" s="47">
        <v>2017</v>
      </c>
      <c r="Q122" s="47">
        <v>2023</v>
      </c>
      <c r="R122" s="74" t="s">
        <v>314</v>
      </c>
      <c r="S122" s="95" t="s">
        <v>31</v>
      </c>
      <c r="T122" s="17">
        <v>2035</v>
      </c>
      <c r="U122" s="82"/>
      <c r="V122" s="82"/>
      <c r="W122" s="82"/>
      <c r="X122" s="82"/>
      <c r="Y122" s="82"/>
      <c r="Z122" s="82"/>
      <c r="AA122" s="175" t="s">
        <v>3101</v>
      </c>
      <c r="AB122" s="201" t="s">
        <v>2521</v>
      </c>
      <c r="AC122" s="197">
        <f t="shared" si="9"/>
        <v>0</v>
      </c>
      <c r="AD122" s="197">
        <f t="shared" si="10"/>
        <v>0</v>
      </c>
      <c r="AE122" s="197">
        <f t="shared" si="11"/>
        <v>0</v>
      </c>
    </row>
    <row r="123" spans="1:31" s="7" customFormat="1" x14ac:dyDescent="0.25">
      <c r="A123" s="321"/>
      <c r="B123" s="239"/>
      <c r="C123" s="323"/>
      <c r="D123" s="74" t="s">
        <v>28</v>
      </c>
      <c r="E123" s="361"/>
      <c r="F123" s="95" t="s">
        <v>63</v>
      </c>
      <c r="G123" s="321"/>
      <c r="H123" s="361"/>
      <c r="I123" s="361"/>
      <c r="J123" s="97">
        <v>0.2</v>
      </c>
      <c r="K123" s="97">
        <v>25</v>
      </c>
      <c r="L123" s="102">
        <v>3.5</v>
      </c>
      <c r="M123" s="102">
        <v>2015</v>
      </c>
      <c r="N123" s="14">
        <v>1</v>
      </c>
      <c r="O123" s="15"/>
      <c r="P123" s="47">
        <v>2017</v>
      </c>
      <c r="Q123" s="47">
        <v>2023</v>
      </c>
      <c r="R123" s="74" t="s">
        <v>314</v>
      </c>
      <c r="S123" s="95" t="s">
        <v>54</v>
      </c>
      <c r="T123" s="17">
        <v>2035</v>
      </c>
      <c r="U123" s="82"/>
      <c r="V123" s="82"/>
      <c r="W123" s="82"/>
      <c r="X123" s="82"/>
      <c r="Y123" s="82"/>
      <c r="Z123" s="82"/>
      <c r="AA123" s="175" t="s">
        <v>3101</v>
      </c>
      <c r="AB123" s="201" t="s">
        <v>2521</v>
      </c>
      <c r="AC123" s="197">
        <f t="shared" si="9"/>
        <v>0</v>
      </c>
      <c r="AD123" s="197">
        <f t="shared" si="10"/>
        <v>0</v>
      </c>
      <c r="AE123" s="197">
        <f t="shared" si="11"/>
        <v>0</v>
      </c>
    </row>
    <row r="124" spans="1:31" s="7" customFormat="1" ht="24" x14ac:dyDescent="0.25">
      <c r="A124" s="321"/>
      <c r="B124" s="239"/>
      <c r="C124" s="323"/>
      <c r="D124" s="74" t="s">
        <v>28</v>
      </c>
      <c r="E124" s="361"/>
      <c r="F124" s="95" t="s">
        <v>63</v>
      </c>
      <c r="G124" s="321"/>
      <c r="H124" s="361"/>
      <c r="I124" s="361"/>
      <c r="J124" s="97">
        <v>2.4</v>
      </c>
      <c r="K124" s="97">
        <v>21.3</v>
      </c>
      <c r="L124" s="102">
        <v>4.78</v>
      </c>
      <c r="M124" s="102">
        <v>2015</v>
      </c>
      <c r="N124" s="14">
        <v>1</v>
      </c>
      <c r="O124" s="15"/>
      <c r="P124" s="47">
        <v>2017</v>
      </c>
      <c r="Q124" s="47">
        <v>2023</v>
      </c>
      <c r="R124" s="74" t="s">
        <v>314</v>
      </c>
      <c r="S124" s="95" t="s">
        <v>1151</v>
      </c>
      <c r="T124" s="17">
        <v>2035</v>
      </c>
      <c r="U124" s="82">
        <v>6</v>
      </c>
      <c r="V124" s="82">
        <v>6</v>
      </c>
      <c r="W124" s="82">
        <v>6</v>
      </c>
      <c r="X124" s="82"/>
      <c r="Y124" s="82"/>
      <c r="Z124" s="82"/>
      <c r="AA124" s="175" t="s">
        <v>3101</v>
      </c>
      <c r="AB124" s="201" t="s">
        <v>2521</v>
      </c>
      <c r="AC124" s="197">
        <f t="shared" si="9"/>
        <v>12</v>
      </c>
      <c r="AD124" s="197">
        <f t="shared" si="10"/>
        <v>42</v>
      </c>
      <c r="AE124" s="197">
        <f t="shared" si="11"/>
        <v>54</v>
      </c>
    </row>
    <row r="125" spans="1:31" s="7" customFormat="1" x14ac:dyDescent="0.25">
      <c r="A125" s="321"/>
      <c r="B125" s="239"/>
      <c r="C125" s="323"/>
      <c r="D125" s="74" t="s">
        <v>28</v>
      </c>
      <c r="E125" s="361"/>
      <c r="F125" s="95" t="s">
        <v>63</v>
      </c>
      <c r="G125" s="321"/>
      <c r="H125" s="361"/>
      <c r="I125" s="361"/>
      <c r="J125" s="97">
        <v>0.5</v>
      </c>
      <c r="K125" s="97">
        <v>20</v>
      </c>
      <c r="L125" s="102">
        <v>3.5</v>
      </c>
      <c r="M125" s="102">
        <v>2015</v>
      </c>
      <c r="N125" s="14">
        <v>1</v>
      </c>
      <c r="O125" s="15"/>
      <c r="P125" s="47">
        <v>2017</v>
      </c>
      <c r="Q125" s="47">
        <v>2023</v>
      </c>
      <c r="R125" s="74" t="s">
        <v>314</v>
      </c>
      <c r="S125" s="95" t="s">
        <v>31</v>
      </c>
      <c r="T125" s="17">
        <v>2035</v>
      </c>
      <c r="U125" s="82"/>
      <c r="V125" s="82"/>
      <c r="W125" s="82"/>
      <c r="X125" s="82"/>
      <c r="Y125" s="82"/>
      <c r="Z125" s="82"/>
      <c r="AA125" s="175" t="s">
        <v>3101</v>
      </c>
      <c r="AB125" s="201" t="s">
        <v>2521</v>
      </c>
      <c r="AC125" s="197">
        <f t="shared" si="9"/>
        <v>0</v>
      </c>
      <c r="AD125" s="197">
        <f t="shared" si="10"/>
        <v>0</v>
      </c>
      <c r="AE125" s="197">
        <f t="shared" si="11"/>
        <v>0</v>
      </c>
    </row>
    <row r="126" spans="1:31" s="7" customFormat="1" x14ac:dyDescent="0.25">
      <c r="A126" s="321"/>
      <c r="B126" s="239"/>
      <c r="C126" s="323"/>
      <c r="D126" s="74" t="s">
        <v>28</v>
      </c>
      <c r="E126" s="361"/>
      <c r="F126" s="95" t="s">
        <v>63</v>
      </c>
      <c r="G126" s="321"/>
      <c r="H126" s="361"/>
      <c r="I126" s="361"/>
      <c r="J126" s="97">
        <v>0.5</v>
      </c>
      <c r="K126" s="97">
        <v>20</v>
      </c>
      <c r="L126" s="102">
        <v>3.5</v>
      </c>
      <c r="M126" s="102">
        <v>2015</v>
      </c>
      <c r="N126" s="14">
        <v>1</v>
      </c>
      <c r="O126" s="15"/>
      <c r="P126" s="47">
        <v>2017</v>
      </c>
      <c r="Q126" s="47">
        <v>2023</v>
      </c>
      <c r="R126" s="74" t="s">
        <v>314</v>
      </c>
      <c r="S126" s="95" t="s">
        <v>54</v>
      </c>
      <c r="T126" s="17">
        <v>2035</v>
      </c>
      <c r="U126" s="82"/>
      <c r="V126" s="82"/>
      <c r="W126" s="82"/>
      <c r="X126" s="82"/>
      <c r="Y126" s="82"/>
      <c r="Z126" s="82"/>
      <c r="AA126" s="175" t="s">
        <v>3101</v>
      </c>
      <c r="AB126" s="201" t="s">
        <v>2521</v>
      </c>
      <c r="AC126" s="197">
        <f t="shared" si="9"/>
        <v>0</v>
      </c>
      <c r="AD126" s="197">
        <f t="shared" si="10"/>
        <v>0</v>
      </c>
      <c r="AE126" s="197">
        <f t="shared" si="11"/>
        <v>0</v>
      </c>
    </row>
    <row r="127" spans="1:31" s="7" customFormat="1" ht="24" x14ac:dyDescent="0.25">
      <c r="A127" s="321" t="s">
        <v>1152</v>
      </c>
      <c r="B127" s="239"/>
      <c r="C127" s="321" t="s">
        <v>1153</v>
      </c>
      <c r="D127" s="71" t="s">
        <v>28</v>
      </c>
      <c r="E127" s="361" t="s">
        <v>1154</v>
      </c>
      <c r="F127" s="95" t="s">
        <v>96</v>
      </c>
      <c r="G127" s="361" t="s">
        <v>1155</v>
      </c>
      <c r="H127" s="361" t="s">
        <v>1156</v>
      </c>
      <c r="I127" s="361" t="s">
        <v>202</v>
      </c>
      <c r="J127" s="97">
        <v>0.3</v>
      </c>
      <c r="K127" s="97">
        <v>168.3</v>
      </c>
      <c r="L127" s="102">
        <v>7.11</v>
      </c>
      <c r="M127" s="102">
        <v>2015</v>
      </c>
      <c r="N127" s="14">
        <v>2.5</v>
      </c>
      <c r="O127" s="15"/>
      <c r="P127" s="47">
        <v>2017</v>
      </c>
      <c r="Q127" s="47">
        <v>2023</v>
      </c>
      <c r="R127" s="74" t="s">
        <v>314</v>
      </c>
      <c r="S127" s="95" t="s">
        <v>1151</v>
      </c>
      <c r="T127" s="17">
        <v>2035</v>
      </c>
      <c r="U127" s="82"/>
      <c r="V127" s="82"/>
      <c r="W127" s="82"/>
      <c r="X127" s="82">
        <v>2</v>
      </c>
      <c r="Y127" s="82"/>
      <c r="Z127" s="82">
        <v>1</v>
      </c>
      <c r="AA127" s="176" t="s">
        <v>3152</v>
      </c>
      <c r="AB127" s="202" t="s">
        <v>2521</v>
      </c>
      <c r="AC127" s="197">
        <f t="shared" si="9"/>
        <v>3</v>
      </c>
      <c r="AD127" s="197">
        <f t="shared" si="10"/>
        <v>7</v>
      </c>
      <c r="AE127" s="197">
        <f t="shared" si="11"/>
        <v>10</v>
      </c>
    </row>
    <row r="128" spans="1:31" s="7" customFormat="1" ht="24" x14ac:dyDescent="0.25">
      <c r="A128" s="321"/>
      <c r="B128" s="239"/>
      <c r="C128" s="321"/>
      <c r="D128" s="71" t="s">
        <v>28</v>
      </c>
      <c r="E128" s="361"/>
      <c r="F128" s="95" t="s">
        <v>96</v>
      </c>
      <c r="G128" s="361"/>
      <c r="H128" s="361"/>
      <c r="I128" s="361"/>
      <c r="J128" s="97">
        <v>17.82</v>
      </c>
      <c r="K128" s="97">
        <v>114.3</v>
      </c>
      <c r="L128" s="102">
        <v>6.02</v>
      </c>
      <c r="M128" s="102">
        <v>2015</v>
      </c>
      <c r="N128" s="14">
        <v>2.5</v>
      </c>
      <c r="O128" s="15"/>
      <c r="P128" s="47">
        <v>2017</v>
      </c>
      <c r="Q128" s="47">
        <v>2023</v>
      </c>
      <c r="R128" s="74" t="s">
        <v>314</v>
      </c>
      <c r="S128" s="95" t="s">
        <v>1151</v>
      </c>
      <c r="T128" s="17">
        <v>2035</v>
      </c>
      <c r="U128" s="82">
        <v>10</v>
      </c>
      <c r="V128" s="82">
        <v>2</v>
      </c>
      <c r="W128" s="82"/>
      <c r="X128" s="82">
        <v>1</v>
      </c>
      <c r="Y128" s="82"/>
      <c r="Z128" s="82"/>
      <c r="AA128" s="176" t="s">
        <v>3152</v>
      </c>
      <c r="AB128" s="202" t="s">
        <v>2521</v>
      </c>
      <c r="AC128" s="197">
        <f t="shared" si="9"/>
        <v>13</v>
      </c>
      <c r="AD128" s="197">
        <f t="shared" si="10"/>
        <v>28</v>
      </c>
      <c r="AE128" s="197">
        <f t="shared" si="11"/>
        <v>41</v>
      </c>
    </row>
    <row r="129" spans="1:34" s="7" customFormat="1" ht="24" x14ac:dyDescent="0.25">
      <c r="A129" s="321"/>
      <c r="B129" s="239"/>
      <c r="C129" s="321"/>
      <c r="D129" s="71" t="s">
        <v>28</v>
      </c>
      <c r="E129" s="361"/>
      <c r="F129" s="95" t="s">
        <v>96</v>
      </c>
      <c r="G129" s="361"/>
      <c r="H129" s="361"/>
      <c r="I129" s="361"/>
      <c r="J129" s="97">
        <v>24.77</v>
      </c>
      <c r="K129" s="97">
        <v>88.9</v>
      </c>
      <c r="L129" s="102">
        <v>5.49</v>
      </c>
      <c r="M129" s="102">
        <v>2015</v>
      </c>
      <c r="N129" s="14">
        <v>2</v>
      </c>
      <c r="O129" s="15"/>
      <c r="P129" s="47">
        <v>2017</v>
      </c>
      <c r="Q129" s="47">
        <v>2023</v>
      </c>
      <c r="R129" s="74" t="s">
        <v>314</v>
      </c>
      <c r="S129" s="95" t="s">
        <v>1151</v>
      </c>
      <c r="T129" s="17">
        <v>2035</v>
      </c>
      <c r="U129" s="82">
        <v>9</v>
      </c>
      <c r="V129" s="82"/>
      <c r="W129" s="82"/>
      <c r="X129" s="82"/>
      <c r="Y129" s="82"/>
      <c r="Z129" s="82"/>
      <c r="AA129" s="176" t="s">
        <v>3152</v>
      </c>
      <c r="AB129" s="202" t="s">
        <v>2521</v>
      </c>
      <c r="AC129" s="197">
        <f t="shared" si="9"/>
        <v>9</v>
      </c>
      <c r="AD129" s="197">
        <f t="shared" si="10"/>
        <v>18</v>
      </c>
      <c r="AE129" s="197">
        <f t="shared" si="11"/>
        <v>27</v>
      </c>
      <c r="AH129" s="267"/>
    </row>
    <row r="130" spans="1:34" s="7" customFormat="1" ht="24" x14ac:dyDescent="0.25">
      <c r="A130" s="321"/>
      <c r="B130" s="239"/>
      <c r="C130" s="321"/>
      <c r="D130" s="71" t="s">
        <v>28</v>
      </c>
      <c r="E130" s="361"/>
      <c r="F130" s="95" t="s">
        <v>96</v>
      </c>
      <c r="G130" s="361"/>
      <c r="H130" s="361"/>
      <c r="I130" s="361"/>
      <c r="J130" s="97">
        <v>0.2</v>
      </c>
      <c r="K130" s="97">
        <v>60.3</v>
      </c>
      <c r="L130" s="102">
        <v>3.91</v>
      </c>
      <c r="M130" s="102">
        <v>2015</v>
      </c>
      <c r="N130" s="14">
        <v>2</v>
      </c>
      <c r="O130" s="15"/>
      <c r="P130" s="47">
        <v>2017</v>
      </c>
      <c r="Q130" s="47">
        <v>2023</v>
      </c>
      <c r="R130" s="74" t="s">
        <v>314</v>
      </c>
      <c r="S130" s="95" t="s">
        <v>1151</v>
      </c>
      <c r="T130" s="17">
        <v>2035</v>
      </c>
      <c r="U130" s="82"/>
      <c r="V130" s="82"/>
      <c r="W130" s="82">
        <v>1</v>
      </c>
      <c r="X130" s="82"/>
      <c r="Y130" s="82"/>
      <c r="Z130" s="82"/>
      <c r="AA130" s="176" t="s">
        <v>3152</v>
      </c>
      <c r="AB130" s="202" t="s">
        <v>2521</v>
      </c>
      <c r="AC130" s="197">
        <f t="shared" si="9"/>
        <v>0</v>
      </c>
      <c r="AD130" s="197">
        <f t="shared" si="10"/>
        <v>2</v>
      </c>
      <c r="AE130" s="197">
        <f t="shared" si="11"/>
        <v>2</v>
      </c>
    </row>
    <row r="131" spans="1:34" s="7" customFormat="1" ht="24" x14ac:dyDescent="0.25">
      <c r="A131" s="321"/>
      <c r="B131" s="239"/>
      <c r="C131" s="321"/>
      <c r="D131" s="71" t="s">
        <v>28</v>
      </c>
      <c r="E131" s="361"/>
      <c r="F131" s="95" t="s">
        <v>96</v>
      </c>
      <c r="G131" s="361"/>
      <c r="H131" s="361"/>
      <c r="I131" s="361"/>
      <c r="J131" s="97">
        <v>0.12</v>
      </c>
      <c r="K131" s="97">
        <v>21.3</v>
      </c>
      <c r="L131" s="102">
        <v>4.78</v>
      </c>
      <c r="M131" s="102">
        <v>2015</v>
      </c>
      <c r="N131" s="14">
        <v>1</v>
      </c>
      <c r="O131" s="15"/>
      <c r="P131" s="47">
        <v>2017</v>
      </c>
      <c r="Q131" s="47">
        <v>2023</v>
      </c>
      <c r="R131" s="74" t="s">
        <v>314</v>
      </c>
      <c r="S131" s="95" t="s">
        <v>1151</v>
      </c>
      <c r="T131" s="17">
        <v>2035</v>
      </c>
      <c r="U131" s="82"/>
      <c r="V131" s="82"/>
      <c r="W131" s="82"/>
      <c r="X131" s="82"/>
      <c r="Y131" s="82"/>
      <c r="Z131" s="82"/>
      <c r="AA131" s="176" t="s">
        <v>3152</v>
      </c>
      <c r="AB131" s="202" t="s">
        <v>2521</v>
      </c>
      <c r="AC131" s="197">
        <f t="shared" si="9"/>
        <v>0</v>
      </c>
      <c r="AD131" s="197">
        <f t="shared" si="10"/>
        <v>0</v>
      </c>
      <c r="AE131" s="197">
        <f t="shared" si="11"/>
        <v>0</v>
      </c>
    </row>
    <row r="132" spans="1:34" s="7" customFormat="1" ht="24" x14ac:dyDescent="0.25">
      <c r="A132" s="321" t="s">
        <v>1157</v>
      </c>
      <c r="B132" s="239"/>
      <c r="C132" s="321" t="s">
        <v>1158</v>
      </c>
      <c r="D132" s="71" t="s">
        <v>28</v>
      </c>
      <c r="E132" s="361" t="s">
        <v>1154</v>
      </c>
      <c r="F132" s="95" t="s">
        <v>96</v>
      </c>
      <c r="G132" s="361" t="s">
        <v>1155</v>
      </c>
      <c r="H132" s="361" t="s">
        <v>1159</v>
      </c>
      <c r="I132" s="361" t="s">
        <v>202</v>
      </c>
      <c r="J132" s="97">
        <v>103</v>
      </c>
      <c r="K132" s="97">
        <v>219.1</v>
      </c>
      <c r="L132" s="102">
        <v>8.18</v>
      </c>
      <c r="M132" s="102">
        <v>2015</v>
      </c>
      <c r="N132" s="14">
        <v>3</v>
      </c>
      <c r="O132" s="15"/>
      <c r="P132" s="47">
        <v>2017</v>
      </c>
      <c r="Q132" s="47">
        <v>2023</v>
      </c>
      <c r="R132" s="74" t="s">
        <v>314</v>
      </c>
      <c r="S132" s="95" t="s">
        <v>1151</v>
      </c>
      <c r="T132" s="17">
        <v>2035</v>
      </c>
      <c r="U132" s="93">
        <v>30</v>
      </c>
      <c r="V132" s="82">
        <v>1</v>
      </c>
      <c r="W132" s="82"/>
      <c r="X132" s="82">
        <v>2</v>
      </c>
      <c r="Y132" s="82"/>
      <c r="Z132" s="82"/>
      <c r="AA132" s="176" t="s">
        <v>3153</v>
      </c>
      <c r="AB132" s="202" t="s">
        <v>2521</v>
      </c>
      <c r="AC132" s="197">
        <f t="shared" si="9"/>
        <v>33</v>
      </c>
      <c r="AD132" s="197">
        <f t="shared" si="10"/>
        <v>67</v>
      </c>
      <c r="AE132" s="197">
        <f t="shared" si="11"/>
        <v>100</v>
      </c>
    </row>
    <row r="133" spans="1:34" s="7" customFormat="1" ht="24" x14ac:dyDescent="0.25">
      <c r="A133" s="321"/>
      <c r="B133" s="239"/>
      <c r="C133" s="321"/>
      <c r="D133" s="71" t="s">
        <v>28</v>
      </c>
      <c r="E133" s="361"/>
      <c r="F133" s="95" t="s">
        <v>96</v>
      </c>
      <c r="G133" s="361"/>
      <c r="H133" s="361"/>
      <c r="I133" s="361"/>
      <c r="J133" s="97">
        <v>48.6</v>
      </c>
      <c r="K133" s="97">
        <v>168.3</v>
      </c>
      <c r="L133" s="102">
        <v>7.11</v>
      </c>
      <c r="M133" s="102">
        <v>2015</v>
      </c>
      <c r="N133" s="14">
        <v>2.5</v>
      </c>
      <c r="O133" s="15"/>
      <c r="P133" s="47">
        <v>2017</v>
      </c>
      <c r="Q133" s="47">
        <v>2023</v>
      </c>
      <c r="R133" s="74" t="s">
        <v>314</v>
      </c>
      <c r="S133" s="95" t="s">
        <v>1151</v>
      </c>
      <c r="T133" s="17">
        <v>2035</v>
      </c>
      <c r="U133" s="93">
        <v>19</v>
      </c>
      <c r="V133" s="82"/>
      <c r="W133" s="82"/>
      <c r="X133" s="82"/>
      <c r="Y133" s="82"/>
      <c r="Z133" s="82"/>
      <c r="AA133" s="176" t="s">
        <v>3153</v>
      </c>
      <c r="AB133" s="202" t="s">
        <v>2521</v>
      </c>
      <c r="AC133" s="197">
        <f t="shared" si="9"/>
        <v>19</v>
      </c>
      <c r="AD133" s="197">
        <f t="shared" si="10"/>
        <v>38</v>
      </c>
      <c r="AE133" s="197">
        <f t="shared" si="11"/>
        <v>57</v>
      </c>
    </row>
    <row r="134" spans="1:34" s="7" customFormat="1" ht="24" x14ac:dyDescent="0.25">
      <c r="A134" s="321"/>
      <c r="B134" s="239"/>
      <c r="C134" s="321"/>
      <c r="D134" s="71" t="s">
        <v>28</v>
      </c>
      <c r="E134" s="361"/>
      <c r="F134" s="95" t="s">
        <v>96</v>
      </c>
      <c r="G134" s="361"/>
      <c r="H134" s="361"/>
      <c r="I134" s="361"/>
      <c r="J134" s="97">
        <v>0.4</v>
      </c>
      <c r="K134" s="97">
        <v>60.3</v>
      </c>
      <c r="L134" s="102">
        <v>3.91</v>
      </c>
      <c r="M134" s="102">
        <v>2015</v>
      </c>
      <c r="N134" s="14">
        <v>2</v>
      </c>
      <c r="O134" s="15"/>
      <c r="P134" s="47">
        <v>2017</v>
      </c>
      <c r="Q134" s="47">
        <v>2023</v>
      </c>
      <c r="R134" s="74" t="s">
        <v>314</v>
      </c>
      <c r="S134" s="95" t="s">
        <v>1151</v>
      </c>
      <c r="T134" s="17">
        <v>2035</v>
      </c>
      <c r="U134" s="82">
        <v>1</v>
      </c>
      <c r="V134" s="82"/>
      <c r="W134" s="82">
        <v>3</v>
      </c>
      <c r="X134" s="82"/>
      <c r="Y134" s="82">
        <v>3</v>
      </c>
      <c r="Z134" s="82"/>
      <c r="AA134" s="176" t="s">
        <v>3153</v>
      </c>
      <c r="AB134" s="202" t="s">
        <v>2521</v>
      </c>
      <c r="AC134" s="197">
        <f t="shared" si="9"/>
        <v>4</v>
      </c>
      <c r="AD134" s="197">
        <f t="shared" si="10"/>
        <v>11</v>
      </c>
      <c r="AE134" s="197">
        <f t="shared" si="11"/>
        <v>15</v>
      </c>
    </row>
    <row r="135" spans="1:34" s="7" customFormat="1" ht="15.75" x14ac:dyDescent="0.25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45"/>
      <c r="N135" s="19" t="s">
        <v>596</v>
      </c>
      <c r="O135" s="20"/>
      <c r="P135" s="45"/>
      <c r="Q135" s="45"/>
      <c r="R135" s="45"/>
      <c r="S135" s="45"/>
      <c r="T135" s="21" t="s">
        <v>596</v>
      </c>
      <c r="U135" s="24"/>
      <c r="V135" s="24"/>
      <c r="W135" s="24"/>
      <c r="X135" s="24"/>
      <c r="Y135" s="24"/>
      <c r="Z135" s="24"/>
      <c r="AA135" s="24"/>
      <c r="AB135" s="24"/>
      <c r="AC135" s="204">
        <f>SUM(AC7:AC134)</f>
        <v>697</v>
      </c>
      <c r="AD135" s="204">
        <f>SUM(AD7:AD134)</f>
        <v>1682</v>
      </c>
      <c r="AE135" s="204">
        <f t="shared" si="11"/>
        <v>2379</v>
      </c>
    </row>
    <row r="136" spans="1:34" s="7" customFormat="1" ht="15.75" x14ac:dyDescent="0.25">
      <c r="A136" s="6"/>
      <c r="B136" s="110" t="s">
        <v>3199</v>
      </c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1" t="s">
        <v>596</v>
      </c>
      <c r="O136" s="2"/>
      <c r="P136" s="6"/>
      <c r="Q136" s="6"/>
      <c r="R136" s="6"/>
      <c r="S136" s="6"/>
      <c r="T136" s="3" t="s">
        <v>596</v>
      </c>
      <c r="U136" s="24"/>
      <c r="V136" s="24"/>
      <c r="W136" s="24"/>
      <c r="X136" s="24"/>
      <c r="Y136" s="24"/>
      <c r="Z136" s="24"/>
      <c r="AA136" s="24"/>
      <c r="AB136" s="24"/>
    </row>
    <row r="137" spans="1:34" s="7" customFormat="1" x14ac:dyDescent="0.25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1" t="s">
        <v>596</v>
      </c>
      <c r="O137" s="2"/>
      <c r="P137" s="6"/>
      <c r="Q137" s="6"/>
      <c r="R137" s="6"/>
      <c r="S137" s="6"/>
      <c r="T137" s="3" t="s">
        <v>596</v>
      </c>
      <c r="U137" s="24"/>
      <c r="V137" s="24"/>
      <c r="W137" s="24"/>
      <c r="X137" s="24"/>
      <c r="Y137" s="24"/>
      <c r="Z137" s="24"/>
      <c r="AA137" s="24"/>
      <c r="AB137" s="24"/>
    </row>
    <row r="138" spans="1:34" s="7" customFormat="1" x14ac:dyDescent="0.25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1" t="s">
        <v>596</v>
      </c>
      <c r="O138" s="2"/>
      <c r="P138" s="6"/>
      <c r="Q138" s="6"/>
      <c r="R138" s="6"/>
      <c r="S138" s="6"/>
      <c r="T138" s="3" t="s">
        <v>596</v>
      </c>
      <c r="U138" s="24"/>
      <c r="V138" s="24"/>
      <c r="W138" s="24"/>
      <c r="X138" s="24"/>
      <c r="Y138" s="24"/>
      <c r="Z138" s="24"/>
      <c r="AA138" s="24"/>
      <c r="AB138" s="24"/>
    </row>
    <row r="139" spans="1:34" s="7" customFormat="1" x14ac:dyDescent="0.25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1" t="s">
        <v>596</v>
      </c>
      <c r="O139" s="2"/>
      <c r="P139" s="6"/>
      <c r="Q139" s="6"/>
      <c r="R139" s="6"/>
      <c r="S139" s="6"/>
      <c r="T139" s="3" t="s">
        <v>596</v>
      </c>
      <c r="U139" s="24"/>
      <c r="V139" s="24"/>
      <c r="W139" s="24"/>
      <c r="X139" s="24"/>
      <c r="Y139" s="24"/>
      <c r="Z139" s="24"/>
      <c r="AA139" s="24"/>
      <c r="AB139" s="24"/>
    </row>
    <row r="140" spans="1:34" s="7" customFormat="1" x14ac:dyDescent="0.25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1" t="s">
        <v>596</v>
      </c>
      <c r="O140" s="2"/>
      <c r="P140" s="6"/>
      <c r="Q140" s="6"/>
      <c r="R140" s="6"/>
      <c r="S140" s="6"/>
      <c r="T140" s="3" t="s">
        <v>596</v>
      </c>
      <c r="U140" s="24"/>
      <c r="V140" s="24"/>
      <c r="W140" s="24"/>
      <c r="X140" s="24"/>
      <c r="Y140" s="24"/>
      <c r="Z140" s="24"/>
      <c r="AA140" s="24"/>
      <c r="AB140" s="24"/>
    </row>
    <row r="141" spans="1:34" s="7" customFormat="1" x14ac:dyDescent="0.25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1" t="s">
        <v>596</v>
      </c>
      <c r="O141" s="2"/>
      <c r="P141" s="6"/>
      <c r="Q141" s="6"/>
      <c r="R141" s="6"/>
      <c r="S141" s="6"/>
      <c r="T141" s="3" t="s">
        <v>596</v>
      </c>
      <c r="U141" s="24"/>
      <c r="V141" s="24"/>
      <c r="W141" s="24"/>
      <c r="X141" s="24"/>
      <c r="Y141" s="24"/>
      <c r="Z141" s="24"/>
      <c r="AA141" s="24"/>
      <c r="AB141" s="24"/>
    </row>
    <row r="142" spans="1:34" s="7" customFormat="1" x14ac:dyDescent="0.25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1" t="s">
        <v>596</v>
      </c>
      <c r="O142" s="2"/>
      <c r="P142" s="6"/>
      <c r="Q142" s="6"/>
      <c r="R142" s="6"/>
      <c r="S142" s="6"/>
      <c r="T142" s="3" t="s">
        <v>596</v>
      </c>
      <c r="U142" s="24"/>
      <c r="V142" s="24"/>
      <c r="W142" s="24"/>
      <c r="X142" s="24"/>
      <c r="Y142" s="24"/>
      <c r="Z142" s="24"/>
      <c r="AA142" s="24"/>
      <c r="AB142" s="24"/>
    </row>
    <row r="143" spans="1:34" s="7" customFormat="1" x14ac:dyDescent="0.25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1" t="s">
        <v>596</v>
      </c>
      <c r="O143" s="2"/>
      <c r="P143" s="6"/>
      <c r="Q143" s="6"/>
      <c r="R143" s="6"/>
      <c r="S143" s="6"/>
      <c r="T143" s="3" t="s">
        <v>596</v>
      </c>
      <c r="U143" s="24"/>
      <c r="V143" s="24"/>
      <c r="W143" s="24"/>
      <c r="X143" s="24"/>
      <c r="Y143" s="24"/>
      <c r="Z143" s="24"/>
      <c r="AA143" s="24"/>
      <c r="AB143" s="24"/>
    </row>
    <row r="144" spans="1:34" s="7" customFormat="1" x14ac:dyDescent="0.25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1" t="s">
        <v>596</v>
      </c>
      <c r="O144" s="2"/>
      <c r="P144" s="6"/>
      <c r="Q144" s="6"/>
      <c r="R144" s="6"/>
      <c r="S144" s="6"/>
      <c r="T144" s="3" t="s">
        <v>596</v>
      </c>
      <c r="U144" s="24"/>
      <c r="V144" s="24"/>
      <c r="W144" s="24"/>
      <c r="X144" s="24"/>
      <c r="Y144" s="24"/>
      <c r="Z144" s="24"/>
      <c r="AA144" s="24"/>
      <c r="AB144" s="24"/>
    </row>
    <row r="145" spans="1:28" s="7" customFormat="1" x14ac:dyDescent="0.2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1" t="s">
        <v>596</v>
      </c>
      <c r="O145" s="2"/>
      <c r="P145" s="6"/>
      <c r="Q145" s="6"/>
      <c r="R145" s="6"/>
      <c r="S145" s="6"/>
      <c r="T145" s="3" t="s">
        <v>596</v>
      </c>
      <c r="U145" s="24"/>
      <c r="V145" s="24"/>
      <c r="W145" s="24"/>
      <c r="X145" s="24"/>
      <c r="Y145" s="24"/>
      <c r="Z145" s="24"/>
      <c r="AA145" s="24"/>
      <c r="AB145" s="24"/>
    </row>
    <row r="146" spans="1:28" s="7" customFormat="1" x14ac:dyDescent="0.25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1" t="s">
        <v>596</v>
      </c>
      <c r="O146" s="2"/>
      <c r="P146" s="6"/>
      <c r="Q146" s="6"/>
      <c r="R146" s="6"/>
      <c r="S146" s="6"/>
      <c r="T146" s="3" t="s">
        <v>596</v>
      </c>
      <c r="U146" s="24"/>
      <c r="V146" s="24"/>
      <c r="W146" s="24"/>
      <c r="X146" s="24"/>
      <c r="Y146" s="24"/>
      <c r="Z146" s="24"/>
      <c r="AA146" s="24"/>
      <c r="AB146" s="24"/>
    </row>
    <row r="147" spans="1:28" s="7" customFormat="1" x14ac:dyDescent="0.25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1" t="s">
        <v>596</v>
      </c>
      <c r="O147" s="2"/>
      <c r="P147" s="6"/>
      <c r="Q147" s="6"/>
      <c r="R147" s="6"/>
      <c r="S147" s="6"/>
      <c r="T147" s="3" t="s">
        <v>596</v>
      </c>
      <c r="U147" s="24"/>
      <c r="V147" s="24"/>
      <c r="W147" s="24"/>
      <c r="X147" s="24"/>
      <c r="Y147" s="24"/>
      <c r="Z147" s="24"/>
      <c r="AA147" s="24"/>
      <c r="AB147" s="24"/>
    </row>
    <row r="148" spans="1:28" s="7" customFormat="1" x14ac:dyDescent="0.25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1" t="s">
        <v>596</v>
      </c>
      <c r="O148" s="2"/>
      <c r="P148" s="6"/>
      <c r="Q148" s="6"/>
      <c r="R148" s="6"/>
      <c r="S148" s="6"/>
      <c r="T148" s="3" t="s">
        <v>596</v>
      </c>
      <c r="U148" s="24"/>
      <c r="V148" s="24"/>
      <c r="W148" s="24"/>
      <c r="X148" s="24"/>
      <c r="Y148" s="24"/>
      <c r="Z148" s="24"/>
      <c r="AA148" s="24"/>
      <c r="AB148" s="24"/>
    </row>
    <row r="149" spans="1:28" s="7" customFormat="1" x14ac:dyDescent="0.25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1" t="s">
        <v>596</v>
      </c>
      <c r="O149" s="2"/>
      <c r="P149" s="6"/>
      <c r="Q149" s="6"/>
      <c r="R149" s="6"/>
      <c r="S149" s="6"/>
      <c r="T149" s="3" t="s">
        <v>596</v>
      </c>
      <c r="U149" s="24"/>
      <c r="V149" s="24"/>
      <c r="W149" s="24"/>
      <c r="X149" s="24"/>
      <c r="Y149" s="24"/>
      <c r="Z149" s="24"/>
      <c r="AA149" s="24"/>
      <c r="AB149" s="24"/>
    </row>
    <row r="150" spans="1:28" s="7" customFormat="1" x14ac:dyDescent="0.25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1" t="s">
        <v>596</v>
      </c>
      <c r="O150" s="2"/>
      <c r="P150" s="6"/>
      <c r="Q150" s="6"/>
      <c r="R150" s="6"/>
      <c r="S150" s="6"/>
      <c r="T150" s="3" t="s">
        <v>596</v>
      </c>
      <c r="U150" s="24"/>
      <c r="V150" s="24"/>
      <c r="W150" s="24"/>
      <c r="X150" s="24"/>
      <c r="Y150" s="24"/>
      <c r="Z150" s="24"/>
      <c r="AA150" s="24"/>
      <c r="AB150" s="24"/>
    </row>
    <row r="151" spans="1:28" s="7" customFormat="1" x14ac:dyDescent="0.25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1" t="s">
        <v>596</v>
      </c>
      <c r="O151" s="2"/>
      <c r="P151" s="6"/>
      <c r="Q151" s="6"/>
      <c r="R151" s="6"/>
      <c r="S151" s="6"/>
      <c r="T151" s="3" t="s">
        <v>596</v>
      </c>
      <c r="U151" s="24"/>
      <c r="V151" s="24"/>
      <c r="W151" s="24"/>
      <c r="X151" s="24"/>
      <c r="Y151" s="24"/>
      <c r="Z151" s="24"/>
      <c r="AA151" s="24"/>
      <c r="AB151" s="24"/>
    </row>
    <row r="152" spans="1:28" s="7" customFormat="1" x14ac:dyDescent="0.25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1" t="s">
        <v>596</v>
      </c>
      <c r="O152" s="2"/>
      <c r="P152" s="6"/>
      <c r="Q152" s="6"/>
      <c r="R152" s="6"/>
      <c r="S152" s="6"/>
      <c r="T152" s="3" t="s">
        <v>596</v>
      </c>
      <c r="U152" s="24"/>
      <c r="V152" s="24"/>
      <c r="W152" s="24"/>
      <c r="X152" s="24"/>
      <c r="Y152" s="24"/>
      <c r="Z152" s="24"/>
      <c r="AA152" s="24"/>
      <c r="AB152" s="24"/>
    </row>
    <row r="153" spans="1:28" s="7" customFormat="1" x14ac:dyDescent="0.25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1" t="s">
        <v>596</v>
      </c>
      <c r="O153" s="2"/>
      <c r="P153" s="6"/>
      <c r="Q153" s="6"/>
      <c r="R153" s="6"/>
      <c r="S153" s="6"/>
      <c r="T153" s="3" t="s">
        <v>596</v>
      </c>
      <c r="U153" s="24"/>
      <c r="V153" s="24"/>
      <c r="W153" s="24"/>
      <c r="X153" s="24"/>
      <c r="Y153" s="24"/>
      <c r="Z153" s="24"/>
      <c r="AA153" s="24"/>
      <c r="AB153" s="24"/>
    </row>
    <row r="154" spans="1:28" s="7" customFormat="1" x14ac:dyDescent="0.25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1" t="s">
        <v>596</v>
      </c>
      <c r="O154" s="2"/>
      <c r="P154" s="6"/>
      <c r="Q154" s="6"/>
      <c r="R154" s="6"/>
      <c r="S154" s="6"/>
      <c r="T154" s="3" t="s">
        <v>596</v>
      </c>
      <c r="U154" s="24"/>
      <c r="V154" s="24"/>
      <c r="W154" s="24"/>
      <c r="X154" s="24"/>
      <c r="Y154" s="24"/>
      <c r="Z154" s="24"/>
      <c r="AA154" s="24"/>
      <c r="AB154" s="24"/>
    </row>
    <row r="155" spans="1:28" s="7" customFormat="1" x14ac:dyDescent="0.2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1" t="s">
        <v>596</v>
      </c>
      <c r="O155" s="2"/>
      <c r="P155" s="6"/>
      <c r="Q155" s="6"/>
      <c r="R155" s="6"/>
      <c r="S155" s="6"/>
      <c r="T155" s="3" t="s">
        <v>596</v>
      </c>
      <c r="U155" s="24"/>
      <c r="V155" s="24"/>
      <c r="W155" s="24"/>
      <c r="X155" s="24"/>
      <c r="Y155" s="24"/>
      <c r="Z155" s="24"/>
      <c r="AA155" s="24"/>
      <c r="AB155" s="24"/>
    </row>
    <row r="156" spans="1:28" s="7" customFormat="1" x14ac:dyDescent="0.25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1" t="s">
        <v>596</v>
      </c>
      <c r="O156" s="2"/>
      <c r="P156" s="6"/>
      <c r="Q156" s="6"/>
      <c r="R156" s="6"/>
      <c r="S156" s="6"/>
      <c r="T156" s="3" t="s">
        <v>596</v>
      </c>
      <c r="U156" s="24"/>
      <c r="V156" s="24"/>
      <c r="W156" s="24"/>
      <c r="X156" s="24"/>
      <c r="Y156" s="24"/>
      <c r="Z156" s="24"/>
      <c r="AA156" s="24"/>
      <c r="AB156" s="24"/>
    </row>
    <row r="157" spans="1:28" s="7" customFormat="1" x14ac:dyDescent="0.25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1" t="s">
        <v>596</v>
      </c>
      <c r="O157" s="2"/>
      <c r="P157" s="6"/>
      <c r="Q157" s="6"/>
      <c r="R157" s="6"/>
      <c r="S157" s="6"/>
      <c r="T157" s="3" t="s">
        <v>596</v>
      </c>
      <c r="U157" s="24"/>
      <c r="V157" s="24"/>
      <c r="W157" s="24"/>
      <c r="X157" s="24"/>
      <c r="Y157" s="24"/>
      <c r="Z157" s="24"/>
      <c r="AA157" s="24"/>
      <c r="AB157" s="24"/>
    </row>
    <row r="158" spans="1:28" s="7" customFormat="1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1" t="s">
        <v>596</v>
      </c>
      <c r="O158" s="2"/>
      <c r="P158" s="6"/>
      <c r="Q158" s="6"/>
      <c r="R158" s="6"/>
      <c r="S158" s="6"/>
      <c r="T158" s="3" t="s">
        <v>596</v>
      </c>
      <c r="U158" s="24"/>
      <c r="V158" s="24"/>
      <c r="W158" s="24"/>
      <c r="X158" s="24"/>
      <c r="Y158" s="24"/>
      <c r="Z158" s="24"/>
      <c r="AA158" s="24"/>
      <c r="AB158" s="24"/>
    </row>
    <row r="159" spans="1:28" s="7" customFormat="1" x14ac:dyDescent="0.25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1" t="s">
        <v>596</v>
      </c>
      <c r="O159" s="2"/>
      <c r="P159" s="6"/>
      <c r="Q159" s="6"/>
      <c r="R159" s="6"/>
      <c r="S159" s="6"/>
      <c r="T159" s="3" t="s">
        <v>596</v>
      </c>
      <c r="U159" s="24"/>
      <c r="V159" s="24"/>
      <c r="W159" s="24"/>
      <c r="X159" s="24"/>
      <c r="Y159" s="24"/>
      <c r="Z159" s="24"/>
      <c r="AA159" s="24"/>
      <c r="AB159" s="24"/>
    </row>
    <row r="160" spans="1:28" s="7" customFormat="1" x14ac:dyDescent="0.25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1" t="s">
        <v>596</v>
      </c>
      <c r="O160" s="2"/>
      <c r="P160" s="6"/>
      <c r="Q160" s="6"/>
      <c r="R160" s="6"/>
      <c r="S160" s="6"/>
      <c r="T160" s="3" t="s">
        <v>596</v>
      </c>
      <c r="U160" s="24"/>
      <c r="V160" s="24"/>
      <c r="W160" s="24"/>
      <c r="X160" s="24"/>
      <c r="Y160" s="24"/>
      <c r="Z160" s="24"/>
      <c r="AA160" s="24"/>
      <c r="AB160" s="24"/>
    </row>
    <row r="161" spans="1:28" s="7" customFormat="1" x14ac:dyDescent="0.25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1" t="s">
        <v>596</v>
      </c>
      <c r="O161" s="2"/>
      <c r="P161" s="6"/>
      <c r="Q161" s="6"/>
      <c r="R161" s="6"/>
      <c r="S161" s="6"/>
      <c r="T161" s="3" t="s">
        <v>596</v>
      </c>
      <c r="U161" s="24"/>
      <c r="V161" s="24"/>
      <c r="W161" s="24"/>
      <c r="X161" s="24"/>
      <c r="Y161" s="24"/>
      <c r="Z161" s="24"/>
      <c r="AA161" s="24"/>
      <c r="AB161" s="24"/>
    </row>
    <row r="162" spans="1:28" s="7" customFormat="1" x14ac:dyDescent="0.25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1" t="s">
        <v>596</v>
      </c>
      <c r="O162" s="2"/>
      <c r="P162" s="6"/>
      <c r="Q162" s="6"/>
      <c r="R162" s="6"/>
      <c r="S162" s="6"/>
      <c r="T162" s="3" t="s">
        <v>596</v>
      </c>
      <c r="U162" s="24"/>
      <c r="V162" s="24"/>
      <c r="W162" s="24"/>
      <c r="X162" s="24"/>
      <c r="Y162" s="24"/>
      <c r="Z162" s="24"/>
      <c r="AA162" s="24"/>
      <c r="AB162" s="24"/>
    </row>
    <row r="163" spans="1:28" s="7" customFormat="1" x14ac:dyDescent="0.25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1" t="s">
        <v>596</v>
      </c>
      <c r="O163" s="2"/>
      <c r="P163" s="6"/>
      <c r="Q163" s="6"/>
      <c r="R163" s="6"/>
      <c r="S163" s="6"/>
      <c r="T163" s="3" t="s">
        <v>596</v>
      </c>
      <c r="U163" s="24"/>
      <c r="V163" s="24"/>
      <c r="W163" s="24"/>
      <c r="X163" s="24"/>
      <c r="Y163" s="24"/>
      <c r="Z163" s="24"/>
      <c r="AA163" s="24"/>
      <c r="AB163" s="24"/>
    </row>
    <row r="164" spans="1:28" s="7" customFormat="1" x14ac:dyDescent="0.25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1" t="s">
        <v>596</v>
      </c>
      <c r="O164" s="2"/>
      <c r="P164" s="6"/>
      <c r="Q164" s="6"/>
      <c r="R164" s="6"/>
      <c r="S164" s="6"/>
      <c r="T164" s="3" t="s">
        <v>596</v>
      </c>
      <c r="U164" s="24"/>
      <c r="V164" s="24"/>
      <c r="W164" s="24"/>
      <c r="X164" s="24"/>
      <c r="Y164" s="24"/>
      <c r="Z164" s="24"/>
      <c r="AA164" s="24"/>
      <c r="AB164" s="24"/>
    </row>
    <row r="165" spans="1:28" s="7" customFormat="1" x14ac:dyDescent="0.2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1" t="s">
        <v>596</v>
      </c>
      <c r="O165" s="2"/>
      <c r="P165" s="6"/>
      <c r="Q165" s="6"/>
      <c r="R165" s="6"/>
      <c r="S165" s="6"/>
      <c r="T165" s="3" t="s">
        <v>596</v>
      </c>
      <c r="U165" s="24"/>
      <c r="V165" s="24"/>
      <c r="W165" s="24"/>
      <c r="X165" s="24"/>
      <c r="Y165" s="24"/>
      <c r="Z165" s="24"/>
      <c r="AA165" s="24"/>
      <c r="AB165" s="24"/>
    </row>
    <row r="166" spans="1:28" s="7" customFormat="1" x14ac:dyDescent="0.25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1" t="s">
        <v>596</v>
      </c>
      <c r="O166" s="2"/>
      <c r="P166" s="6"/>
      <c r="Q166" s="6"/>
      <c r="R166" s="6"/>
      <c r="S166" s="6"/>
      <c r="T166" s="3" t="s">
        <v>596</v>
      </c>
      <c r="U166" s="24"/>
      <c r="V166" s="24"/>
      <c r="W166" s="24"/>
      <c r="X166" s="24"/>
      <c r="Y166" s="24"/>
      <c r="Z166" s="24"/>
      <c r="AA166" s="24"/>
      <c r="AB166" s="24"/>
    </row>
    <row r="167" spans="1:28" s="7" customFormat="1" x14ac:dyDescent="0.25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1" t="s">
        <v>596</v>
      </c>
      <c r="O167" s="2"/>
      <c r="P167" s="6"/>
      <c r="Q167" s="6"/>
      <c r="R167" s="6"/>
      <c r="S167" s="6"/>
      <c r="T167" s="3" t="s">
        <v>596</v>
      </c>
      <c r="U167" s="24"/>
      <c r="V167" s="24"/>
      <c r="W167" s="24"/>
      <c r="X167" s="24"/>
      <c r="Y167" s="24"/>
      <c r="Z167" s="24"/>
      <c r="AA167" s="24"/>
      <c r="AB167" s="24"/>
    </row>
    <row r="168" spans="1:28" s="7" customFormat="1" x14ac:dyDescent="0.25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1" t="s">
        <v>596</v>
      </c>
      <c r="O168" s="2"/>
      <c r="P168" s="6"/>
      <c r="Q168" s="6"/>
      <c r="R168" s="6"/>
      <c r="S168" s="6"/>
      <c r="T168" s="3" t="s">
        <v>596</v>
      </c>
      <c r="U168" s="24"/>
      <c r="V168" s="24"/>
      <c r="W168" s="24"/>
      <c r="X168" s="24"/>
      <c r="Y168" s="24"/>
      <c r="Z168" s="24"/>
      <c r="AA168" s="24"/>
      <c r="AB168" s="24"/>
    </row>
    <row r="169" spans="1:28" s="7" customFormat="1" x14ac:dyDescent="0.25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1" t="s">
        <v>596</v>
      </c>
      <c r="O169" s="2"/>
      <c r="P169" s="6"/>
      <c r="Q169" s="6"/>
      <c r="R169" s="6"/>
      <c r="S169" s="6"/>
      <c r="T169" s="3" t="s">
        <v>596</v>
      </c>
      <c r="U169" s="24"/>
      <c r="V169" s="24"/>
      <c r="W169" s="24"/>
      <c r="X169" s="24"/>
      <c r="Y169" s="24"/>
      <c r="Z169" s="24"/>
      <c r="AA169" s="24"/>
      <c r="AB169" s="24"/>
    </row>
    <row r="170" spans="1:28" s="7" customFormat="1" x14ac:dyDescent="0.25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1" t="s">
        <v>596</v>
      </c>
      <c r="O170" s="2"/>
      <c r="P170" s="6"/>
      <c r="Q170" s="6"/>
      <c r="R170" s="6"/>
      <c r="S170" s="6"/>
      <c r="T170" s="3" t="s">
        <v>596</v>
      </c>
      <c r="U170" s="24"/>
      <c r="V170" s="24"/>
      <c r="W170" s="24"/>
      <c r="X170" s="24"/>
      <c r="Y170" s="24"/>
      <c r="Z170" s="24"/>
      <c r="AA170" s="24"/>
      <c r="AB170" s="24"/>
    </row>
    <row r="171" spans="1:28" s="7" customFormat="1" x14ac:dyDescent="0.25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1" t="s">
        <v>596</v>
      </c>
      <c r="O171" s="2"/>
      <c r="P171" s="6"/>
      <c r="Q171" s="6"/>
      <c r="R171" s="6"/>
      <c r="S171" s="6"/>
      <c r="T171" s="3" t="s">
        <v>596</v>
      </c>
      <c r="U171" s="24"/>
      <c r="V171" s="24"/>
      <c r="W171" s="24"/>
      <c r="X171" s="24"/>
      <c r="Y171" s="24"/>
      <c r="Z171" s="24"/>
      <c r="AA171" s="24"/>
      <c r="AB171" s="24"/>
    </row>
    <row r="172" spans="1:28" s="7" customFormat="1" x14ac:dyDescent="0.25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1" t="s">
        <v>596</v>
      </c>
      <c r="O172" s="2"/>
      <c r="P172" s="6"/>
      <c r="Q172" s="6"/>
      <c r="R172" s="6"/>
      <c r="S172" s="6"/>
      <c r="T172" s="3" t="s">
        <v>596</v>
      </c>
      <c r="U172" s="24"/>
      <c r="V172" s="24"/>
      <c r="W172" s="24"/>
      <c r="X172" s="24"/>
      <c r="Y172" s="24"/>
      <c r="Z172" s="24"/>
      <c r="AA172" s="24"/>
      <c r="AB172" s="24"/>
    </row>
    <row r="173" spans="1:28" s="7" customFormat="1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1" t="s">
        <v>596</v>
      </c>
      <c r="O173" s="2"/>
      <c r="P173" s="6"/>
      <c r="Q173" s="6"/>
      <c r="R173" s="6"/>
      <c r="S173" s="6"/>
      <c r="T173" s="3" t="s">
        <v>596</v>
      </c>
      <c r="U173" s="24"/>
      <c r="V173" s="24"/>
      <c r="W173" s="24"/>
      <c r="X173" s="24"/>
      <c r="Y173" s="24"/>
      <c r="Z173" s="24"/>
      <c r="AA173" s="24"/>
      <c r="AB173" s="24"/>
    </row>
    <row r="174" spans="1:28" s="7" customFormat="1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1" t="s">
        <v>596</v>
      </c>
      <c r="O174" s="2"/>
      <c r="P174" s="6"/>
      <c r="Q174" s="6"/>
      <c r="R174" s="6"/>
      <c r="S174" s="6"/>
      <c r="T174" s="3" t="s">
        <v>596</v>
      </c>
      <c r="U174" s="24"/>
      <c r="V174" s="24"/>
      <c r="W174" s="24"/>
      <c r="X174" s="24"/>
      <c r="Y174" s="24"/>
      <c r="Z174" s="24"/>
      <c r="AA174" s="24"/>
      <c r="AB174" s="24"/>
    </row>
    <row r="175" spans="1:28" s="7" customFormat="1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1" t="s">
        <v>596</v>
      </c>
      <c r="O175" s="2"/>
      <c r="P175" s="6"/>
      <c r="Q175" s="6"/>
      <c r="R175" s="6"/>
      <c r="S175" s="6"/>
      <c r="T175" s="3" t="s">
        <v>596</v>
      </c>
      <c r="U175" s="24"/>
      <c r="V175" s="24"/>
      <c r="W175" s="24"/>
      <c r="X175" s="24"/>
      <c r="Y175" s="24"/>
      <c r="Z175" s="24"/>
      <c r="AA175" s="24"/>
      <c r="AB175" s="24"/>
    </row>
    <row r="176" spans="1:28" s="7" customFormat="1" x14ac:dyDescent="0.25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1" t="s">
        <v>596</v>
      </c>
      <c r="O176" s="2"/>
      <c r="P176" s="6"/>
      <c r="Q176" s="6"/>
      <c r="R176" s="6"/>
      <c r="S176" s="6"/>
      <c r="T176" s="3" t="s">
        <v>596</v>
      </c>
      <c r="U176" s="24"/>
      <c r="V176" s="24"/>
      <c r="W176" s="24"/>
      <c r="X176" s="24"/>
      <c r="Y176" s="24"/>
      <c r="Z176" s="24"/>
      <c r="AA176" s="24"/>
      <c r="AB176" s="24"/>
    </row>
    <row r="177" spans="1:28" s="7" customFormat="1" x14ac:dyDescent="0.25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1" t="s">
        <v>596</v>
      </c>
      <c r="O177" s="2"/>
      <c r="P177" s="6"/>
      <c r="Q177" s="6"/>
      <c r="R177" s="6"/>
      <c r="S177" s="6"/>
      <c r="T177" s="3" t="s">
        <v>596</v>
      </c>
      <c r="U177" s="24"/>
      <c r="V177" s="24"/>
      <c r="W177" s="24"/>
      <c r="X177" s="24"/>
      <c r="Y177" s="24"/>
      <c r="Z177" s="24"/>
      <c r="AA177" s="24"/>
      <c r="AB177" s="24"/>
    </row>
    <row r="178" spans="1:28" s="7" customFormat="1" x14ac:dyDescent="0.25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1" t="s">
        <v>596</v>
      </c>
      <c r="O178" s="2"/>
      <c r="P178" s="6"/>
      <c r="Q178" s="6"/>
      <c r="R178" s="6"/>
      <c r="S178" s="6"/>
      <c r="T178" s="3" t="s">
        <v>596</v>
      </c>
      <c r="U178" s="24"/>
      <c r="V178" s="24"/>
      <c r="W178" s="24"/>
      <c r="X178" s="24"/>
      <c r="Y178" s="24"/>
      <c r="Z178" s="24"/>
      <c r="AA178" s="24"/>
      <c r="AB178" s="24"/>
    </row>
    <row r="179" spans="1:28" s="7" customFormat="1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1" t="s">
        <v>596</v>
      </c>
      <c r="O179" s="2"/>
      <c r="P179" s="6"/>
      <c r="Q179" s="6"/>
      <c r="R179" s="6"/>
      <c r="S179" s="6"/>
      <c r="T179" s="3" t="s">
        <v>596</v>
      </c>
      <c r="U179" s="24"/>
      <c r="V179" s="24"/>
      <c r="W179" s="24"/>
      <c r="X179" s="24"/>
      <c r="Y179" s="24"/>
      <c r="Z179" s="24"/>
      <c r="AA179" s="24"/>
      <c r="AB179" s="24"/>
    </row>
    <row r="180" spans="1:28" s="7" customFormat="1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1" t="s">
        <v>596</v>
      </c>
      <c r="O180" s="2"/>
      <c r="P180" s="6"/>
      <c r="Q180" s="6"/>
      <c r="R180" s="6"/>
      <c r="S180" s="6"/>
      <c r="T180" s="3" t="s">
        <v>596</v>
      </c>
      <c r="U180" s="24"/>
      <c r="V180" s="24"/>
      <c r="W180" s="24"/>
      <c r="X180" s="24"/>
      <c r="Y180" s="24"/>
      <c r="Z180" s="24"/>
      <c r="AA180" s="24"/>
      <c r="AB180" s="24"/>
    </row>
    <row r="181" spans="1:28" s="7" customFormat="1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1" t="s">
        <v>596</v>
      </c>
      <c r="O181" s="2"/>
      <c r="P181" s="6"/>
      <c r="Q181" s="6"/>
      <c r="R181" s="6"/>
      <c r="S181" s="6"/>
      <c r="T181" s="3" t="s">
        <v>596</v>
      </c>
      <c r="U181" s="24"/>
      <c r="V181" s="24"/>
      <c r="W181" s="24"/>
      <c r="X181" s="24"/>
      <c r="Y181" s="24"/>
      <c r="Z181" s="24"/>
      <c r="AA181" s="24"/>
      <c r="AB181" s="24"/>
    </row>
    <row r="182" spans="1:28" s="7" customFormat="1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1" t="s">
        <v>596</v>
      </c>
      <c r="O182" s="2"/>
      <c r="P182" s="6"/>
      <c r="Q182" s="6"/>
      <c r="R182" s="6"/>
      <c r="S182" s="6"/>
      <c r="T182" s="3" t="s">
        <v>596</v>
      </c>
      <c r="U182" s="24"/>
      <c r="V182" s="24"/>
      <c r="W182" s="24"/>
      <c r="X182" s="24"/>
      <c r="Y182" s="24"/>
      <c r="Z182" s="24"/>
      <c r="AA182" s="24"/>
      <c r="AB182" s="24"/>
    </row>
    <row r="183" spans="1:28" s="7" customFormat="1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1" t="s">
        <v>596</v>
      </c>
      <c r="O183" s="2"/>
      <c r="P183" s="6"/>
      <c r="Q183" s="6"/>
      <c r="R183" s="6"/>
      <c r="S183" s="6"/>
      <c r="T183" s="3" t="s">
        <v>596</v>
      </c>
      <c r="U183" s="24"/>
      <c r="V183" s="24"/>
      <c r="W183" s="24"/>
      <c r="X183" s="24"/>
      <c r="Y183" s="24"/>
      <c r="Z183" s="24"/>
      <c r="AA183" s="24"/>
      <c r="AB183" s="24"/>
    </row>
    <row r="184" spans="1:28" s="7" customFormat="1" x14ac:dyDescent="0.2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1" t="s">
        <v>596</v>
      </c>
      <c r="O184" s="2"/>
      <c r="P184" s="6"/>
      <c r="Q184" s="6"/>
      <c r="R184" s="6"/>
      <c r="S184" s="6"/>
      <c r="T184" s="3" t="s">
        <v>596</v>
      </c>
      <c r="U184" s="24"/>
      <c r="V184" s="24"/>
      <c r="W184" s="24"/>
      <c r="X184" s="24"/>
      <c r="Y184" s="24"/>
      <c r="Z184" s="24"/>
      <c r="AA184" s="24"/>
      <c r="AB184" s="24"/>
    </row>
    <row r="185" spans="1:28" s="7" customFormat="1" x14ac:dyDescent="0.2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1" t="s">
        <v>596</v>
      </c>
      <c r="O185" s="2"/>
      <c r="P185" s="6"/>
      <c r="Q185" s="6"/>
      <c r="R185" s="6"/>
      <c r="S185" s="6"/>
      <c r="T185" s="3" t="s">
        <v>596</v>
      </c>
      <c r="U185" s="24"/>
      <c r="V185" s="24"/>
      <c r="W185" s="24"/>
      <c r="X185" s="24"/>
      <c r="Y185" s="24"/>
      <c r="Z185" s="24"/>
      <c r="AA185" s="24"/>
      <c r="AB185" s="24"/>
    </row>
    <row r="186" spans="1:28" s="7" customFormat="1" x14ac:dyDescent="0.2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1" t="s">
        <v>596</v>
      </c>
      <c r="O186" s="2"/>
      <c r="P186" s="6"/>
      <c r="Q186" s="6"/>
      <c r="R186" s="6"/>
      <c r="S186" s="6"/>
      <c r="T186" s="3" t="s">
        <v>596</v>
      </c>
      <c r="U186" s="24"/>
      <c r="V186" s="24"/>
      <c r="W186" s="24"/>
      <c r="X186" s="24"/>
      <c r="Y186" s="24"/>
      <c r="Z186" s="24"/>
      <c r="AA186" s="24"/>
      <c r="AB186" s="24"/>
    </row>
    <row r="187" spans="1:28" s="7" customFormat="1" x14ac:dyDescent="0.2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1" t="s">
        <v>596</v>
      </c>
      <c r="O187" s="2"/>
      <c r="P187" s="6"/>
      <c r="Q187" s="6"/>
      <c r="R187" s="6"/>
      <c r="S187" s="6"/>
      <c r="T187" s="3" t="s">
        <v>596</v>
      </c>
      <c r="U187" s="24"/>
      <c r="V187" s="24"/>
      <c r="W187" s="24"/>
      <c r="X187" s="24"/>
      <c r="Y187" s="24"/>
      <c r="Z187" s="24"/>
      <c r="AA187" s="24"/>
      <c r="AB187" s="24"/>
    </row>
    <row r="188" spans="1:28" s="7" customFormat="1" x14ac:dyDescent="0.2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1" t="s">
        <v>596</v>
      </c>
      <c r="O188" s="2"/>
      <c r="P188" s="6"/>
      <c r="Q188" s="6"/>
      <c r="R188" s="6"/>
      <c r="S188" s="6"/>
      <c r="T188" s="3" t="s">
        <v>596</v>
      </c>
      <c r="U188" s="24"/>
      <c r="V188" s="24"/>
      <c r="W188" s="24"/>
      <c r="X188" s="24"/>
      <c r="Y188" s="24"/>
      <c r="Z188" s="24"/>
      <c r="AA188" s="24"/>
      <c r="AB188" s="24"/>
    </row>
    <row r="189" spans="1:28" s="7" customFormat="1" x14ac:dyDescent="0.2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1" t="s">
        <v>596</v>
      </c>
      <c r="O189" s="2"/>
      <c r="P189" s="6"/>
      <c r="Q189" s="6"/>
      <c r="R189" s="6"/>
      <c r="S189" s="6"/>
      <c r="T189" s="3" t="s">
        <v>596</v>
      </c>
      <c r="U189" s="24"/>
      <c r="V189" s="24"/>
      <c r="W189" s="24"/>
      <c r="X189" s="24"/>
      <c r="Y189" s="24"/>
      <c r="Z189" s="24"/>
      <c r="AA189" s="24"/>
      <c r="AB189" s="24"/>
    </row>
    <row r="190" spans="1:28" s="7" customFormat="1" x14ac:dyDescent="0.2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1" t="s">
        <v>596</v>
      </c>
      <c r="O190" s="2"/>
      <c r="P190" s="6"/>
      <c r="Q190" s="6"/>
      <c r="R190" s="6"/>
      <c r="S190" s="6"/>
      <c r="T190" s="3" t="s">
        <v>596</v>
      </c>
      <c r="U190" s="24"/>
      <c r="V190" s="24"/>
      <c r="W190" s="24"/>
      <c r="X190" s="24"/>
      <c r="Y190" s="24"/>
      <c r="Z190" s="24"/>
      <c r="AA190" s="24"/>
      <c r="AB190" s="24"/>
    </row>
    <row r="191" spans="1:28" s="7" customFormat="1" x14ac:dyDescent="0.2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1" t="s">
        <v>596</v>
      </c>
      <c r="O191" s="2"/>
      <c r="P191" s="6"/>
      <c r="Q191" s="6"/>
      <c r="R191" s="6"/>
      <c r="S191" s="6"/>
      <c r="T191" s="3" t="s">
        <v>596</v>
      </c>
      <c r="U191" s="24"/>
      <c r="V191" s="24"/>
      <c r="W191" s="24"/>
      <c r="X191" s="24"/>
      <c r="Y191" s="24"/>
      <c r="Z191" s="24"/>
      <c r="AA191" s="24"/>
      <c r="AB191" s="24"/>
    </row>
    <row r="192" spans="1:28" s="7" customFormat="1" x14ac:dyDescent="0.2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1" t="s">
        <v>596</v>
      </c>
      <c r="O192" s="2"/>
      <c r="P192" s="6"/>
      <c r="Q192" s="6"/>
      <c r="R192" s="6"/>
      <c r="S192" s="6"/>
      <c r="T192" s="3" t="s">
        <v>596</v>
      </c>
      <c r="U192" s="24"/>
      <c r="V192" s="24"/>
      <c r="W192" s="24"/>
      <c r="X192" s="24"/>
      <c r="Y192" s="24"/>
      <c r="Z192" s="24"/>
      <c r="AA192" s="24"/>
      <c r="AB192" s="24"/>
    </row>
    <row r="193" spans="1:28" s="7" customFormat="1" x14ac:dyDescent="0.2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1" t="s">
        <v>596</v>
      </c>
      <c r="O193" s="2"/>
      <c r="P193" s="6"/>
      <c r="Q193" s="6"/>
      <c r="R193" s="6"/>
      <c r="S193" s="6"/>
      <c r="T193" s="3" t="s">
        <v>596</v>
      </c>
      <c r="U193" s="24"/>
      <c r="V193" s="24"/>
      <c r="W193" s="24"/>
      <c r="X193" s="24"/>
      <c r="Y193" s="24"/>
      <c r="Z193" s="24"/>
      <c r="AA193" s="24"/>
      <c r="AB193" s="24"/>
    </row>
    <row r="194" spans="1:28" s="7" customFormat="1" x14ac:dyDescent="0.25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1" t="s">
        <v>596</v>
      </c>
      <c r="O194" s="2"/>
      <c r="P194" s="6"/>
      <c r="Q194" s="6"/>
      <c r="R194" s="6"/>
      <c r="S194" s="6"/>
      <c r="T194" s="3" t="s">
        <v>596</v>
      </c>
      <c r="U194" s="24"/>
      <c r="V194" s="24"/>
      <c r="W194" s="24"/>
      <c r="X194" s="24"/>
      <c r="Y194" s="24"/>
      <c r="Z194" s="24"/>
      <c r="AA194" s="24"/>
      <c r="AB194" s="24"/>
    </row>
    <row r="195" spans="1:28" s="7" customFormat="1" x14ac:dyDescent="0.2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1" t="s">
        <v>596</v>
      </c>
      <c r="O195" s="2"/>
      <c r="P195" s="6"/>
      <c r="Q195" s="6"/>
      <c r="R195" s="6"/>
      <c r="S195" s="6"/>
      <c r="T195" s="3" t="s">
        <v>596</v>
      </c>
      <c r="U195" s="24"/>
      <c r="V195" s="24"/>
      <c r="W195" s="24"/>
      <c r="X195" s="24"/>
      <c r="Y195" s="24"/>
      <c r="Z195" s="24"/>
      <c r="AA195" s="24"/>
      <c r="AB195" s="24"/>
    </row>
    <row r="196" spans="1:28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1" t="s">
        <v>596</v>
      </c>
      <c r="O196" s="2"/>
      <c r="P196" s="4"/>
      <c r="Q196" s="4"/>
      <c r="R196" s="4"/>
      <c r="S196" s="4"/>
      <c r="T196" s="3" t="s">
        <v>596</v>
      </c>
      <c r="U196" s="24"/>
      <c r="V196" s="24"/>
      <c r="W196" s="24"/>
      <c r="X196" s="24"/>
      <c r="Y196" s="24"/>
      <c r="Z196" s="24"/>
      <c r="AA196" s="24"/>
      <c r="AB196" s="24"/>
    </row>
    <row r="197" spans="1:28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1" t="s">
        <v>596</v>
      </c>
      <c r="O197" s="2"/>
      <c r="P197" s="4"/>
      <c r="Q197" s="4"/>
      <c r="R197" s="4"/>
      <c r="S197" s="4"/>
      <c r="T197" s="3" t="s">
        <v>596</v>
      </c>
      <c r="U197" s="24"/>
      <c r="V197" s="24"/>
      <c r="W197" s="24"/>
      <c r="X197" s="24"/>
      <c r="Y197" s="24"/>
      <c r="Z197" s="24"/>
      <c r="AA197" s="24"/>
      <c r="AB197" s="24"/>
    </row>
    <row r="198" spans="1:28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1" t="s">
        <v>596</v>
      </c>
      <c r="O198" s="2"/>
      <c r="P198" s="4"/>
      <c r="Q198" s="4"/>
      <c r="R198" s="4"/>
      <c r="S198" s="4"/>
      <c r="T198" s="3" t="s">
        <v>596</v>
      </c>
      <c r="U198" s="24"/>
      <c r="V198" s="24"/>
      <c r="W198" s="24"/>
      <c r="X198" s="24"/>
      <c r="Y198" s="24"/>
      <c r="Z198" s="24"/>
      <c r="AA198" s="24"/>
      <c r="AB198" s="24"/>
    </row>
    <row r="199" spans="1:28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1" t="s">
        <v>596</v>
      </c>
      <c r="O199" s="2"/>
      <c r="P199" s="4"/>
      <c r="Q199" s="4"/>
      <c r="R199" s="4"/>
      <c r="S199" s="4"/>
      <c r="T199" s="3" t="s">
        <v>596</v>
      </c>
      <c r="U199" s="23"/>
      <c r="V199" s="23"/>
      <c r="W199" s="23"/>
      <c r="X199" s="23"/>
      <c r="Y199" s="23"/>
      <c r="Z199" s="23"/>
      <c r="AA199" s="23"/>
      <c r="AB199" s="23"/>
    </row>
    <row r="200" spans="1:28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1" t="s">
        <v>596</v>
      </c>
      <c r="O200" s="2"/>
      <c r="P200" s="4"/>
      <c r="Q200" s="4"/>
      <c r="R200" s="4"/>
      <c r="S200" s="4"/>
      <c r="T200" s="3" t="s">
        <v>596</v>
      </c>
      <c r="U200" s="23"/>
      <c r="V200" s="23"/>
      <c r="W200" s="23"/>
      <c r="X200" s="23"/>
      <c r="Y200" s="23"/>
      <c r="Z200" s="23"/>
      <c r="AA200" s="23"/>
      <c r="AB200" s="23"/>
    </row>
    <row r="201" spans="1:28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1" t="s">
        <v>596</v>
      </c>
      <c r="O201" s="2"/>
      <c r="P201" s="4"/>
      <c r="Q201" s="4"/>
      <c r="R201" s="4"/>
      <c r="S201" s="4"/>
      <c r="T201" s="3" t="s">
        <v>596</v>
      </c>
      <c r="U201" s="23"/>
      <c r="V201" s="23"/>
      <c r="W201" s="23"/>
      <c r="X201" s="23"/>
      <c r="Y201" s="23"/>
      <c r="Z201" s="23"/>
      <c r="AA201" s="23"/>
      <c r="AB201" s="23"/>
    </row>
    <row r="202" spans="1:28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1" t="s">
        <v>596</v>
      </c>
      <c r="O202" s="2"/>
      <c r="P202" s="4"/>
      <c r="Q202" s="4"/>
      <c r="R202" s="4"/>
      <c r="S202" s="4"/>
      <c r="T202" s="3" t="s">
        <v>596</v>
      </c>
      <c r="U202" s="23"/>
      <c r="V202" s="23"/>
      <c r="W202" s="23"/>
      <c r="X202" s="23"/>
      <c r="Y202" s="23"/>
      <c r="Z202" s="23"/>
      <c r="AA202" s="23"/>
      <c r="AB202" s="23"/>
    </row>
    <row r="203" spans="1:28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1" t="s">
        <v>596</v>
      </c>
      <c r="O203" s="2"/>
      <c r="P203" s="4"/>
      <c r="Q203" s="4"/>
      <c r="R203" s="4"/>
      <c r="S203" s="4"/>
      <c r="T203" s="3" t="s">
        <v>596</v>
      </c>
      <c r="U203" s="23"/>
      <c r="V203" s="23"/>
      <c r="W203" s="23"/>
      <c r="X203" s="23"/>
      <c r="Y203" s="23"/>
      <c r="Z203" s="23"/>
      <c r="AA203" s="23"/>
      <c r="AB203" s="23"/>
    </row>
    <row r="204" spans="1:28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1" t="s">
        <v>596</v>
      </c>
      <c r="O204" s="2"/>
      <c r="P204" s="4"/>
      <c r="Q204" s="4"/>
      <c r="R204" s="4"/>
      <c r="S204" s="4"/>
      <c r="T204" s="3" t="s">
        <v>596</v>
      </c>
      <c r="U204" s="23"/>
      <c r="V204" s="23"/>
      <c r="W204" s="23"/>
      <c r="X204" s="23"/>
      <c r="Y204" s="23"/>
      <c r="Z204" s="23"/>
      <c r="AA204" s="23"/>
      <c r="AB204" s="23"/>
    </row>
    <row r="205" spans="1:28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1" t="s">
        <v>596</v>
      </c>
      <c r="O205" s="2"/>
      <c r="P205" s="4"/>
      <c r="Q205" s="4"/>
      <c r="R205" s="4"/>
      <c r="S205" s="4"/>
      <c r="T205" s="3" t="s">
        <v>596</v>
      </c>
    </row>
    <row r="206" spans="1:28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1" t="s">
        <v>596</v>
      </c>
      <c r="O206" s="2"/>
      <c r="P206" s="4"/>
      <c r="Q206" s="4"/>
      <c r="R206" s="4"/>
      <c r="S206" s="4"/>
      <c r="T206" s="3" t="s">
        <v>596</v>
      </c>
    </row>
    <row r="207" spans="1:28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1" t="s">
        <v>596</v>
      </c>
      <c r="O207" s="2"/>
      <c r="P207" s="4"/>
      <c r="Q207" s="4"/>
      <c r="R207" s="4"/>
      <c r="S207" s="4"/>
      <c r="T207" s="3" t="s">
        <v>596</v>
      </c>
    </row>
    <row r="208" spans="1:28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1" t="s">
        <v>596</v>
      </c>
      <c r="O208" s="2"/>
      <c r="P208" s="4"/>
      <c r="Q208" s="4"/>
      <c r="R208" s="4"/>
      <c r="S208" s="4"/>
      <c r="T208" s="3" t="s">
        <v>596</v>
      </c>
    </row>
    <row r="209" spans="1:3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1" t="s">
        <v>596</v>
      </c>
      <c r="O209" s="2"/>
      <c r="P209" s="4"/>
      <c r="Q209" s="4"/>
      <c r="R209" s="4"/>
      <c r="S209" s="4"/>
      <c r="T209" s="3" t="s">
        <v>596</v>
      </c>
    </row>
    <row r="210" spans="1:3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1" t="s">
        <v>596</v>
      </c>
      <c r="O210" s="2"/>
      <c r="P210" s="4"/>
      <c r="Q210" s="4"/>
      <c r="R210" s="4"/>
      <c r="S210" s="4"/>
      <c r="T210" s="3" t="s">
        <v>596</v>
      </c>
    </row>
    <row r="211" spans="1:3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1" t="s">
        <v>596</v>
      </c>
      <c r="O211" s="2"/>
      <c r="P211" s="4"/>
      <c r="Q211" s="4"/>
      <c r="R211" s="4"/>
      <c r="S211" s="4"/>
      <c r="T211" s="3" t="s">
        <v>596</v>
      </c>
    </row>
    <row r="212" spans="1:3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1" t="s">
        <v>596</v>
      </c>
      <c r="O212" s="2"/>
      <c r="P212" s="4"/>
      <c r="Q212" s="4"/>
      <c r="R212" s="4"/>
      <c r="S212" s="4"/>
      <c r="T212" s="3" t="s">
        <v>596</v>
      </c>
    </row>
    <row r="213" spans="1:3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1" t="s">
        <v>596</v>
      </c>
      <c r="O213" s="2"/>
      <c r="P213" s="4"/>
      <c r="Q213" s="4"/>
      <c r="R213" s="4"/>
      <c r="S213" s="4"/>
      <c r="T213" s="3" t="s">
        <v>596</v>
      </c>
    </row>
    <row r="214" spans="1:3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1" t="s">
        <v>596</v>
      </c>
      <c r="O214" s="2"/>
      <c r="P214" s="4"/>
      <c r="Q214" s="4"/>
      <c r="R214" s="4"/>
      <c r="S214" s="4"/>
      <c r="T214" s="3" t="s">
        <v>596</v>
      </c>
    </row>
    <row r="215" spans="1:3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1" t="s">
        <v>596</v>
      </c>
      <c r="O215" s="2"/>
      <c r="P215" s="4"/>
      <c r="Q215" s="4"/>
      <c r="R215" s="4"/>
      <c r="S215" s="4"/>
      <c r="T215" s="3" t="s">
        <v>596</v>
      </c>
    </row>
    <row r="216" spans="1:3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1" t="s">
        <v>596</v>
      </c>
      <c r="O216" s="2"/>
      <c r="P216" s="4"/>
      <c r="Q216" s="4"/>
      <c r="R216" s="4"/>
      <c r="S216" s="4"/>
      <c r="T216" s="3" t="s">
        <v>596</v>
      </c>
    </row>
    <row r="217" spans="1:3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1" t="s">
        <v>596</v>
      </c>
      <c r="O217" s="2"/>
      <c r="P217" s="4"/>
      <c r="Q217" s="4"/>
      <c r="R217" s="4"/>
      <c r="S217" s="4"/>
      <c r="T217" s="3" t="s">
        <v>596</v>
      </c>
    </row>
    <row r="218" spans="1:3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1" t="s">
        <v>596</v>
      </c>
      <c r="O218" s="2"/>
      <c r="P218" s="4"/>
      <c r="Q218" s="4"/>
      <c r="R218" s="4"/>
      <c r="S218" s="4"/>
      <c r="T218" s="3" t="s">
        <v>596</v>
      </c>
    </row>
    <row r="219" spans="1:31" ht="15.75" thickBot="1" x14ac:dyDescent="0.3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1" t="s">
        <v>596</v>
      </c>
      <c r="O219" s="2"/>
      <c r="P219" s="4"/>
      <c r="Q219" s="4"/>
      <c r="R219" s="4"/>
      <c r="S219" s="4"/>
      <c r="T219" s="3" t="s">
        <v>596</v>
      </c>
    </row>
    <row r="220" spans="1:31" ht="16.5" thickBot="1" x14ac:dyDescent="0.3">
      <c r="AC220" s="268">
        <v>697</v>
      </c>
      <c r="AD220" s="269">
        <v>1682</v>
      </c>
      <c r="AE220" s="270">
        <v>2379</v>
      </c>
    </row>
    <row r="222" spans="1:31" ht="15.75" x14ac:dyDescent="0.25">
      <c r="B222" s="8" t="s">
        <v>2511</v>
      </c>
    </row>
  </sheetData>
  <autoFilter ref="A6:AE219"/>
  <mergeCells count="170">
    <mergeCell ref="N4:N5"/>
    <mergeCell ref="O4:O5"/>
    <mergeCell ref="M3:M5"/>
    <mergeCell ref="AC3:AC5"/>
    <mergeCell ref="AD3:AD5"/>
    <mergeCell ref="AE3:AE5"/>
    <mergeCell ref="A2:AE2"/>
    <mergeCell ref="A132:A134"/>
    <mergeCell ref="C132:C134"/>
    <mergeCell ref="E132:E134"/>
    <mergeCell ref="G132:G134"/>
    <mergeCell ref="H132:H134"/>
    <mergeCell ref="I132:I134"/>
    <mergeCell ref="N3:O3"/>
    <mergeCell ref="A110:A126"/>
    <mergeCell ref="C110:C126"/>
    <mergeCell ref="E110:E126"/>
    <mergeCell ref="G110:G126"/>
    <mergeCell ref="H110:H126"/>
    <mergeCell ref="I110:I126"/>
    <mergeCell ref="I7:I13"/>
    <mergeCell ref="A14:A16"/>
    <mergeCell ref="A26:A33"/>
    <mergeCell ref="C26:C33"/>
    <mergeCell ref="E26:E33"/>
    <mergeCell ref="G26:G33"/>
    <mergeCell ref="H26:H33"/>
    <mergeCell ref="A1:AE1"/>
    <mergeCell ref="A127:A131"/>
    <mergeCell ref="C127:C131"/>
    <mergeCell ref="E127:E131"/>
    <mergeCell ref="G127:G131"/>
    <mergeCell ref="H127:H131"/>
    <mergeCell ref="I127:I131"/>
    <mergeCell ref="P4:P5"/>
    <mergeCell ref="P3:Q3"/>
    <mergeCell ref="I14:I16"/>
    <mergeCell ref="A7:A13"/>
    <mergeCell ref="C7:C13"/>
    <mergeCell ref="D7:D12"/>
    <mergeCell ref="E7:E13"/>
    <mergeCell ref="G7:G13"/>
    <mergeCell ref="H7:H13"/>
    <mergeCell ref="I17:I21"/>
    <mergeCell ref="A17:A21"/>
    <mergeCell ref="C17:C21"/>
    <mergeCell ref="A23:A25"/>
    <mergeCell ref="C23:C25"/>
    <mergeCell ref="E23:E25"/>
    <mergeCell ref="G23:G25"/>
    <mergeCell ref="H23:H25"/>
    <mergeCell ref="I23:I25"/>
    <mergeCell ref="C14:C16"/>
    <mergeCell ref="D14:D16"/>
    <mergeCell ref="E14:E16"/>
    <mergeCell ref="G14:G16"/>
    <mergeCell ref="H14:H16"/>
    <mergeCell ref="E17:E21"/>
    <mergeCell ref="G17:G21"/>
    <mergeCell ref="H17:H21"/>
    <mergeCell ref="D17:D19"/>
    <mergeCell ref="A34:A40"/>
    <mergeCell ref="C34:C40"/>
    <mergeCell ref="D34:D37"/>
    <mergeCell ref="E34:E40"/>
    <mergeCell ref="G34:G40"/>
    <mergeCell ref="H34:H40"/>
    <mergeCell ref="A41:A48"/>
    <mergeCell ref="C41:C48"/>
    <mergeCell ref="D41:D43"/>
    <mergeCell ref="E41:E48"/>
    <mergeCell ref="I49:I59"/>
    <mergeCell ref="S49:S59"/>
    <mergeCell ref="D51:D53"/>
    <mergeCell ref="D54:D56"/>
    <mergeCell ref="D57:D59"/>
    <mergeCell ref="A49:A59"/>
    <mergeCell ref="C49:C59"/>
    <mergeCell ref="D49:D50"/>
    <mergeCell ref="E49:E59"/>
    <mergeCell ref="G49:G59"/>
    <mergeCell ref="H49:H59"/>
    <mergeCell ref="G41:G48"/>
    <mergeCell ref="H41:H48"/>
    <mergeCell ref="I41:I48"/>
    <mergeCell ref="S41:S48"/>
    <mergeCell ref="D44:D45"/>
    <mergeCell ref="D46:D48"/>
    <mergeCell ref="A71:A86"/>
    <mergeCell ref="C71:C86"/>
    <mergeCell ref="D71:D73"/>
    <mergeCell ref="E71:E86"/>
    <mergeCell ref="G71:G86"/>
    <mergeCell ref="H71:H86"/>
    <mergeCell ref="A61:A70"/>
    <mergeCell ref="C61:C70"/>
    <mergeCell ref="D61:D64"/>
    <mergeCell ref="E61:E70"/>
    <mergeCell ref="G61:G70"/>
    <mergeCell ref="H61:H70"/>
    <mergeCell ref="D65:D70"/>
    <mergeCell ref="A100:A109"/>
    <mergeCell ref="C100:C109"/>
    <mergeCell ref="D100:D101"/>
    <mergeCell ref="E100:E109"/>
    <mergeCell ref="G100:G109"/>
    <mergeCell ref="I87:I92"/>
    <mergeCell ref="S87:S92"/>
    <mergeCell ref="D89:D90"/>
    <mergeCell ref="D91:D92"/>
    <mergeCell ref="A93:A99"/>
    <mergeCell ref="C93:C99"/>
    <mergeCell ref="D93:D94"/>
    <mergeCell ref="E93:E99"/>
    <mergeCell ref="G93:G99"/>
    <mergeCell ref="H93:H99"/>
    <mergeCell ref="A87:A92"/>
    <mergeCell ref="C87:C92"/>
    <mergeCell ref="D108:D109"/>
    <mergeCell ref="I93:I99"/>
    <mergeCell ref="S93:S94"/>
    <mergeCell ref="D95:D96"/>
    <mergeCell ref="S95:S99"/>
    <mergeCell ref="D98:D99"/>
    <mergeCell ref="S61:S70"/>
    <mergeCell ref="D102:D103"/>
    <mergeCell ref="D105:D106"/>
    <mergeCell ref="D87:D88"/>
    <mergeCell ref="E87:E92"/>
    <mergeCell ref="G87:G92"/>
    <mergeCell ref="H87:H92"/>
    <mergeCell ref="H100:H109"/>
    <mergeCell ref="I100:I109"/>
    <mergeCell ref="S100:S109"/>
    <mergeCell ref="S3:S5"/>
    <mergeCell ref="T3:T5"/>
    <mergeCell ref="I71:I86"/>
    <mergeCell ref="S71:S86"/>
    <mergeCell ref="D74:D76"/>
    <mergeCell ref="D77:D79"/>
    <mergeCell ref="D80:D82"/>
    <mergeCell ref="D83:D84"/>
    <mergeCell ref="D85:D86"/>
    <mergeCell ref="I61:I70"/>
    <mergeCell ref="I34:I40"/>
    <mergeCell ref="D38:D40"/>
    <mergeCell ref="I26:I33"/>
    <mergeCell ref="D27:D30"/>
    <mergeCell ref="D31:D33"/>
    <mergeCell ref="J4:L4"/>
    <mergeCell ref="Q4:Q5"/>
    <mergeCell ref="A3:A5"/>
    <mergeCell ref="B3:B5"/>
    <mergeCell ref="C3:D3"/>
    <mergeCell ref="E3:E5"/>
    <mergeCell ref="F3:F5"/>
    <mergeCell ref="G3:L3"/>
    <mergeCell ref="C4:C5"/>
    <mergeCell ref="D4:D5"/>
    <mergeCell ref="G4:G5"/>
    <mergeCell ref="H4:I4"/>
    <mergeCell ref="V3:V5"/>
    <mergeCell ref="W3:W5"/>
    <mergeCell ref="X3:X5"/>
    <mergeCell ref="Y3:Y5"/>
    <mergeCell ref="Z3:Z5"/>
    <mergeCell ref="AA3:AA5"/>
    <mergeCell ref="AB3:AB5"/>
    <mergeCell ref="U3:U5"/>
    <mergeCell ref="R3:R5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errorStyle="warning" allowBlank="1" showInputMessage="1" showErrorMessage="1" errorTitle="Объект" error="Подразделение АО &quot;Антипинский НПЗ&quot;">
          <x14:formula1>
            <xm:f>[6]Разработчик!#REF!</xm:f>
          </x14:formula1>
          <xm:sqref>A1</xm:sqref>
        </x14:dataValidation>
        <x14:dataValidation type="list" allowBlank="1" showInputMessage="1" showErrorMessage="1" error="Указать категорию согласно Приложения №22 к Руководству по безопасности №784 от 27 декабря 2012г.">
          <x14:formula1>
            <xm:f>[6]Разработчик!#REF!</xm:f>
          </x14:formula1>
          <xm:sqref>F7:F219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152"/>
  <sheetViews>
    <sheetView workbookViewId="0">
      <selection activeCell="H1153" sqref="H1153"/>
    </sheetView>
  </sheetViews>
  <sheetFormatPr defaultRowHeight="15" x14ac:dyDescent="0.25"/>
  <cols>
    <col min="3" max="3" width="36.140625" customWidth="1"/>
    <col min="4" max="4" width="29" customWidth="1"/>
    <col min="5" max="5" width="19.42578125" customWidth="1"/>
    <col min="20" max="20" width="14.85546875" customWidth="1"/>
    <col min="22" max="23" width="10.42578125" customWidth="1"/>
    <col min="24" max="24" width="11.5703125" customWidth="1"/>
    <col min="25" max="25" width="10.5703125" customWidth="1"/>
    <col min="26" max="26" width="10.42578125" customWidth="1"/>
    <col min="27" max="27" width="12.85546875" customWidth="1"/>
    <col min="28" max="28" width="10.42578125" customWidth="1"/>
    <col min="29" max="29" width="11.5703125" customWidth="1"/>
    <col min="30" max="30" width="10.7109375" customWidth="1"/>
    <col min="31" max="31" width="13.140625" customWidth="1"/>
  </cols>
  <sheetData>
    <row r="1" spans="1:31" ht="15.75" x14ac:dyDescent="0.25">
      <c r="A1" s="314" t="s">
        <v>1969</v>
      </c>
      <c r="B1" s="309"/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309"/>
      <c r="O1" s="309"/>
      <c r="P1" s="309"/>
      <c r="Q1" s="309"/>
      <c r="R1" s="309"/>
      <c r="S1" s="309"/>
      <c r="T1" s="309"/>
      <c r="U1" s="309"/>
      <c r="V1" s="309"/>
      <c r="W1" s="309"/>
      <c r="X1" s="309"/>
      <c r="Y1" s="309"/>
      <c r="Z1" s="309"/>
      <c r="AA1" s="309"/>
      <c r="AB1" s="309"/>
      <c r="AC1" s="309"/>
      <c r="AD1" s="309"/>
      <c r="AE1" s="309"/>
    </row>
    <row r="2" spans="1:31" ht="15.75" x14ac:dyDescent="0.25">
      <c r="A2" s="313"/>
      <c r="B2" s="308"/>
      <c r="C2" s="308"/>
      <c r="D2" s="308"/>
      <c r="E2" s="308"/>
      <c r="F2" s="308"/>
      <c r="G2" s="308"/>
      <c r="H2" s="308"/>
      <c r="I2" s="308"/>
      <c r="J2" s="308"/>
      <c r="K2" s="308"/>
      <c r="L2" s="308"/>
      <c r="M2" s="308"/>
      <c r="N2" s="308"/>
      <c r="O2" s="308"/>
      <c r="P2" s="308"/>
      <c r="Q2" s="308"/>
      <c r="R2" s="308"/>
      <c r="S2" s="308"/>
      <c r="T2" s="308"/>
      <c r="U2" s="308"/>
      <c r="V2" s="308"/>
      <c r="W2" s="308"/>
      <c r="X2" s="308"/>
      <c r="Y2" s="308"/>
      <c r="Z2" s="308"/>
      <c r="AA2" s="308"/>
      <c r="AB2" s="308"/>
      <c r="AC2" s="308"/>
      <c r="AD2" s="308"/>
      <c r="AE2" s="308"/>
    </row>
    <row r="3" spans="1:31" ht="35.25" customHeight="1" x14ac:dyDescent="0.25">
      <c r="A3" s="316" t="s">
        <v>0</v>
      </c>
      <c r="B3" s="316" t="s">
        <v>1</v>
      </c>
      <c r="C3" s="298" t="s">
        <v>2</v>
      </c>
      <c r="D3" s="298"/>
      <c r="E3" s="317" t="s">
        <v>3</v>
      </c>
      <c r="F3" s="316" t="s">
        <v>4</v>
      </c>
      <c r="G3" s="317" t="s">
        <v>5</v>
      </c>
      <c r="H3" s="317"/>
      <c r="I3" s="317"/>
      <c r="J3" s="317"/>
      <c r="K3" s="317"/>
      <c r="L3" s="317"/>
      <c r="M3" s="316" t="s">
        <v>6</v>
      </c>
      <c r="N3" s="317" t="s">
        <v>3107</v>
      </c>
      <c r="O3" s="317"/>
      <c r="P3" s="321" t="s">
        <v>8</v>
      </c>
      <c r="Q3" s="321"/>
      <c r="R3" s="316" t="s">
        <v>9</v>
      </c>
      <c r="S3" s="316" t="s">
        <v>10</v>
      </c>
      <c r="T3" s="316" t="s">
        <v>11</v>
      </c>
      <c r="U3" s="384" t="s">
        <v>2512</v>
      </c>
      <c r="V3" s="384" t="s">
        <v>2513</v>
      </c>
      <c r="W3" s="384" t="s">
        <v>2514</v>
      </c>
      <c r="X3" s="384" t="s">
        <v>2515</v>
      </c>
      <c r="Y3" s="384" t="s">
        <v>2516</v>
      </c>
      <c r="Z3" s="384" t="s">
        <v>2517</v>
      </c>
      <c r="AA3" s="385" t="s">
        <v>2518</v>
      </c>
      <c r="AB3" s="303" t="s">
        <v>2519</v>
      </c>
      <c r="AC3" s="303" t="s">
        <v>3187</v>
      </c>
      <c r="AD3" s="303" t="s">
        <v>3185</v>
      </c>
      <c r="AE3" s="302" t="s">
        <v>3186</v>
      </c>
    </row>
    <row r="4" spans="1:31" ht="46.5" customHeight="1" x14ac:dyDescent="0.25">
      <c r="A4" s="316"/>
      <c r="B4" s="316"/>
      <c r="C4" s="298" t="s">
        <v>12</v>
      </c>
      <c r="D4" s="298" t="s">
        <v>13</v>
      </c>
      <c r="E4" s="317"/>
      <c r="F4" s="316"/>
      <c r="G4" s="316" t="s">
        <v>14</v>
      </c>
      <c r="H4" s="317" t="s">
        <v>15</v>
      </c>
      <c r="I4" s="317"/>
      <c r="J4" s="317" t="s">
        <v>16</v>
      </c>
      <c r="K4" s="317"/>
      <c r="L4" s="317"/>
      <c r="M4" s="316"/>
      <c r="N4" s="316" t="s">
        <v>17</v>
      </c>
      <c r="O4" s="316" t="s">
        <v>18</v>
      </c>
      <c r="P4" s="320" t="s">
        <v>19</v>
      </c>
      <c r="Q4" s="320" t="s">
        <v>20</v>
      </c>
      <c r="R4" s="316"/>
      <c r="S4" s="316"/>
      <c r="T4" s="316"/>
      <c r="U4" s="384"/>
      <c r="V4" s="384"/>
      <c r="W4" s="384"/>
      <c r="X4" s="384"/>
      <c r="Y4" s="384"/>
      <c r="Z4" s="384"/>
      <c r="AA4" s="385"/>
      <c r="AB4" s="303"/>
      <c r="AC4" s="303"/>
      <c r="AD4" s="303"/>
      <c r="AE4" s="302"/>
    </row>
    <row r="5" spans="1:31" ht="77.25" customHeight="1" x14ac:dyDescent="0.25">
      <c r="A5" s="316"/>
      <c r="B5" s="316"/>
      <c r="C5" s="298"/>
      <c r="D5" s="298"/>
      <c r="E5" s="317"/>
      <c r="F5" s="316"/>
      <c r="G5" s="316"/>
      <c r="H5" s="73" t="s">
        <v>21</v>
      </c>
      <c r="I5" s="73" t="s">
        <v>3112</v>
      </c>
      <c r="J5" s="73" t="s">
        <v>23</v>
      </c>
      <c r="K5" s="73" t="s">
        <v>24</v>
      </c>
      <c r="L5" s="73" t="s">
        <v>25</v>
      </c>
      <c r="M5" s="316"/>
      <c r="N5" s="316"/>
      <c r="O5" s="316"/>
      <c r="P5" s="320"/>
      <c r="Q5" s="320"/>
      <c r="R5" s="316"/>
      <c r="S5" s="316"/>
      <c r="T5" s="316"/>
      <c r="U5" s="384"/>
      <c r="V5" s="384"/>
      <c r="W5" s="384"/>
      <c r="X5" s="384"/>
      <c r="Y5" s="384"/>
      <c r="Z5" s="384"/>
      <c r="AA5" s="385"/>
      <c r="AB5" s="303"/>
      <c r="AC5" s="303"/>
      <c r="AD5" s="303"/>
      <c r="AE5" s="302"/>
    </row>
    <row r="6" spans="1:31" x14ac:dyDescent="0.25">
      <c r="A6" s="53"/>
      <c r="B6" s="53"/>
      <c r="C6" s="54"/>
      <c r="D6" s="54"/>
      <c r="E6" s="54"/>
      <c r="F6" s="55"/>
      <c r="G6" s="55"/>
      <c r="H6" s="55"/>
      <c r="I6" s="55"/>
      <c r="J6" s="53"/>
      <c r="K6" s="53"/>
      <c r="L6" s="53"/>
      <c r="M6" s="53"/>
      <c r="N6" s="55"/>
      <c r="O6" s="55"/>
      <c r="P6" s="53"/>
      <c r="Q6" s="53"/>
      <c r="R6" s="53"/>
      <c r="S6" s="53"/>
      <c r="T6" s="55"/>
      <c r="U6" s="142"/>
      <c r="V6" s="142"/>
      <c r="W6" s="142"/>
      <c r="X6" s="142"/>
      <c r="Y6" s="142"/>
      <c r="Z6" s="142"/>
      <c r="AA6" s="143"/>
      <c r="AB6" s="142"/>
    </row>
    <row r="7" spans="1:31" s="7" customFormat="1" x14ac:dyDescent="0.25">
      <c r="A7" s="321" t="s">
        <v>1178</v>
      </c>
      <c r="B7" s="248">
        <v>1</v>
      </c>
      <c r="C7" s="321" t="s">
        <v>1179</v>
      </c>
      <c r="D7" s="46" t="s">
        <v>1181</v>
      </c>
      <c r="E7" s="321"/>
      <c r="F7" s="46" t="s">
        <v>30</v>
      </c>
      <c r="G7" s="48">
        <v>0.9</v>
      </c>
      <c r="H7" s="48">
        <v>0.9</v>
      </c>
      <c r="I7" s="46">
        <v>120</v>
      </c>
      <c r="J7" s="46">
        <v>36.1</v>
      </c>
      <c r="K7" s="48">
        <v>57</v>
      </c>
      <c r="L7" s="48">
        <v>6</v>
      </c>
      <c r="M7" s="71">
        <v>2016</v>
      </c>
      <c r="N7" s="144">
        <f>IF(K7="","",IF(O7="",IF(K7=0,"",IF(K7&lt;=[7]Разработчик!$D$7,[7]Разработчик!$C$8,IF(K7&lt;=[7]Разработчик!$G$7,[7]Разработчик!$F$8,IF(K7&lt;=[7]Разработчик!$J$7,[7]Разработчик!$I$8,IF(K7&lt;=[7]Разработчик!$M$7,[7]Разработчик!$L$8,IF(K7&lt;=[7]Разработчик!$P$7,[7]Разработчик!$O$8,IF(K7&lt;=[7]Разработчик!$S$7,[7]Разработчик!$R$8,IF(K7&lt;=425.9,3.5,IF(K7&gt;=[7]Разработчик!$V$7,[7]Разработчик!$U$8))))))))),"-"))</f>
        <v>1.5</v>
      </c>
      <c r="O7" s="145"/>
      <c r="P7" s="71">
        <v>2019</v>
      </c>
      <c r="Q7" s="71">
        <v>2023</v>
      </c>
      <c r="R7" s="71">
        <v>12.5</v>
      </c>
      <c r="S7" s="71" t="s">
        <v>1173</v>
      </c>
      <c r="T7" s="146">
        <f t="shared" ref="T7:T25" si="0">IF(M7="","",M7+R7)</f>
        <v>2028.5</v>
      </c>
      <c r="U7" s="147">
        <v>9</v>
      </c>
      <c r="V7" s="147">
        <v>2</v>
      </c>
      <c r="W7" s="147">
        <v>0</v>
      </c>
      <c r="X7" s="147">
        <v>0</v>
      </c>
      <c r="Y7" s="147">
        <v>0</v>
      </c>
      <c r="Z7" s="147">
        <v>2</v>
      </c>
      <c r="AA7" s="148" t="s">
        <v>2555</v>
      </c>
      <c r="AB7" s="147" t="s">
        <v>2521</v>
      </c>
      <c r="AC7" s="196">
        <f t="shared" ref="AC7:AC26" si="1">SUM(U7+V7+X7+Y7+Z7)</f>
        <v>13</v>
      </c>
      <c r="AD7" s="196">
        <f t="shared" ref="AD7:AD26" si="2">SUM(U7*2)+(V7*3)+(W7*2)+(X7*2)+(Y7)+(Z7*3)</f>
        <v>30</v>
      </c>
      <c r="AE7" s="196">
        <f t="shared" ref="AE7:AE26" si="3">SUM(AC7+AD7)</f>
        <v>43</v>
      </c>
    </row>
    <row r="8" spans="1:31" s="7" customFormat="1" x14ac:dyDescent="0.25">
      <c r="A8" s="321"/>
      <c r="B8" s="248">
        <v>1</v>
      </c>
      <c r="C8" s="321"/>
      <c r="D8" s="46" t="s">
        <v>1182</v>
      </c>
      <c r="E8" s="321"/>
      <c r="F8" s="46" t="s">
        <v>30</v>
      </c>
      <c r="G8" s="48">
        <v>0.9</v>
      </c>
      <c r="H8" s="48">
        <v>0.9</v>
      </c>
      <c r="I8" s="46">
        <v>120</v>
      </c>
      <c r="J8" s="46">
        <v>22.2</v>
      </c>
      <c r="K8" s="48">
        <v>57</v>
      </c>
      <c r="L8" s="48">
        <v>6</v>
      </c>
      <c r="M8" s="71">
        <v>2016</v>
      </c>
      <c r="N8" s="144">
        <f>IF(K8="","",IF(O8="",IF(K8=0,"",IF(K8&lt;=[7]Разработчик!$D$7,[7]Разработчик!$C$8,IF(K8&lt;=[7]Разработчик!$G$7,[7]Разработчик!$F$8,IF(K8&lt;=[7]Разработчик!$J$7,[7]Разработчик!$I$8,IF(K8&lt;=[7]Разработчик!$M$7,[7]Разработчик!$L$8,IF(K8&lt;=[7]Разработчик!$P$7,[7]Разработчик!$O$8,IF(K8&lt;=[7]Разработчик!$S$7,[7]Разработчик!$R$8,IF(K8&lt;=425.9,3.5,IF(K8&gt;=[7]Разработчик!$V$7,[7]Разработчик!$U$8))))))))),"-"))</f>
        <v>1.5</v>
      </c>
      <c r="O8" s="145"/>
      <c r="P8" s="71">
        <v>2019</v>
      </c>
      <c r="Q8" s="71">
        <v>2023</v>
      </c>
      <c r="R8" s="71">
        <v>12.5</v>
      </c>
      <c r="S8" s="71" t="s">
        <v>1173</v>
      </c>
      <c r="T8" s="146">
        <f t="shared" si="0"/>
        <v>2028.5</v>
      </c>
      <c r="U8" s="147">
        <v>8</v>
      </c>
      <c r="V8" s="147">
        <v>0</v>
      </c>
      <c r="W8" s="147">
        <v>0</v>
      </c>
      <c r="X8" s="147">
        <v>0</v>
      </c>
      <c r="Y8" s="147">
        <v>0</v>
      </c>
      <c r="Z8" s="147">
        <v>2</v>
      </c>
      <c r="AA8" s="148" t="s">
        <v>2556</v>
      </c>
      <c r="AB8" s="147" t="s">
        <v>2521</v>
      </c>
      <c r="AC8" s="196">
        <f t="shared" si="1"/>
        <v>10</v>
      </c>
      <c r="AD8" s="196">
        <f t="shared" si="2"/>
        <v>22</v>
      </c>
      <c r="AE8" s="196">
        <f t="shared" si="3"/>
        <v>32</v>
      </c>
    </row>
    <row r="9" spans="1:31" s="7" customFormat="1" x14ac:dyDescent="0.25">
      <c r="A9" s="321"/>
      <c r="B9" s="248">
        <f t="shared" ref="B9:B15" si="4">B8</f>
        <v>1</v>
      </c>
      <c r="C9" s="321"/>
      <c r="D9" s="46" t="s">
        <v>1183</v>
      </c>
      <c r="E9" s="321"/>
      <c r="F9" s="46" t="s">
        <v>30</v>
      </c>
      <c r="G9" s="48">
        <v>0.9</v>
      </c>
      <c r="H9" s="48">
        <v>0.9</v>
      </c>
      <c r="I9" s="46">
        <v>120</v>
      </c>
      <c r="J9" s="46">
        <v>24</v>
      </c>
      <c r="K9" s="48">
        <v>57</v>
      </c>
      <c r="L9" s="48">
        <v>6</v>
      </c>
      <c r="M9" s="71">
        <v>2016</v>
      </c>
      <c r="N9" s="144">
        <f>IF(K9="","",IF(O9="",IF(K9=0,"",IF(K9&lt;=[7]Разработчик!$D$7,[7]Разработчик!$C$8,IF(K9&lt;=[7]Разработчик!$G$7,[7]Разработчик!$F$8,IF(K9&lt;=[7]Разработчик!$J$7,[7]Разработчик!$I$8,IF(K9&lt;=[7]Разработчик!$M$7,[7]Разработчик!$L$8,IF(K9&lt;=[7]Разработчик!$P$7,[7]Разработчик!$O$8,IF(K9&lt;=[7]Разработчик!$S$7,[7]Разработчик!$R$8,IF(K9&lt;=425.9,3.5,IF(K9&gt;=[7]Разработчик!$V$7,[7]Разработчик!$U$8))))))))),"-"))</f>
        <v>1.5</v>
      </c>
      <c r="O9" s="145"/>
      <c r="P9" s="71">
        <v>2019</v>
      </c>
      <c r="Q9" s="71">
        <v>2023</v>
      </c>
      <c r="R9" s="71">
        <v>12.5</v>
      </c>
      <c r="S9" s="71" t="s">
        <v>1173</v>
      </c>
      <c r="T9" s="146">
        <f t="shared" si="0"/>
        <v>2028.5</v>
      </c>
      <c r="U9" s="147">
        <v>7</v>
      </c>
      <c r="V9" s="147">
        <v>0</v>
      </c>
      <c r="W9" s="147">
        <v>0</v>
      </c>
      <c r="X9" s="147">
        <v>0</v>
      </c>
      <c r="Y9" s="147">
        <v>0</v>
      </c>
      <c r="Z9" s="147">
        <v>1</v>
      </c>
      <c r="AA9" s="148" t="s">
        <v>2557</v>
      </c>
      <c r="AB9" s="147" t="s">
        <v>2521</v>
      </c>
      <c r="AC9" s="196">
        <f t="shared" si="1"/>
        <v>8</v>
      </c>
      <c r="AD9" s="196">
        <f t="shared" si="2"/>
        <v>17</v>
      </c>
      <c r="AE9" s="196">
        <f t="shared" si="3"/>
        <v>25</v>
      </c>
    </row>
    <row r="10" spans="1:31" s="7" customFormat="1" x14ac:dyDescent="0.25">
      <c r="A10" s="321"/>
      <c r="B10" s="248">
        <f t="shared" si="4"/>
        <v>1</v>
      </c>
      <c r="C10" s="321"/>
      <c r="D10" s="46" t="s">
        <v>1184</v>
      </c>
      <c r="E10" s="321"/>
      <c r="F10" s="46" t="s">
        <v>30</v>
      </c>
      <c r="G10" s="48">
        <v>0.9</v>
      </c>
      <c r="H10" s="48">
        <v>0.9</v>
      </c>
      <c r="I10" s="46">
        <v>120</v>
      </c>
      <c r="J10" s="46">
        <v>1</v>
      </c>
      <c r="K10" s="48">
        <v>32</v>
      </c>
      <c r="L10" s="48">
        <v>4.5</v>
      </c>
      <c r="M10" s="71">
        <v>2016</v>
      </c>
      <c r="N10" s="144">
        <f>IF(K10="","",IF(O10="",IF(K10=0,"",IF(K10&lt;=[7]Разработчик!$D$7,[7]Разработчик!$C$8,IF(K10&lt;=[7]Разработчик!$G$7,[7]Разработчик!$F$8,IF(K10&lt;=[7]Разработчик!$J$7,[7]Разработчик!$I$8,IF(K10&lt;=[7]Разработчик!$M$7,[7]Разработчик!$L$8,IF(K10&lt;=[7]Разработчик!$P$7,[7]Разработчик!$O$8,IF(K10&lt;=[7]Разработчик!$S$7,[7]Разработчик!$R$8,IF(K10&lt;=425.9,3.5,IF(K10&gt;=[7]Разработчик!$V$7,[7]Разработчик!$U$8))))))))),"-"))</f>
        <v>1.5</v>
      </c>
      <c r="O10" s="145"/>
      <c r="P10" s="71">
        <v>2019</v>
      </c>
      <c r="Q10" s="71">
        <v>2023</v>
      </c>
      <c r="R10" s="71">
        <v>12.5</v>
      </c>
      <c r="S10" s="71" t="s">
        <v>1173</v>
      </c>
      <c r="T10" s="146">
        <f t="shared" si="0"/>
        <v>2028.5</v>
      </c>
      <c r="U10" s="147">
        <v>0</v>
      </c>
      <c r="V10" s="147">
        <v>0</v>
      </c>
      <c r="W10" s="147">
        <v>0</v>
      </c>
      <c r="X10" s="147">
        <v>0</v>
      </c>
      <c r="Y10" s="147">
        <v>0</v>
      </c>
      <c r="Z10" s="147">
        <v>1</v>
      </c>
      <c r="AA10" s="148" t="s">
        <v>2558</v>
      </c>
      <c r="AB10" s="147" t="s">
        <v>2521</v>
      </c>
      <c r="AC10" s="196">
        <f t="shared" si="1"/>
        <v>1</v>
      </c>
      <c r="AD10" s="196">
        <f t="shared" si="2"/>
        <v>3</v>
      </c>
      <c r="AE10" s="196">
        <f t="shared" si="3"/>
        <v>4</v>
      </c>
    </row>
    <row r="11" spans="1:31" s="7" customFormat="1" x14ac:dyDescent="0.25">
      <c r="A11" s="321"/>
      <c r="B11" s="248">
        <f t="shared" si="4"/>
        <v>1</v>
      </c>
      <c r="C11" s="321"/>
      <c r="D11" s="46" t="s">
        <v>1185</v>
      </c>
      <c r="E11" s="321"/>
      <c r="F11" s="46" t="s">
        <v>30</v>
      </c>
      <c r="G11" s="48">
        <v>0.9</v>
      </c>
      <c r="H11" s="48">
        <v>0.9</v>
      </c>
      <c r="I11" s="46">
        <v>120</v>
      </c>
      <c r="J11" s="46">
        <v>0.3</v>
      </c>
      <c r="K11" s="48">
        <v>32</v>
      </c>
      <c r="L11" s="48">
        <v>4.5</v>
      </c>
      <c r="M11" s="71">
        <v>2016</v>
      </c>
      <c r="N11" s="144">
        <f>IF(K11="","",IF(O11="",IF(K11=0,"",IF(K11&lt;=[7]Разработчик!$D$7,[7]Разработчик!$C$8,IF(K11&lt;=[7]Разработчик!$G$7,[7]Разработчик!$F$8,IF(K11&lt;=[7]Разработчик!$J$7,[7]Разработчик!$I$8,IF(K11&lt;=[7]Разработчик!$M$7,[7]Разработчик!$L$8,IF(K11&lt;=[7]Разработчик!$P$7,[7]Разработчик!$O$8,IF(K11&lt;=[7]Разработчик!$S$7,[7]Разработчик!$R$8,IF(K11&lt;=425.9,3.5,IF(K11&gt;=[7]Разработчик!$V$7,[7]Разработчик!$U$8))))))))),"-"))</f>
        <v>1.5</v>
      </c>
      <c r="O11" s="145"/>
      <c r="P11" s="71">
        <v>2019</v>
      </c>
      <c r="Q11" s="71">
        <v>2023</v>
      </c>
      <c r="R11" s="71">
        <v>12.5</v>
      </c>
      <c r="S11" s="71" t="s">
        <v>1173</v>
      </c>
      <c r="T11" s="146">
        <f t="shared" si="0"/>
        <v>2028.5</v>
      </c>
      <c r="U11" s="147">
        <v>1</v>
      </c>
      <c r="V11" s="147">
        <v>0</v>
      </c>
      <c r="W11" s="147">
        <v>0</v>
      </c>
      <c r="X11" s="147">
        <v>0</v>
      </c>
      <c r="Y11" s="147">
        <v>0</v>
      </c>
      <c r="Z11" s="147">
        <v>0</v>
      </c>
      <c r="AA11" s="148" t="s">
        <v>2559</v>
      </c>
      <c r="AB11" s="147" t="s">
        <v>2521</v>
      </c>
      <c r="AC11" s="196">
        <f t="shared" si="1"/>
        <v>1</v>
      </c>
      <c r="AD11" s="196">
        <f t="shared" si="2"/>
        <v>2</v>
      </c>
      <c r="AE11" s="196">
        <f t="shared" si="3"/>
        <v>3</v>
      </c>
    </row>
    <row r="12" spans="1:31" s="7" customFormat="1" x14ac:dyDescent="0.25">
      <c r="A12" s="321"/>
      <c r="B12" s="248">
        <f t="shared" si="4"/>
        <v>1</v>
      </c>
      <c r="C12" s="321"/>
      <c r="D12" s="46" t="s">
        <v>1186</v>
      </c>
      <c r="E12" s="321"/>
      <c r="F12" s="46" t="s">
        <v>30</v>
      </c>
      <c r="G12" s="48">
        <v>0.9</v>
      </c>
      <c r="H12" s="48">
        <v>0.9</v>
      </c>
      <c r="I12" s="46">
        <v>120</v>
      </c>
      <c r="J12" s="46">
        <v>32.9</v>
      </c>
      <c r="K12" s="48">
        <v>57</v>
      </c>
      <c r="L12" s="48">
        <v>6</v>
      </c>
      <c r="M12" s="71">
        <v>2016</v>
      </c>
      <c r="N12" s="144">
        <f>IF(K12="","",IF(O12="",IF(K12=0,"",IF(K12&lt;=[7]Разработчик!$D$7,[7]Разработчик!$C$8,IF(K12&lt;=[7]Разработчик!$G$7,[7]Разработчик!$F$8,IF(K12&lt;=[7]Разработчик!$J$7,[7]Разработчик!$I$8,IF(K12&lt;=[7]Разработчик!$M$7,[7]Разработчик!$L$8,IF(K12&lt;=[7]Разработчик!$P$7,[7]Разработчик!$O$8,IF(K12&lt;=[7]Разработчик!$S$7,[7]Разработчик!$R$8,IF(K12&lt;=425.9,3.5,IF(K12&gt;=[7]Разработчик!$V$7,[7]Разработчик!$U$8))))))))),"-"))</f>
        <v>1.5</v>
      </c>
      <c r="O12" s="145"/>
      <c r="P12" s="71">
        <v>2019</v>
      </c>
      <c r="Q12" s="71">
        <v>2023</v>
      </c>
      <c r="R12" s="71">
        <v>12.5</v>
      </c>
      <c r="S12" s="71" t="s">
        <v>1173</v>
      </c>
      <c r="T12" s="146">
        <f t="shared" si="0"/>
        <v>2028.5</v>
      </c>
      <c r="U12" s="147">
        <v>8</v>
      </c>
      <c r="V12" s="147">
        <v>1</v>
      </c>
      <c r="W12" s="147">
        <v>0</v>
      </c>
      <c r="X12" s="147">
        <v>0</v>
      </c>
      <c r="Y12" s="147">
        <v>0</v>
      </c>
      <c r="Z12" s="147">
        <v>0</v>
      </c>
      <c r="AA12" s="148" t="s">
        <v>2560</v>
      </c>
      <c r="AB12" s="147" t="s">
        <v>2521</v>
      </c>
      <c r="AC12" s="196">
        <f t="shared" si="1"/>
        <v>9</v>
      </c>
      <c r="AD12" s="196">
        <f t="shared" si="2"/>
        <v>19</v>
      </c>
      <c r="AE12" s="196">
        <f t="shared" si="3"/>
        <v>28</v>
      </c>
    </row>
    <row r="13" spans="1:31" s="7" customFormat="1" x14ac:dyDescent="0.25">
      <c r="A13" s="321"/>
      <c r="B13" s="248">
        <f t="shared" si="4"/>
        <v>1</v>
      </c>
      <c r="C13" s="321"/>
      <c r="D13" s="46" t="s">
        <v>1187</v>
      </c>
      <c r="E13" s="321"/>
      <c r="F13" s="46" t="s">
        <v>30</v>
      </c>
      <c r="G13" s="48">
        <v>0.9</v>
      </c>
      <c r="H13" s="48">
        <v>0.9</v>
      </c>
      <c r="I13" s="46">
        <v>120</v>
      </c>
      <c r="J13" s="46">
        <v>5</v>
      </c>
      <c r="K13" s="48">
        <v>32</v>
      </c>
      <c r="L13" s="48">
        <v>4.5</v>
      </c>
      <c r="M13" s="71">
        <v>2016</v>
      </c>
      <c r="N13" s="144">
        <f>IF(K13="","",IF(O13="",IF(K13=0,"",IF(K13&lt;=[7]Разработчик!$D$7,[7]Разработчик!$C$8,IF(K13&lt;=[7]Разработчик!$G$7,[7]Разработчик!$F$8,IF(K13&lt;=[7]Разработчик!$J$7,[7]Разработчик!$I$8,IF(K13&lt;=[7]Разработчик!$M$7,[7]Разработчик!$L$8,IF(K13&lt;=[7]Разработчик!$P$7,[7]Разработчик!$O$8,IF(K13&lt;=[7]Разработчик!$S$7,[7]Разработчик!$R$8,IF(K13&lt;=425.9,3.5,IF(K13&gt;=[7]Разработчик!$V$7,[7]Разработчик!$U$8))))))))),"-"))</f>
        <v>1.5</v>
      </c>
      <c r="O13" s="145"/>
      <c r="P13" s="71">
        <v>2019</v>
      </c>
      <c r="Q13" s="71">
        <v>2023</v>
      </c>
      <c r="R13" s="71">
        <v>12.5</v>
      </c>
      <c r="S13" s="71" t="s">
        <v>1173</v>
      </c>
      <c r="T13" s="146">
        <f t="shared" si="0"/>
        <v>2028.5</v>
      </c>
      <c r="U13" s="147">
        <v>2</v>
      </c>
      <c r="V13" s="147">
        <v>0</v>
      </c>
      <c r="W13" s="147">
        <v>0</v>
      </c>
      <c r="X13" s="147">
        <v>0</v>
      </c>
      <c r="Y13" s="147">
        <v>0</v>
      </c>
      <c r="Z13" s="147">
        <v>0</v>
      </c>
      <c r="AA13" s="148" t="s">
        <v>2561</v>
      </c>
      <c r="AB13" s="147" t="s">
        <v>2521</v>
      </c>
      <c r="AC13" s="196">
        <f t="shared" si="1"/>
        <v>2</v>
      </c>
      <c r="AD13" s="196">
        <f t="shared" si="2"/>
        <v>4</v>
      </c>
      <c r="AE13" s="196">
        <f t="shared" si="3"/>
        <v>6</v>
      </c>
    </row>
    <row r="14" spans="1:31" s="7" customFormat="1" x14ac:dyDescent="0.25">
      <c r="A14" s="321"/>
      <c r="B14" s="248">
        <f t="shared" si="4"/>
        <v>1</v>
      </c>
      <c r="C14" s="321"/>
      <c r="D14" s="46" t="s">
        <v>1188</v>
      </c>
      <c r="E14" s="321"/>
      <c r="F14" s="46" t="s">
        <v>30</v>
      </c>
      <c r="G14" s="48">
        <v>0.9</v>
      </c>
      <c r="H14" s="48">
        <v>0.9</v>
      </c>
      <c r="I14" s="46">
        <v>120</v>
      </c>
      <c r="J14" s="46">
        <v>6.8</v>
      </c>
      <c r="K14" s="48">
        <v>57</v>
      </c>
      <c r="L14" s="48">
        <v>6</v>
      </c>
      <c r="M14" s="71">
        <v>2016</v>
      </c>
      <c r="N14" s="144">
        <f>IF(K14="","",IF(O14="",IF(K14=0,"",IF(K14&lt;=[7]Разработчик!$D$7,[7]Разработчик!$C$8,IF(K14&lt;=[7]Разработчик!$G$7,[7]Разработчик!$F$8,IF(K14&lt;=[7]Разработчик!$J$7,[7]Разработчик!$I$8,IF(K14&lt;=[7]Разработчик!$M$7,[7]Разработчик!$L$8,IF(K14&lt;=[7]Разработчик!$P$7,[7]Разработчик!$O$8,IF(K14&lt;=[7]Разработчик!$S$7,[7]Разработчик!$R$8,IF(K14&lt;=425.9,3.5,IF(K14&gt;=[7]Разработчик!$V$7,[7]Разработчик!$U$8))))))))),"-"))</f>
        <v>1.5</v>
      </c>
      <c r="O14" s="145"/>
      <c r="P14" s="71">
        <v>2019</v>
      </c>
      <c r="Q14" s="71">
        <v>2023</v>
      </c>
      <c r="R14" s="71">
        <v>12.5</v>
      </c>
      <c r="S14" s="71" t="s">
        <v>1173</v>
      </c>
      <c r="T14" s="146">
        <f t="shared" si="0"/>
        <v>2028.5</v>
      </c>
      <c r="U14" s="147">
        <v>3</v>
      </c>
      <c r="V14" s="147">
        <v>0</v>
      </c>
      <c r="W14" s="147">
        <v>0</v>
      </c>
      <c r="X14" s="147">
        <v>0</v>
      </c>
      <c r="Y14" s="147">
        <v>0</v>
      </c>
      <c r="Z14" s="147">
        <v>0</v>
      </c>
      <c r="AA14" s="148" t="s">
        <v>2562</v>
      </c>
      <c r="AB14" s="147" t="s">
        <v>2521</v>
      </c>
      <c r="AC14" s="196">
        <f t="shared" si="1"/>
        <v>3</v>
      </c>
      <c r="AD14" s="196">
        <f t="shared" si="2"/>
        <v>6</v>
      </c>
      <c r="AE14" s="196">
        <f t="shared" si="3"/>
        <v>9</v>
      </c>
    </row>
    <row r="15" spans="1:31" s="7" customFormat="1" x14ac:dyDescent="0.25">
      <c r="A15" s="321"/>
      <c r="B15" s="248">
        <f t="shared" si="4"/>
        <v>1</v>
      </c>
      <c r="C15" s="321"/>
      <c r="D15" s="46" t="s">
        <v>1189</v>
      </c>
      <c r="E15" s="321"/>
      <c r="F15" s="46" t="s">
        <v>30</v>
      </c>
      <c r="G15" s="46">
        <v>0.9</v>
      </c>
      <c r="H15" s="46">
        <v>0.9</v>
      </c>
      <c r="I15" s="46">
        <v>120</v>
      </c>
      <c r="J15" s="46">
        <v>9.5</v>
      </c>
      <c r="K15" s="46">
        <v>32</v>
      </c>
      <c r="L15" s="46">
        <v>4.5</v>
      </c>
      <c r="M15" s="71">
        <v>2016</v>
      </c>
      <c r="N15" s="144">
        <f>IF(K15="","",IF(O15="",IF(K15=0,"",IF(K15&lt;=[7]Разработчик!$D$7,[7]Разработчик!$C$8,IF(K15&lt;=[7]Разработчик!$G$7,[7]Разработчик!$F$8,IF(K15&lt;=[7]Разработчик!$J$7,[7]Разработчик!$I$8,IF(K15&lt;=[7]Разработчик!$M$7,[7]Разработчик!$L$8,IF(K15&lt;=[7]Разработчик!$P$7,[7]Разработчик!$O$8,IF(K15&lt;=[7]Разработчик!$S$7,[7]Разработчик!$R$8,IF(K15&lt;=425.9,3.5,IF(K15&gt;=[7]Разработчик!$V$7,[7]Разработчик!$U$8))))))))),"-"))</f>
        <v>1.5</v>
      </c>
      <c r="O15" s="145"/>
      <c r="P15" s="71">
        <v>2019</v>
      </c>
      <c r="Q15" s="71">
        <v>2023</v>
      </c>
      <c r="R15" s="71">
        <v>12.5</v>
      </c>
      <c r="S15" s="71" t="s">
        <v>1173</v>
      </c>
      <c r="T15" s="146">
        <f t="shared" si="0"/>
        <v>2028.5</v>
      </c>
      <c r="U15" s="147">
        <v>8</v>
      </c>
      <c r="V15" s="147">
        <v>0</v>
      </c>
      <c r="W15" s="147">
        <v>0</v>
      </c>
      <c r="X15" s="147">
        <v>0</v>
      </c>
      <c r="Y15" s="147">
        <v>0</v>
      </c>
      <c r="Z15" s="147">
        <v>0</v>
      </c>
      <c r="AA15" s="148" t="s">
        <v>2563</v>
      </c>
      <c r="AB15" s="147" t="s">
        <v>2521</v>
      </c>
      <c r="AC15" s="196">
        <f t="shared" si="1"/>
        <v>8</v>
      </c>
      <c r="AD15" s="196">
        <f t="shared" si="2"/>
        <v>16</v>
      </c>
      <c r="AE15" s="196">
        <f t="shared" si="3"/>
        <v>24</v>
      </c>
    </row>
    <row r="16" spans="1:31" s="7" customFormat="1" ht="15" customHeight="1" x14ac:dyDescent="0.25">
      <c r="A16" s="321" t="s">
        <v>1190</v>
      </c>
      <c r="B16" s="248">
        <v>3</v>
      </c>
      <c r="C16" s="321" t="s">
        <v>1191</v>
      </c>
      <c r="D16" s="250" t="s">
        <v>1192</v>
      </c>
      <c r="E16" s="321"/>
      <c r="F16" s="46" t="s">
        <v>33</v>
      </c>
      <c r="G16" s="251">
        <v>0.9</v>
      </c>
      <c r="H16" s="251">
        <v>0.9</v>
      </c>
      <c r="I16" s="250">
        <v>120</v>
      </c>
      <c r="J16" s="46">
        <v>0.81799999999999995</v>
      </c>
      <c r="K16" s="48">
        <v>57</v>
      </c>
      <c r="L16" s="48">
        <v>6</v>
      </c>
      <c r="M16" s="71">
        <v>2016</v>
      </c>
      <c r="N16" s="144">
        <f>IF(K16="","",IF(O16="",IF(K16=0,"",IF(K16&lt;=[7]Разработчик!$D$7,[7]Разработчик!$C$8,IF(K16&lt;=[7]Разработчик!$G$7,[7]Разработчик!$F$8,IF(K16&lt;=[7]Разработчик!$J$7,[7]Разработчик!$I$8,IF(K16&lt;=[7]Разработчик!$M$7,[7]Разработчик!$L$8,IF(K16&lt;=[7]Разработчик!$P$7,[7]Разработчик!$O$8,IF(K16&lt;=[7]Разработчик!$S$7,[7]Разработчик!$R$8,IF(K16&lt;=425.9,3.5,IF(K16&gt;=[7]Разработчик!$V$7,[7]Разработчик!$U$8))))))))),"-"))</f>
        <v>1.5</v>
      </c>
      <c r="O16" s="145"/>
      <c r="P16" s="71">
        <v>2019</v>
      </c>
      <c r="Q16" s="71">
        <v>2023</v>
      </c>
      <c r="R16" s="71">
        <v>12.5</v>
      </c>
      <c r="S16" s="71" t="s">
        <v>1173</v>
      </c>
      <c r="T16" s="146">
        <f t="shared" si="0"/>
        <v>2028.5</v>
      </c>
      <c r="U16" s="147">
        <v>4</v>
      </c>
      <c r="V16" s="147">
        <v>0</v>
      </c>
      <c r="W16" s="147">
        <v>0</v>
      </c>
      <c r="X16" s="147">
        <v>2</v>
      </c>
      <c r="Y16" s="147">
        <v>0</v>
      </c>
      <c r="Z16" s="147">
        <v>0</v>
      </c>
      <c r="AA16" s="148" t="s">
        <v>2564</v>
      </c>
      <c r="AB16" s="147" t="s">
        <v>2521</v>
      </c>
      <c r="AC16" s="196">
        <f t="shared" si="1"/>
        <v>6</v>
      </c>
      <c r="AD16" s="196">
        <f t="shared" si="2"/>
        <v>12</v>
      </c>
      <c r="AE16" s="196">
        <f t="shared" si="3"/>
        <v>18</v>
      </c>
    </row>
    <row r="17" spans="1:31" s="7" customFormat="1" x14ac:dyDescent="0.25">
      <c r="A17" s="321"/>
      <c r="B17" s="248">
        <v>3</v>
      </c>
      <c r="C17" s="321"/>
      <c r="D17" s="46" t="s">
        <v>1193</v>
      </c>
      <c r="E17" s="321"/>
      <c r="F17" s="46" t="s">
        <v>33</v>
      </c>
      <c r="G17" s="48">
        <v>0.9</v>
      </c>
      <c r="H17" s="48">
        <v>0.9</v>
      </c>
      <c r="I17" s="46">
        <v>120</v>
      </c>
      <c r="J17" s="46">
        <v>20.812999999999999</v>
      </c>
      <c r="K17" s="48">
        <v>57</v>
      </c>
      <c r="L17" s="48">
        <v>6</v>
      </c>
      <c r="M17" s="71">
        <v>2016</v>
      </c>
      <c r="N17" s="144">
        <f>IF(K17="","",IF(O17="",IF(K17=0,"",IF(K17&lt;=[7]Разработчик!$D$7,[7]Разработчик!$C$8,IF(K17&lt;=[7]Разработчик!$G$7,[7]Разработчик!$F$8,IF(K17&lt;=[7]Разработчик!$J$7,[7]Разработчик!$I$8,IF(K17&lt;=[7]Разработчик!$M$7,[7]Разработчик!$L$8,IF(K17&lt;=[7]Разработчик!$P$7,[7]Разработчик!$O$8,IF(K17&lt;=[7]Разработчик!$S$7,[7]Разработчик!$R$8,IF(K17&lt;=425.9,3.5,IF(K17&gt;=[7]Разработчик!$V$7,[7]Разработчик!$U$8))))))))),"-"))</f>
        <v>1.5</v>
      </c>
      <c r="O17" s="145"/>
      <c r="P17" s="71">
        <v>2019</v>
      </c>
      <c r="Q17" s="71">
        <v>2023</v>
      </c>
      <c r="R17" s="71">
        <v>12.5</v>
      </c>
      <c r="S17" s="71" t="s">
        <v>1173</v>
      </c>
      <c r="T17" s="146">
        <f t="shared" si="0"/>
        <v>2028.5</v>
      </c>
      <c r="U17" s="147">
        <v>5</v>
      </c>
      <c r="V17" s="147">
        <v>0</v>
      </c>
      <c r="W17" s="147">
        <v>0</v>
      </c>
      <c r="X17" s="147">
        <v>0</v>
      </c>
      <c r="Y17" s="147">
        <v>0</v>
      </c>
      <c r="Z17" s="147">
        <v>0</v>
      </c>
      <c r="AA17" s="148" t="s">
        <v>2565</v>
      </c>
      <c r="AB17" s="147" t="s">
        <v>2521</v>
      </c>
      <c r="AC17" s="196">
        <f t="shared" si="1"/>
        <v>5</v>
      </c>
      <c r="AD17" s="196">
        <f t="shared" si="2"/>
        <v>10</v>
      </c>
      <c r="AE17" s="196">
        <f t="shared" si="3"/>
        <v>15</v>
      </c>
    </row>
    <row r="18" spans="1:31" s="7" customFormat="1" x14ac:dyDescent="0.25">
      <c r="A18" s="321"/>
      <c r="B18" s="248">
        <v>3</v>
      </c>
      <c r="C18" s="321"/>
      <c r="D18" s="46" t="s">
        <v>1194</v>
      </c>
      <c r="E18" s="321"/>
      <c r="F18" s="46" t="s">
        <v>33</v>
      </c>
      <c r="G18" s="48">
        <v>0.9</v>
      </c>
      <c r="H18" s="48">
        <v>0.9</v>
      </c>
      <c r="I18" s="46">
        <v>120</v>
      </c>
      <c r="J18" s="46">
        <v>21.396999999999998</v>
      </c>
      <c r="K18" s="48">
        <v>57</v>
      </c>
      <c r="L18" s="48">
        <v>6</v>
      </c>
      <c r="M18" s="71">
        <v>2016</v>
      </c>
      <c r="N18" s="144">
        <f>IF(K18="","",IF(O18="",IF(K18=0,"",IF(K18&lt;=[7]Разработчик!$D$7,[7]Разработчик!$C$8,IF(K18&lt;=[7]Разработчик!$G$7,[7]Разработчик!$F$8,IF(K18&lt;=[7]Разработчик!$J$7,[7]Разработчик!$I$8,IF(K18&lt;=[7]Разработчик!$M$7,[7]Разработчик!$L$8,IF(K18&lt;=[7]Разработчик!$P$7,[7]Разработчик!$O$8,IF(K18&lt;=[7]Разработчик!$S$7,[7]Разработчик!$R$8,IF(K18&lt;=425.9,3.5,IF(K18&gt;=[7]Разработчик!$V$7,[7]Разработчик!$U$8))))))))),"-"))</f>
        <v>1.5</v>
      </c>
      <c r="O18" s="145"/>
      <c r="P18" s="71">
        <v>2019</v>
      </c>
      <c r="Q18" s="71">
        <v>2023</v>
      </c>
      <c r="R18" s="71">
        <v>12.5</v>
      </c>
      <c r="S18" s="71" t="s">
        <v>1173</v>
      </c>
      <c r="T18" s="146">
        <f t="shared" si="0"/>
        <v>2028.5</v>
      </c>
      <c r="U18" s="147">
        <v>6</v>
      </c>
      <c r="V18" s="147">
        <v>0</v>
      </c>
      <c r="W18" s="147">
        <v>0</v>
      </c>
      <c r="X18" s="147">
        <v>0</v>
      </c>
      <c r="Y18" s="147">
        <v>0</v>
      </c>
      <c r="Z18" s="147">
        <v>1</v>
      </c>
      <c r="AA18" s="148" t="s">
        <v>2566</v>
      </c>
      <c r="AB18" s="147" t="s">
        <v>2521</v>
      </c>
      <c r="AC18" s="196">
        <f t="shared" si="1"/>
        <v>7</v>
      </c>
      <c r="AD18" s="196">
        <f t="shared" si="2"/>
        <v>15</v>
      </c>
      <c r="AE18" s="196">
        <f t="shared" si="3"/>
        <v>22</v>
      </c>
    </row>
    <row r="19" spans="1:31" s="7" customFormat="1" ht="15" customHeight="1" x14ac:dyDescent="0.25">
      <c r="A19" s="321"/>
      <c r="B19" s="248">
        <v>3</v>
      </c>
      <c r="C19" s="321"/>
      <c r="D19" s="250" t="s">
        <v>1195</v>
      </c>
      <c r="E19" s="321"/>
      <c r="F19" s="46" t="s">
        <v>33</v>
      </c>
      <c r="G19" s="251">
        <v>0.9</v>
      </c>
      <c r="H19" s="251">
        <v>0.9</v>
      </c>
      <c r="I19" s="250">
        <v>120</v>
      </c>
      <c r="J19" s="46">
        <v>37.154000000000003</v>
      </c>
      <c r="K19" s="48">
        <v>57</v>
      </c>
      <c r="L19" s="48">
        <v>6</v>
      </c>
      <c r="M19" s="71">
        <v>2016</v>
      </c>
      <c r="N19" s="144">
        <f>IF(K19="","",IF(O19="",IF(K19=0,"",IF(K19&lt;=[7]Разработчик!$D$7,[7]Разработчик!$C$8,IF(K19&lt;=[7]Разработчик!$G$7,[7]Разработчик!$F$8,IF(K19&lt;=[7]Разработчик!$J$7,[7]Разработчик!$I$8,IF(K19&lt;=[7]Разработчик!$M$7,[7]Разработчик!$L$8,IF(K19&lt;=[7]Разработчик!$P$7,[7]Разработчик!$O$8,IF(K19&lt;=[7]Разработчик!$S$7,[7]Разработчик!$R$8,IF(K19&lt;=425.9,3.5,IF(K19&gt;=[7]Разработчик!$V$7,[7]Разработчик!$U$8))))))))),"-"))</f>
        <v>1.5</v>
      </c>
      <c r="O19" s="145"/>
      <c r="P19" s="71">
        <v>2019</v>
      </c>
      <c r="Q19" s="71">
        <v>2023</v>
      </c>
      <c r="R19" s="71">
        <v>12.5</v>
      </c>
      <c r="S19" s="71" t="s">
        <v>1173</v>
      </c>
      <c r="T19" s="146">
        <f t="shared" si="0"/>
        <v>2028.5</v>
      </c>
      <c r="U19" s="252">
        <v>3</v>
      </c>
      <c r="V19" s="252">
        <v>3</v>
      </c>
      <c r="W19" s="252">
        <v>2</v>
      </c>
      <c r="X19" s="252">
        <v>0</v>
      </c>
      <c r="Y19" s="252">
        <v>2</v>
      </c>
      <c r="Z19" s="252">
        <v>1</v>
      </c>
      <c r="AA19" s="253" t="s">
        <v>2567</v>
      </c>
      <c r="AB19" s="252" t="s">
        <v>2521</v>
      </c>
      <c r="AC19" s="196">
        <f t="shared" si="1"/>
        <v>9</v>
      </c>
      <c r="AD19" s="196">
        <f t="shared" si="2"/>
        <v>24</v>
      </c>
      <c r="AE19" s="196">
        <f t="shared" si="3"/>
        <v>33</v>
      </c>
    </row>
    <row r="20" spans="1:31" s="7" customFormat="1" x14ac:dyDescent="0.25">
      <c r="A20" s="321"/>
      <c r="B20" s="248">
        <v>3</v>
      </c>
      <c r="C20" s="321"/>
      <c r="D20" s="18" t="s">
        <v>1196</v>
      </c>
      <c r="E20" s="321"/>
      <c r="F20" s="46" t="s">
        <v>33</v>
      </c>
      <c r="G20" s="18">
        <v>0.9</v>
      </c>
      <c r="H20" s="18">
        <v>0.9</v>
      </c>
      <c r="I20" s="46">
        <v>120</v>
      </c>
      <c r="J20" s="18">
        <v>17.687000000000001</v>
      </c>
      <c r="K20" s="18">
        <v>32</v>
      </c>
      <c r="L20" s="18">
        <v>4.5</v>
      </c>
      <c r="M20" s="71">
        <v>2016</v>
      </c>
      <c r="N20" s="144">
        <f>IF(K20="","",IF(O20="",IF(K20=0,"",IF(K20&lt;=[7]Разработчик!$D$7,[7]Разработчик!$C$8,IF(K20&lt;=[7]Разработчик!$G$7,[7]Разработчик!$F$8,IF(K20&lt;=[7]Разработчик!$J$7,[7]Разработчик!$I$8,IF(K20&lt;=[7]Разработчик!$M$7,[7]Разработчик!$L$8,IF(K20&lt;=[7]Разработчик!$P$7,[7]Разработчик!$O$8,IF(K20&lt;=[7]Разработчик!$S$7,[7]Разработчик!$R$8,IF(K20&lt;=425.9,3.5,IF(K20&gt;=[7]Разработчик!$V$7,[7]Разработчик!$U$8))))))))),"-"))</f>
        <v>1.5</v>
      </c>
      <c r="O20" s="145"/>
      <c r="P20" s="71">
        <v>2019</v>
      </c>
      <c r="Q20" s="71">
        <v>2023</v>
      </c>
      <c r="R20" s="71">
        <v>12.5</v>
      </c>
      <c r="S20" s="71" t="s">
        <v>1173</v>
      </c>
      <c r="T20" s="146">
        <f t="shared" si="0"/>
        <v>2028.5</v>
      </c>
      <c r="U20" s="147">
        <v>9</v>
      </c>
      <c r="V20" s="147">
        <v>0</v>
      </c>
      <c r="W20" s="147">
        <v>0</v>
      </c>
      <c r="X20" s="147">
        <v>2</v>
      </c>
      <c r="Y20" s="147">
        <v>0</v>
      </c>
      <c r="Z20" s="147">
        <v>0</v>
      </c>
      <c r="AA20" s="148" t="s">
        <v>2568</v>
      </c>
      <c r="AB20" s="147" t="s">
        <v>2521</v>
      </c>
      <c r="AC20" s="196">
        <f t="shared" si="1"/>
        <v>11</v>
      </c>
      <c r="AD20" s="196">
        <f t="shared" si="2"/>
        <v>22</v>
      </c>
      <c r="AE20" s="196">
        <f t="shared" si="3"/>
        <v>33</v>
      </c>
    </row>
    <row r="21" spans="1:31" s="7" customFormat="1" ht="48" customHeight="1" x14ac:dyDescent="0.25">
      <c r="A21" s="321" t="s">
        <v>1197</v>
      </c>
      <c r="B21" s="248">
        <v>10</v>
      </c>
      <c r="C21" s="321" t="s">
        <v>1198</v>
      </c>
      <c r="D21" s="46" t="s">
        <v>1199</v>
      </c>
      <c r="E21" s="321" t="s">
        <v>95</v>
      </c>
      <c r="F21" s="46" t="s">
        <v>33</v>
      </c>
      <c r="G21" s="48">
        <v>1</v>
      </c>
      <c r="H21" s="48">
        <v>1</v>
      </c>
      <c r="I21" s="46">
        <v>120</v>
      </c>
      <c r="J21" s="46">
        <v>15.827999999999999</v>
      </c>
      <c r="K21" s="48">
        <v>57</v>
      </c>
      <c r="L21" s="48">
        <v>3</v>
      </c>
      <c r="M21" s="71">
        <v>2016</v>
      </c>
      <c r="N21" s="144">
        <f>IF(K21="","",IF(O21="",IF(K21=0,"",IF(K21&lt;=[7]Разработчик!$D$7,[7]Разработчик!$C$8,IF(K21&lt;=[7]Разработчик!$G$7,[7]Разработчик!$F$8,IF(K21&lt;=[7]Разработчик!$J$7,[7]Разработчик!$I$8,IF(K21&lt;=[7]Разработчик!$M$7,[7]Разработчик!$L$8,IF(K21&lt;=[7]Разработчик!$P$7,[7]Разработчик!$O$8,IF(K21&lt;=[7]Разработчик!$S$7,[7]Разработчик!$R$8,IF(K21&lt;=425.9,3.5,IF(K21&gt;=[7]Разработчик!$V$7,[7]Разработчик!$U$8))))))))),"-"))</f>
        <v>1.5</v>
      </c>
      <c r="O21" s="145"/>
      <c r="P21" s="71">
        <v>2019</v>
      </c>
      <c r="Q21" s="71">
        <v>2023</v>
      </c>
      <c r="R21" s="71">
        <v>12.5</v>
      </c>
      <c r="S21" s="71" t="s">
        <v>310</v>
      </c>
      <c r="T21" s="146">
        <f t="shared" si="0"/>
        <v>2028.5</v>
      </c>
      <c r="U21" s="71">
        <v>3</v>
      </c>
      <c r="V21" s="71">
        <v>0</v>
      </c>
      <c r="W21" s="71">
        <v>3</v>
      </c>
      <c r="X21" s="71">
        <v>0</v>
      </c>
      <c r="Y21" s="71">
        <v>0</v>
      </c>
      <c r="Z21" s="71">
        <v>0</v>
      </c>
      <c r="AA21" s="148" t="s">
        <v>2569</v>
      </c>
      <c r="AB21" s="147" t="s">
        <v>2521</v>
      </c>
      <c r="AC21" s="196">
        <f t="shared" si="1"/>
        <v>3</v>
      </c>
      <c r="AD21" s="196">
        <f t="shared" si="2"/>
        <v>12</v>
      </c>
      <c r="AE21" s="196">
        <f t="shared" si="3"/>
        <v>15</v>
      </c>
    </row>
    <row r="22" spans="1:31" s="7" customFormat="1" ht="24" customHeight="1" x14ac:dyDescent="0.25">
      <c r="A22" s="321"/>
      <c r="B22" s="248">
        <f t="shared" ref="B22:B24" si="5">B21</f>
        <v>10</v>
      </c>
      <c r="C22" s="321"/>
      <c r="D22" s="250" t="s">
        <v>1200</v>
      </c>
      <c r="E22" s="321"/>
      <c r="F22" s="46" t="s">
        <v>33</v>
      </c>
      <c r="G22" s="251">
        <v>1</v>
      </c>
      <c r="H22" s="251">
        <v>1</v>
      </c>
      <c r="I22" s="250">
        <v>120</v>
      </c>
      <c r="J22" s="46">
        <v>74.349999999999994</v>
      </c>
      <c r="K22" s="48">
        <v>57</v>
      </c>
      <c r="L22" s="48">
        <v>3</v>
      </c>
      <c r="M22" s="71">
        <v>2016</v>
      </c>
      <c r="N22" s="144">
        <f>IF(K22="","",IF(O22="",IF(K22=0,"",IF(K22&lt;=[7]Разработчик!$D$7,[7]Разработчик!$C$8,IF(K22&lt;=[7]Разработчик!$G$7,[7]Разработчик!$F$8,IF(K22&lt;=[7]Разработчик!$J$7,[7]Разработчик!$I$8,IF(K22&lt;=[7]Разработчик!$M$7,[7]Разработчик!$L$8,IF(K22&lt;=[7]Разработчик!$P$7,[7]Разработчик!$O$8,IF(K22&lt;=[7]Разработчик!$S$7,[7]Разработчик!$R$8,IF(K22&lt;=425.9,3.5,IF(K22&gt;=[7]Разработчик!$V$7,[7]Разработчик!$U$8))))))))),"-"))</f>
        <v>1.5</v>
      </c>
      <c r="O22" s="145"/>
      <c r="P22" s="71">
        <v>2019</v>
      </c>
      <c r="Q22" s="71">
        <v>2023</v>
      </c>
      <c r="R22" s="71">
        <v>12.5</v>
      </c>
      <c r="S22" s="71" t="s">
        <v>310</v>
      </c>
      <c r="T22" s="146">
        <f t="shared" si="0"/>
        <v>2028.5</v>
      </c>
      <c r="U22" s="242">
        <v>10</v>
      </c>
      <c r="V22" s="242">
        <v>0</v>
      </c>
      <c r="W22" s="242">
        <v>0</v>
      </c>
      <c r="X22" s="242">
        <v>1</v>
      </c>
      <c r="Y22" s="242">
        <v>0</v>
      </c>
      <c r="Z22" s="254">
        <v>1</v>
      </c>
      <c r="AA22" s="253" t="s">
        <v>2570</v>
      </c>
      <c r="AB22" s="252" t="s">
        <v>2521</v>
      </c>
      <c r="AC22" s="196">
        <f t="shared" si="1"/>
        <v>12</v>
      </c>
      <c r="AD22" s="196">
        <f t="shared" si="2"/>
        <v>25</v>
      </c>
      <c r="AE22" s="196">
        <f t="shared" si="3"/>
        <v>37</v>
      </c>
    </row>
    <row r="23" spans="1:31" s="7" customFormat="1" ht="24" x14ac:dyDescent="0.25">
      <c r="A23" s="321"/>
      <c r="B23" s="248">
        <f t="shared" si="5"/>
        <v>10</v>
      </c>
      <c r="C23" s="321"/>
      <c r="D23" s="46" t="s">
        <v>1201</v>
      </c>
      <c r="E23" s="321"/>
      <c r="F23" s="46" t="s">
        <v>33</v>
      </c>
      <c r="G23" s="48">
        <v>1</v>
      </c>
      <c r="H23" s="48">
        <v>1</v>
      </c>
      <c r="I23" s="46">
        <v>120</v>
      </c>
      <c r="J23" s="46">
        <v>15.388</v>
      </c>
      <c r="K23" s="48">
        <v>57</v>
      </c>
      <c r="L23" s="48">
        <v>3</v>
      </c>
      <c r="M23" s="71">
        <v>2016</v>
      </c>
      <c r="N23" s="144">
        <f>IF(K23="","",IF(O23="",IF(K23=0,"",IF(K23&lt;=[7]Разработчик!$D$7,[7]Разработчик!$C$8,IF(K23&lt;=[7]Разработчик!$G$7,[7]Разработчик!$F$8,IF(K23&lt;=[7]Разработчик!$J$7,[7]Разработчик!$I$8,IF(K23&lt;=[7]Разработчик!$M$7,[7]Разработчик!$L$8,IF(K23&lt;=[7]Разработчик!$P$7,[7]Разработчик!$O$8,IF(K23&lt;=[7]Разработчик!$S$7,[7]Разработчик!$R$8,IF(K23&lt;=425.9,3.5,IF(K23&gt;=[7]Разработчик!$V$7,[7]Разработчик!$U$8))))))))),"-"))</f>
        <v>1.5</v>
      </c>
      <c r="O23" s="145"/>
      <c r="P23" s="71">
        <v>2019</v>
      </c>
      <c r="Q23" s="71">
        <v>2023</v>
      </c>
      <c r="R23" s="71">
        <v>12.5</v>
      </c>
      <c r="S23" s="71" t="s">
        <v>310</v>
      </c>
      <c r="T23" s="146">
        <f t="shared" si="0"/>
        <v>2028.5</v>
      </c>
      <c r="U23" s="71">
        <v>3</v>
      </c>
      <c r="V23" s="71">
        <v>0</v>
      </c>
      <c r="W23" s="71">
        <v>3</v>
      </c>
      <c r="X23" s="71">
        <v>0</v>
      </c>
      <c r="Y23" s="147">
        <v>0</v>
      </c>
      <c r="Z23" s="71">
        <v>0</v>
      </c>
      <c r="AA23" s="148" t="s">
        <v>2571</v>
      </c>
      <c r="AB23" s="147" t="s">
        <v>2521</v>
      </c>
      <c r="AC23" s="196">
        <f t="shared" si="1"/>
        <v>3</v>
      </c>
      <c r="AD23" s="196">
        <f t="shared" si="2"/>
        <v>12</v>
      </c>
      <c r="AE23" s="196">
        <f t="shared" si="3"/>
        <v>15</v>
      </c>
    </row>
    <row r="24" spans="1:31" s="7" customFormat="1" ht="24" customHeight="1" x14ac:dyDescent="0.25">
      <c r="A24" s="321"/>
      <c r="B24" s="248">
        <f t="shared" si="5"/>
        <v>10</v>
      </c>
      <c r="C24" s="321"/>
      <c r="D24" s="250" t="s">
        <v>1202</v>
      </c>
      <c r="E24" s="321"/>
      <c r="F24" s="46" t="s">
        <v>33</v>
      </c>
      <c r="G24" s="251">
        <v>1</v>
      </c>
      <c r="H24" s="251">
        <v>1</v>
      </c>
      <c r="I24" s="250">
        <v>120</v>
      </c>
      <c r="J24" s="46">
        <v>82.346999999999994</v>
      </c>
      <c r="K24" s="48">
        <v>57</v>
      </c>
      <c r="L24" s="48">
        <v>3</v>
      </c>
      <c r="M24" s="71">
        <v>2016</v>
      </c>
      <c r="N24" s="144">
        <f>IF(K24="","",IF(O24="",IF(K24=0,"",IF(K24&lt;=[7]Разработчик!$D$7,[7]Разработчик!$C$8,IF(K24&lt;=[7]Разработчик!$G$7,[7]Разработчик!$F$8,IF(K24&lt;=[7]Разработчик!$J$7,[7]Разработчик!$I$8,IF(K24&lt;=[7]Разработчик!$M$7,[7]Разработчик!$L$8,IF(K24&lt;=[7]Разработчик!$P$7,[7]Разработчик!$O$8,IF(K24&lt;=[7]Разработчик!$S$7,[7]Разработчик!$R$8,IF(K24&lt;=425.9,3.5,IF(K24&gt;=[7]Разработчик!$V$7,[7]Разработчик!$U$8))))))))),"-"))</f>
        <v>1.5</v>
      </c>
      <c r="O24" s="145"/>
      <c r="P24" s="71">
        <v>2019</v>
      </c>
      <c r="Q24" s="71">
        <v>2023</v>
      </c>
      <c r="R24" s="71">
        <v>12.5</v>
      </c>
      <c r="S24" s="71" t="s">
        <v>310</v>
      </c>
      <c r="T24" s="146">
        <f t="shared" si="0"/>
        <v>2028.5</v>
      </c>
      <c r="U24" s="242">
        <v>21</v>
      </c>
      <c r="V24" s="242">
        <v>0</v>
      </c>
      <c r="W24" s="242">
        <v>0</v>
      </c>
      <c r="X24" s="242">
        <v>1</v>
      </c>
      <c r="Y24" s="242">
        <v>0</v>
      </c>
      <c r="Z24" s="242">
        <v>0</v>
      </c>
      <c r="AA24" s="253" t="s">
        <v>2572</v>
      </c>
      <c r="AB24" s="252" t="s">
        <v>2521</v>
      </c>
      <c r="AC24" s="196">
        <f t="shared" si="1"/>
        <v>22</v>
      </c>
      <c r="AD24" s="196">
        <f t="shared" si="2"/>
        <v>44</v>
      </c>
      <c r="AE24" s="196">
        <f t="shared" si="3"/>
        <v>66</v>
      </c>
    </row>
    <row r="25" spans="1:31" s="7" customFormat="1" ht="15" customHeight="1" x14ac:dyDescent="0.25">
      <c r="A25" s="321" t="s">
        <v>1203</v>
      </c>
      <c r="B25" s="248">
        <v>14</v>
      </c>
      <c r="C25" s="321" t="s">
        <v>1204</v>
      </c>
      <c r="D25" s="250" t="s">
        <v>1205</v>
      </c>
      <c r="E25" s="321"/>
      <c r="F25" s="46" t="s">
        <v>44</v>
      </c>
      <c r="G25" s="251">
        <v>1</v>
      </c>
      <c r="H25" s="251">
        <v>1</v>
      </c>
      <c r="I25" s="250">
        <v>120</v>
      </c>
      <c r="J25" s="46">
        <v>33</v>
      </c>
      <c r="K25" s="48">
        <v>273</v>
      </c>
      <c r="L25" s="48">
        <v>7</v>
      </c>
      <c r="M25" s="71">
        <v>2016</v>
      </c>
      <c r="N25" s="144">
        <f>IF(K25="","",IF(O25="",IF(K25=0,"",IF(K25&lt;=[7]Разработчик!$D$7,[7]Разработчик!$C$8,IF(K25&lt;=[7]Разработчик!$G$7,[7]Разработчик!$F$8,IF(K25&lt;=[7]Разработчик!$J$7,[7]Разработчик!$I$8,IF(K25&lt;=[7]Разработчик!$M$7,[7]Разработчик!$L$8,IF(K25&lt;=[7]Разработчик!$P$7,[7]Разработчик!$O$8,IF(K25&lt;=[7]Разработчик!$S$7,[7]Разработчик!$R$8,IF(K25&lt;=425.9,3.5,IF(K25&gt;=[7]Разработчик!$V$7,[7]Разработчик!$U$8))))))))),"-"))</f>
        <v>3</v>
      </c>
      <c r="O25" s="145"/>
      <c r="P25" s="71">
        <v>2019</v>
      </c>
      <c r="Q25" s="71">
        <v>2023</v>
      </c>
      <c r="R25" s="71">
        <v>12.5</v>
      </c>
      <c r="S25" s="71" t="s">
        <v>1173</v>
      </c>
      <c r="T25" s="146">
        <f t="shared" si="0"/>
        <v>2028.5</v>
      </c>
      <c r="U25" s="147">
        <v>10</v>
      </c>
      <c r="V25" s="147">
        <v>1</v>
      </c>
      <c r="W25" s="147">
        <v>5</v>
      </c>
      <c r="X25" s="147">
        <v>1</v>
      </c>
      <c r="Y25" s="147">
        <v>2</v>
      </c>
      <c r="Z25" s="147">
        <v>2</v>
      </c>
      <c r="AA25" s="148" t="s">
        <v>2573</v>
      </c>
      <c r="AB25" s="147" t="s">
        <v>2521</v>
      </c>
      <c r="AC25" s="196">
        <f t="shared" si="1"/>
        <v>16</v>
      </c>
      <c r="AD25" s="196">
        <f t="shared" si="2"/>
        <v>43</v>
      </c>
      <c r="AE25" s="196">
        <f t="shared" si="3"/>
        <v>59</v>
      </c>
    </row>
    <row r="26" spans="1:31" s="7" customFormat="1" x14ac:dyDescent="0.25">
      <c r="A26" s="321"/>
      <c r="B26" s="248">
        <v>14</v>
      </c>
      <c r="C26" s="321"/>
      <c r="D26" s="18" t="s">
        <v>1206</v>
      </c>
      <c r="E26" s="321"/>
      <c r="F26" s="46" t="s">
        <v>44</v>
      </c>
      <c r="G26" s="18">
        <v>1</v>
      </c>
      <c r="H26" s="18">
        <v>1</v>
      </c>
      <c r="I26" s="46">
        <v>120</v>
      </c>
      <c r="J26" s="18">
        <v>104</v>
      </c>
      <c r="K26" s="18">
        <v>273</v>
      </c>
      <c r="L26" s="18">
        <v>7</v>
      </c>
      <c r="M26" s="71">
        <v>2016</v>
      </c>
      <c r="N26" s="144">
        <f>IF(K26="","",IF(O26="",IF(K26=0,"",IF(K26&lt;=[7]Разработчик!$D$7,[7]Разработчик!$C$8,IF(K26&lt;=[7]Разработчик!$G$7,[7]Разработчик!$F$8,IF(K26&lt;=[7]Разработчик!$J$7,[7]Разработчик!$I$8,IF(K26&lt;=[7]Разработчик!$M$7,[7]Разработчик!$L$8,IF(K26&lt;=[7]Разработчик!$P$7,[7]Разработчик!$O$8,IF(K26&lt;=[7]Разработчик!$S$7,[7]Разработчик!$R$8,IF(K26&lt;=425.9,3.5,IF(K26&gt;=[7]Разработчик!$V$7,[7]Разработчик!$U$8))))))))),"-"))</f>
        <v>3</v>
      </c>
      <c r="O26" s="145"/>
      <c r="P26" s="71">
        <v>2019</v>
      </c>
      <c r="Q26" s="71">
        <v>2023</v>
      </c>
      <c r="R26" s="71">
        <v>12.5</v>
      </c>
      <c r="S26" s="71" t="s">
        <v>1173</v>
      </c>
      <c r="T26" s="146">
        <f t="shared" ref="T26:T38" si="6">IF(M26="","",M26+R26)</f>
        <v>2028.5</v>
      </c>
      <c r="U26" s="147">
        <v>4</v>
      </c>
      <c r="V26" s="147">
        <v>0</v>
      </c>
      <c r="W26" s="147">
        <v>0</v>
      </c>
      <c r="X26" s="147">
        <v>0</v>
      </c>
      <c r="Y26" s="147">
        <v>0</v>
      </c>
      <c r="Z26" s="147">
        <v>0</v>
      </c>
      <c r="AA26" s="148" t="s">
        <v>2574</v>
      </c>
      <c r="AB26" s="147" t="s">
        <v>2521</v>
      </c>
      <c r="AC26" s="196">
        <f t="shared" si="1"/>
        <v>4</v>
      </c>
      <c r="AD26" s="196">
        <f t="shared" si="2"/>
        <v>8</v>
      </c>
      <c r="AE26" s="196">
        <f t="shared" si="3"/>
        <v>12</v>
      </c>
    </row>
    <row r="27" spans="1:31" s="7" customFormat="1" ht="15" customHeight="1" x14ac:dyDescent="0.25">
      <c r="A27" s="321"/>
      <c r="B27" s="248">
        <v>14</v>
      </c>
      <c r="C27" s="321"/>
      <c r="D27" s="250" t="s">
        <v>1207</v>
      </c>
      <c r="E27" s="321"/>
      <c r="F27" s="46" t="s">
        <v>44</v>
      </c>
      <c r="G27" s="251">
        <v>1</v>
      </c>
      <c r="H27" s="251">
        <v>1</v>
      </c>
      <c r="I27" s="250">
        <v>120</v>
      </c>
      <c r="J27" s="46">
        <v>48.6</v>
      </c>
      <c r="K27" s="48">
        <v>108</v>
      </c>
      <c r="L27" s="48">
        <v>4</v>
      </c>
      <c r="M27" s="71">
        <v>2016</v>
      </c>
      <c r="N27" s="144">
        <f>IF(K27="","",IF(O27="",IF(K27=0,"",IF(K27&lt;=[7]Разработчик!$D$7,[7]Разработчик!$C$8,IF(K27&lt;=[7]Разработчик!$G$7,[7]Разработчик!$F$8,IF(K27&lt;=[7]Разработчик!$J$7,[7]Разработчик!$I$8,IF(K27&lt;=[7]Разработчик!$M$7,[7]Разработчик!$L$8,IF(K27&lt;=[7]Разработчик!$P$7,[7]Разработчик!$O$8,IF(K27&lt;=[7]Разработчик!$S$7,[7]Разработчик!$R$8,IF(K27&lt;=425.9,3.5,IF(K27&gt;=[7]Разработчик!$V$7,[7]Разработчик!$U$8))))))))),"-"))</f>
        <v>2</v>
      </c>
      <c r="O27" s="145"/>
      <c r="P27" s="71">
        <v>2019</v>
      </c>
      <c r="Q27" s="71">
        <v>2023</v>
      </c>
      <c r="R27" s="71">
        <v>12.5</v>
      </c>
      <c r="S27" s="71" t="s">
        <v>1173</v>
      </c>
      <c r="T27" s="146">
        <f t="shared" si="6"/>
        <v>2028.5</v>
      </c>
      <c r="U27" s="147">
        <v>17</v>
      </c>
      <c r="V27" s="147">
        <v>1</v>
      </c>
      <c r="W27" s="147">
        <v>1</v>
      </c>
      <c r="X27" s="147">
        <v>0</v>
      </c>
      <c r="Y27" s="147">
        <v>0</v>
      </c>
      <c r="Z27" s="147">
        <v>1</v>
      </c>
      <c r="AA27" s="148" t="s">
        <v>2575</v>
      </c>
      <c r="AB27" s="147" t="s">
        <v>2521</v>
      </c>
      <c r="AC27" s="196">
        <f t="shared" ref="AC27:AC38" si="7">SUM(U27+V27+X27+Y27+Z27)</f>
        <v>19</v>
      </c>
      <c r="AD27" s="196">
        <f t="shared" ref="AD27:AD38" si="8">SUM(U27*2)+(V27*3)+(W27*2)+(X27*2)+(Y27)+(Z27*3)</f>
        <v>42</v>
      </c>
      <c r="AE27" s="196">
        <f t="shared" ref="AE27:AE38" si="9">SUM(AC27+AD27)</f>
        <v>61</v>
      </c>
    </row>
    <row r="28" spans="1:31" s="7" customFormat="1" ht="15" customHeight="1" x14ac:dyDescent="0.25">
      <c r="A28" s="321"/>
      <c r="B28" s="248">
        <v>14</v>
      </c>
      <c r="C28" s="321"/>
      <c r="D28" s="250" t="s">
        <v>1208</v>
      </c>
      <c r="E28" s="321"/>
      <c r="F28" s="46" t="s">
        <v>44</v>
      </c>
      <c r="G28" s="251">
        <v>1</v>
      </c>
      <c r="H28" s="251">
        <v>1</v>
      </c>
      <c r="I28" s="250">
        <v>120</v>
      </c>
      <c r="J28" s="46">
        <v>32.299999999999997</v>
      </c>
      <c r="K28" s="48">
        <v>89</v>
      </c>
      <c r="L28" s="48">
        <v>4</v>
      </c>
      <c r="M28" s="71">
        <v>2016</v>
      </c>
      <c r="N28" s="144">
        <f>IF(K28="","",IF(O28="",IF(K28=0,"",IF(K28&lt;=[7]Разработчик!$D$7,[7]Разработчик!$C$8,IF(K28&lt;=[7]Разработчик!$G$7,[7]Разработчик!$F$8,IF(K28&lt;=[7]Разработчик!$J$7,[7]Разработчик!$I$8,IF(K28&lt;=[7]Разработчик!$M$7,[7]Разработчик!$L$8,IF(K28&lt;=[7]Разработчик!$P$7,[7]Разработчик!$O$8,IF(K28&lt;=[7]Разработчик!$S$7,[7]Разработчик!$R$8,IF(K28&lt;=425.9,3.5,IF(K28&gt;=[7]Разработчик!$V$7,[7]Разработчик!$U$8))))))))),"-"))</f>
        <v>2</v>
      </c>
      <c r="O28" s="145"/>
      <c r="P28" s="71">
        <v>2019</v>
      </c>
      <c r="Q28" s="71">
        <v>2023</v>
      </c>
      <c r="R28" s="71">
        <v>12.5</v>
      </c>
      <c r="S28" s="71" t="s">
        <v>1173</v>
      </c>
      <c r="T28" s="146">
        <f t="shared" si="6"/>
        <v>2028.5</v>
      </c>
      <c r="U28" s="147">
        <v>7</v>
      </c>
      <c r="V28" s="147">
        <v>1</v>
      </c>
      <c r="W28" s="147">
        <v>2</v>
      </c>
      <c r="X28" s="147">
        <v>1</v>
      </c>
      <c r="Y28" s="147">
        <v>0</v>
      </c>
      <c r="Z28" s="147">
        <v>6</v>
      </c>
      <c r="AA28" s="148" t="s">
        <v>2576</v>
      </c>
      <c r="AB28" s="147" t="s">
        <v>2521</v>
      </c>
      <c r="AC28" s="196">
        <f t="shared" si="7"/>
        <v>15</v>
      </c>
      <c r="AD28" s="196">
        <f t="shared" si="8"/>
        <v>41</v>
      </c>
      <c r="AE28" s="196">
        <f t="shared" si="9"/>
        <v>56</v>
      </c>
    </row>
    <row r="29" spans="1:31" s="7" customFormat="1" ht="15" customHeight="1" x14ac:dyDescent="0.25">
      <c r="A29" s="321"/>
      <c r="B29" s="248">
        <v>14</v>
      </c>
      <c r="C29" s="321"/>
      <c r="D29" s="250" t="s">
        <v>1209</v>
      </c>
      <c r="E29" s="321"/>
      <c r="F29" s="46" t="s">
        <v>44</v>
      </c>
      <c r="G29" s="251">
        <v>1</v>
      </c>
      <c r="H29" s="251">
        <v>1</v>
      </c>
      <c r="I29" s="250">
        <v>120</v>
      </c>
      <c r="J29" s="46">
        <v>36.1</v>
      </c>
      <c r="K29" s="48">
        <v>89</v>
      </c>
      <c r="L29" s="48">
        <v>4</v>
      </c>
      <c r="M29" s="71">
        <v>2016</v>
      </c>
      <c r="N29" s="144">
        <f>IF(K29="","",IF(O29="",IF(K29=0,"",IF(K29&lt;=[7]Разработчик!$D$7,[7]Разработчик!$C$8,IF(K29&lt;=[7]Разработчик!$G$7,[7]Разработчик!$F$8,IF(K29&lt;=[7]Разработчик!$J$7,[7]Разработчик!$I$8,IF(K29&lt;=[7]Разработчик!$M$7,[7]Разработчик!$L$8,IF(K29&lt;=[7]Разработчик!$P$7,[7]Разработчик!$O$8,IF(K29&lt;=[7]Разработчик!$S$7,[7]Разработчик!$R$8,IF(K29&lt;=425.9,3.5,IF(K29&gt;=[7]Разработчик!$V$7,[7]Разработчик!$U$8))))))))),"-"))</f>
        <v>2</v>
      </c>
      <c r="O29" s="145"/>
      <c r="P29" s="71">
        <v>2019</v>
      </c>
      <c r="Q29" s="71">
        <v>2023</v>
      </c>
      <c r="R29" s="71">
        <v>12.5</v>
      </c>
      <c r="S29" s="71" t="s">
        <v>1173</v>
      </c>
      <c r="T29" s="146">
        <f t="shared" si="6"/>
        <v>2028.5</v>
      </c>
      <c r="U29" s="147">
        <v>6</v>
      </c>
      <c r="V29" s="147">
        <v>1</v>
      </c>
      <c r="W29" s="147">
        <v>2</v>
      </c>
      <c r="X29" s="147">
        <v>1</v>
      </c>
      <c r="Y29" s="147">
        <v>1</v>
      </c>
      <c r="Z29" s="147">
        <v>6</v>
      </c>
      <c r="AA29" s="148" t="s">
        <v>2577</v>
      </c>
      <c r="AB29" s="147" t="s">
        <v>2521</v>
      </c>
      <c r="AC29" s="196">
        <f t="shared" si="7"/>
        <v>15</v>
      </c>
      <c r="AD29" s="196">
        <f t="shared" si="8"/>
        <v>40</v>
      </c>
      <c r="AE29" s="196">
        <f t="shared" si="9"/>
        <v>55</v>
      </c>
    </row>
    <row r="30" spans="1:31" s="7" customFormat="1" ht="15" customHeight="1" x14ac:dyDescent="0.25">
      <c r="A30" s="321"/>
      <c r="B30" s="248">
        <v>14</v>
      </c>
      <c r="C30" s="321"/>
      <c r="D30" s="250" t="s">
        <v>1210</v>
      </c>
      <c r="E30" s="321"/>
      <c r="F30" s="46" t="s">
        <v>44</v>
      </c>
      <c r="G30" s="251">
        <v>1</v>
      </c>
      <c r="H30" s="251">
        <v>1</v>
      </c>
      <c r="I30" s="250">
        <v>120</v>
      </c>
      <c r="J30" s="46">
        <v>9.1</v>
      </c>
      <c r="K30" s="48">
        <v>57</v>
      </c>
      <c r="L30" s="48">
        <v>4</v>
      </c>
      <c r="M30" s="71">
        <v>2016</v>
      </c>
      <c r="N30" s="144">
        <f>IF(K30="","",IF(O30="",IF(K30=0,"",IF(K30&lt;=[7]Разработчик!$D$7,[7]Разработчик!$C$8,IF(K30&lt;=[7]Разработчик!$G$7,[7]Разработчик!$F$8,IF(K30&lt;=[7]Разработчик!$J$7,[7]Разработчик!$I$8,IF(K30&lt;=[7]Разработчик!$M$7,[7]Разработчик!$L$8,IF(K30&lt;=[7]Разработчик!$P$7,[7]Разработчик!$O$8,IF(K30&lt;=[7]Разработчик!$S$7,[7]Разработчик!$R$8,IF(K30&lt;=425.9,3.5,IF(K30&gt;=[7]Разработчик!$V$7,[7]Разработчик!$U$8))))))))),"-"))</f>
        <v>1.5</v>
      </c>
      <c r="O30" s="145"/>
      <c r="P30" s="71">
        <v>2019</v>
      </c>
      <c r="Q30" s="71">
        <v>2023</v>
      </c>
      <c r="R30" s="71">
        <v>12.5</v>
      </c>
      <c r="S30" s="71" t="s">
        <v>1173</v>
      </c>
      <c r="T30" s="146">
        <f t="shared" si="6"/>
        <v>2028.5</v>
      </c>
      <c r="U30" s="147">
        <v>4</v>
      </c>
      <c r="V30" s="147">
        <v>0</v>
      </c>
      <c r="W30" s="147">
        <v>1</v>
      </c>
      <c r="X30" s="147">
        <v>1</v>
      </c>
      <c r="Y30" s="147">
        <v>0</v>
      </c>
      <c r="Z30" s="147">
        <v>1</v>
      </c>
      <c r="AA30" s="148" t="s">
        <v>2578</v>
      </c>
      <c r="AB30" s="147" t="s">
        <v>2521</v>
      </c>
      <c r="AC30" s="196">
        <f t="shared" si="7"/>
        <v>6</v>
      </c>
      <c r="AD30" s="196">
        <f t="shared" si="8"/>
        <v>15</v>
      </c>
      <c r="AE30" s="196">
        <f t="shared" si="9"/>
        <v>21</v>
      </c>
    </row>
    <row r="31" spans="1:31" s="7" customFormat="1" ht="15" customHeight="1" x14ac:dyDescent="0.25">
      <c r="A31" s="321"/>
      <c r="B31" s="248">
        <v>14</v>
      </c>
      <c r="C31" s="321"/>
      <c r="D31" s="250" t="s">
        <v>1211</v>
      </c>
      <c r="E31" s="321"/>
      <c r="F31" s="46" t="s">
        <v>44</v>
      </c>
      <c r="G31" s="250">
        <v>1</v>
      </c>
      <c r="H31" s="250">
        <v>1</v>
      </c>
      <c r="I31" s="250">
        <v>120</v>
      </c>
      <c r="J31" s="46">
        <v>33.42</v>
      </c>
      <c r="K31" s="46">
        <v>89</v>
      </c>
      <c r="L31" s="46">
        <v>4</v>
      </c>
      <c r="M31" s="71">
        <v>2016</v>
      </c>
      <c r="N31" s="144">
        <f>IF(K31="","",IF(O31="",IF(K31=0,"",IF(K31&lt;=[7]Разработчик!$D$7,[7]Разработчик!$C$8,IF(K31&lt;=[7]Разработчик!$G$7,[7]Разработчик!$F$8,IF(K31&lt;=[7]Разработчик!$J$7,[7]Разработчик!$I$8,IF(K31&lt;=[7]Разработчик!$M$7,[7]Разработчик!$L$8,IF(K31&lt;=[7]Разработчик!$P$7,[7]Разработчик!$O$8,IF(K31&lt;=[7]Разработчик!$S$7,[7]Разработчик!$R$8,IF(K31&lt;=425.9,3.5,IF(K31&gt;=[7]Разработчик!$V$7,[7]Разработчик!$U$8))))))))),"-"))</f>
        <v>2</v>
      </c>
      <c r="O31" s="145"/>
      <c r="P31" s="71">
        <v>2019</v>
      </c>
      <c r="Q31" s="71">
        <v>2023</v>
      </c>
      <c r="R31" s="71">
        <v>12.5</v>
      </c>
      <c r="S31" s="71" t="s">
        <v>1173</v>
      </c>
      <c r="T31" s="146">
        <f t="shared" si="6"/>
        <v>2028.5</v>
      </c>
      <c r="U31" s="147">
        <v>10</v>
      </c>
      <c r="V31" s="147">
        <v>0</v>
      </c>
      <c r="W31" s="147">
        <v>2</v>
      </c>
      <c r="X31" s="147">
        <v>0</v>
      </c>
      <c r="Y31" s="147">
        <v>1</v>
      </c>
      <c r="Z31" s="147">
        <v>7</v>
      </c>
      <c r="AA31" s="148" t="s">
        <v>2579</v>
      </c>
      <c r="AB31" s="147" t="s">
        <v>2521</v>
      </c>
      <c r="AC31" s="196">
        <f t="shared" si="7"/>
        <v>18</v>
      </c>
      <c r="AD31" s="196">
        <f t="shared" si="8"/>
        <v>46</v>
      </c>
      <c r="AE31" s="196">
        <f t="shared" si="9"/>
        <v>64</v>
      </c>
    </row>
    <row r="32" spans="1:31" s="7" customFormat="1" ht="15" customHeight="1" x14ac:dyDescent="0.25">
      <c r="A32" s="321"/>
      <c r="B32" s="248">
        <v>14</v>
      </c>
      <c r="C32" s="321"/>
      <c r="D32" s="250" t="s">
        <v>1212</v>
      </c>
      <c r="E32" s="321"/>
      <c r="F32" s="46" t="s">
        <v>44</v>
      </c>
      <c r="G32" s="250">
        <v>1</v>
      </c>
      <c r="H32" s="250">
        <v>1</v>
      </c>
      <c r="I32" s="250">
        <v>120</v>
      </c>
      <c r="J32" s="46">
        <v>69.7</v>
      </c>
      <c r="K32" s="46">
        <v>89</v>
      </c>
      <c r="L32" s="46">
        <v>4</v>
      </c>
      <c r="M32" s="71">
        <v>2016</v>
      </c>
      <c r="N32" s="144">
        <f>IF(K32="","",IF(O32="",IF(K32=0,"",IF(K32&lt;=[7]Разработчик!$D$7,[7]Разработчик!$C$8,IF(K32&lt;=[7]Разработчик!$G$7,[7]Разработчик!$F$8,IF(K32&lt;=[7]Разработчик!$J$7,[7]Разработчик!$I$8,IF(K32&lt;=[7]Разработчик!$M$7,[7]Разработчик!$L$8,IF(K32&lt;=[7]Разработчик!$P$7,[7]Разработчик!$O$8,IF(K32&lt;=[7]Разработчик!$S$7,[7]Разработчик!$R$8,IF(K32&lt;=425.9,3.5,IF(K32&gt;=[7]Разработчик!$V$7,[7]Разработчик!$U$8))))))))),"-"))</f>
        <v>2</v>
      </c>
      <c r="O32" s="145"/>
      <c r="P32" s="71">
        <v>2019</v>
      </c>
      <c r="Q32" s="71">
        <v>2023</v>
      </c>
      <c r="R32" s="71">
        <v>12.5</v>
      </c>
      <c r="S32" s="71" t="s">
        <v>1173</v>
      </c>
      <c r="T32" s="146">
        <f t="shared" si="6"/>
        <v>2028.5</v>
      </c>
      <c r="U32" s="147">
        <v>9</v>
      </c>
      <c r="V32" s="147">
        <v>0</v>
      </c>
      <c r="W32" s="147">
        <v>1</v>
      </c>
      <c r="X32" s="147">
        <v>0</v>
      </c>
      <c r="Y32" s="147">
        <v>2</v>
      </c>
      <c r="Z32" s="147">
        <v>13</v>
      </c>
      <c r="AA32" s="148" t="s">
        <v>2580</v>
      </c>
      <c r="AB32" s="147" t="s">
        <v>2521</v>
      </c>
      <c r="AC32" s="196">
        <f t="shared" si="7"/>
        <v>24</v>
      </c>
      <c r="AD32" s="196">
        <f t="shared" si="8"/>
        <v>61</v>
      </c>
      <c r="AE32" s="196">
        <f t="shared" si="9"/>
        <v>85</v>
      </c>
    </row>
    <row r="33" spans="1:31" s="7" customFormat="1" ht="15" customHeight="1" x14ac:dyDescent="0.25">
      <c r="A33" s="321"/>
      <c r="B33" s="248">
        <v>14</v>
      </c>
      <c r="C33" s="321"/>
      <c r="D33" s="250" t="s">
        <v>1213</v>
      </c>
      <c r="E33" s="321"/>
      <c r="F33" s="46" t="s">
        <v>44</v>
      </c>
      <c r="G33" s="250">
        <v>1</v>
      </c>
      <c r="H33" s="250">
        <v>1</v>
      </c>
      <c r="I33" s="250">
        <v>120</v>
      </c>
      <c r="J33" s="46">
        <v>55.8</v>
      </c>
      <c r="K33" s="46">
        <v>89</v>
      </c>
      <c r="L33" s="46">
        <v>4</v>
      </c>
      <c r="M33" s="71">
        <v>2016</v>
      </c>
      <c r="N33" s="144">
        <f>IF(K33="","",IF(O33="",IF(K33=0,"",IF(K33&lt;=[7]Разработчик!$D$7,[7]Разработчик!$C$8,IF(K33&lt;=[7]Разработчик!$G$7,[7]Разработчик!$F$8,IF(K33&lt;=[7]Разработчик!$J$7,[7]Разработчик!$I$8,IF(K33&lt;=[7]Разработчик!$M$7,[7]Разработчик!$L$8,IF(K33&lt;=[7]Разработчик!$P$7,[7]Разработчик!$O$8,IF(K33&lt;=[7]Разработчик!$S$7,[7]Разработчик!$R$8,IF(K33&lt;=425.9,3.5,IF(K33&gt;=[7]Разработчик!$V$7,[7]Разработчик!$U$8))))))))),"-"))</f>
        <v>2</v>
      </c>
      <c r="O33" s="145"/>
      <c r="P33" s="71">
        <v>2019</v>
      </c>
      <c r="Q33" s="71">
        <v>2023</v>
      </c>
      <c r="R33" s="71">
        <v>12.5</v>
      </c>
      <c r="S33" s="71" t="s">
        <v>1173</v>
      </c>
      <c r="T33" s="146">
        <f t="shared" si="6"/>
        <v>2028.5</v>
      </c>
      <c r="U33" s="147">
        <v>9</v>
      </c>
      <c r="V33" s="147">
        <v>0</v>
      </c>
      <c r="W33" s="147">
        <v>1</v>
      </c>
      <c r="X33" s="147">
        <v>0</v>
      </c>
      <c r="Y33" s="147">
        <v>2</v>
      </c>
      <c r="Z33" s="147">
        <v>11</v>
      </c>
      <c r="AA33" s="148" t="s">
        <v>2581</v>
      </c>
      <c r="AB33" s="147"/>
      <c r="AC33" s="196">
        <f t="shared" si="7"/>
        <v>22</v>
      </c>
      <c r="AD33" s="196">
        <f t="shared" si="8"/>
        <v>55</v>
      </c>
      <c r="AE33" s="196">
        <f t="shared" si="9"/>
        <v>77</v>
      </c>
    </row>
    <row r="34" spans="1:31" s="7" customFormat="1" x14ac:dyDescent="0.25">
      <c r="A34" s="321"/>
      <c r="B34" s="248">
        <v>14</v>
      </c>
      <c r="C34" s="321"/>
      <c r="D34" s="49" t="s">
        <v>1214</v>
      </c>
      <c r="E34" s="321"/>
      <c r="F34" s="46" t="s">
        <v>44</v>
      </c>
      <c r="G34" s="48">
        <v>1</v>
      </c>
      <c r="H34" s="48">
        <v>1</v>
      </c>
      <c r="I34" s="46">
        <v>120</v>
      </c>
      <c r="J34" s="46">
        <v>11.4</v>
      </c>
      <c r="K34" s="48">
        <v>25</v>
      </c>
      <c r="L34" s="48">
        <v>3.5</v>
      </c>
      <c r="M34" s="71">
        <v>2016</v>
      </c>
      <c r="N34" s="144">
        <f>IF(K34="","",IF(O34="",IF(K34=0,"",IF(K34&lt;=[7]Разработчик!$D$7,[7]Разработчик!$C$8,IF(K34&lt;=[7]Разработчик!$G$7,[7]Разработчик!$F$8,IF(K34&lt;=[7]Разработчик!$J$7,[7]Разработчик!$I$8,IF(K34&lt;=[7]Разработчик!$M$7,[7]Разработчик!$L$8,IF(K34&lt;=[7]Разработчик!$P$7,[7]Разработчик!$O$8,IF(K34&lt;=[7]Разработчик!$S$7,[7]Разработчик!$R$8,IF(K34&lt;=425.9,3.5,IF(K34&gt;=[7]Разработчик!$V$7,[7]Разработчик!$U$8))))))))),"-"))</f>
        <v>1</v>
      </c>
      <c r="O34" s="145"/>
      <c r="P34" s="71">
        <v>2019</v>
      </c>
      <c r="Q34" s="71">
        <v>2023</v>
      </c>
      <c r="R34" s="71">
        <v>12.5</v>
      </c>
      <c r="S34" s="71" t="s">
        <v>1173</v>
      </c>
      <c r="T34" s="146">
        <f t="shared" si="6"/>
        <v>2028.5</v>
      </c>
      <c r="U34" s="116">
        <v>8</v>
      </c>
      <c r="V34" s="147">
        <v>1</v>
      </c>
      <c r="W34" s="147">
        <v>0</v>
      </c>
      <c r="X34" s="147">
        <v>0</v>
      </c>
      <c r="Y34" s="147">
        <v>0</v>
      </c>
      <c r="Z34" s="147">
        <v>0</v>
      </c>
      <c r="AA34" s="148" t="s">
        <v>2582</v>
      </c>
      <c r="AB34" s="147" t="s">
        <v>2521</v>
      </c>
      <c r="AC34" s="196">
        <f t="shared" si="7"/>
        <v>9</v>
      </c>
      <c r="AD34" s="196">
        <f t="shared" si="8"/>
        <v>19</v>
      </c>
      <c r="AE34" s="196">
        <f t="shared" si="9"/>
        <v>28</v>
      </c>
    </row>
    <row r="35" spans="1:31" s="7" customFormat="1" x14ac:dyDescent="0.25">
      <c r="A35" s="321"/>
      <c r="B35" s="248">
        <v>14</v>
      </c>
      <c r="C35" s="321"/>
      <c r="D35" s="49" t="s">
        <v>1215</v>
      </c>
      <c r="E35" s="321"/>
      <c r="F35" s="46" t="s">
        <v>44</v>
      </c>
      <c r="G35" s="48">
        <v>1</v>
      </c>
      <c r="H35" s="48">
        <v>1</v>
      </c>
      <c r="I35" s="46">
        <v>120</v>
      </c>
      <c r="J35" s="46">
        <v>11.8</v>
      </c>
      <c r="K35" s="48">
        <v>25</v>
      </c>
      <c r="L35" s="48">
        <v>3.5</v>
      </c>
      <c r="M35" s="71">
        <v>2016</v>
      </c>
      <c r="N35" s="144">
        <f>IF(K35="","",IF(O35="",IF(K35=0,"",IF(K35&lt;=[7]Разработчик!$D$7,[7]Разработчик!$C$8,IF(K35&lt;=[7]Разработчик!$G$7,[7]Разработчик!$F$8,IF(K35&lt;=[7]Разработчик!$J$7,[7]Разработчик!$I$8,IF(K35&lt;=[7]Разработчик!$M$7,[7]Разработчик!$L$8,IF(K35&lt;=[7]Разработчик!$P$7,[7]Разработчик!$O$8,IF(K35&lt;=[7]Разработчик!$S$7,[7]Разработчик!$R$8,IF(K35&lt;=425.9,3.5,IF(K35&gt;=[7]Разработчик!$V$7,[7]Разработчик!$U$8))))))))),"-"))</f>
        <v>1</v>
      </c>
      <c r="O35" s="145"/>
      <c r="P35" s="71">
        <v>2019</v>
      </c>
      <c r="Q35" s="71">
        <v>2023</v>
      </c>
      <c r="R35" s="71">
        <v>12.5</v>
      </c>
      <c r="S35" s="71" t="s">
        <v>1173</v>
      </c>
      <c r="T35" s="146">
        <f t="shared" si="6"/>
        <v>2028.5</v>
      </c>
      <c r="U35" s="116">
        <v>10</v>
      </c>
      <c r="V35" s="147">
        <v>1</v>
      </c>
      <c r="W35" s="147">
        <v>0</v>
      </c>
      <c r="X35" s="147">
        <v>0</v>
      </c>
      <c r="Y35" s="147">
        <v>0</v>
      </c>
      <c r="Z35" s="147">
        <v>0</v>
      </c>
      <c r="AA35" s="148" t="s">
        <v>2582</v>
      </c>
      <c r="AB35" s="147" t="s">
        <v>2521</v>
      </c>
      <c r="AC35" s="196">
        <f t="shared" si="7"/>
        <v>11</v>
      </c>
      <c r="AD35" s="196">
        <f t="shared" si="8"/>
        <v>23</v>
      </c>
      <c r="AE35" s="196">
        <f t="shared" si="9"/>
        <v>34</v>
      </c>
    </row>
    <row r="36" spans="1:31" s="7" customFormat="1" x14ac:dyDescent="0.25">
      <c r="A36" s="321"/>
      <c r="B36" s="248">
        <v>14</v>
      </c>
      <c r="C36" s="321"/>
      <c r="D36" s="49" t="s">
        <v>1216</v>
      </c>
      <c r="E36" s="321"/>
      <c r="F36" s="46" t="s">
        <v>44</v>
      </c>
      <c r="G36" s="48">
        <v>1</v>
      </c>
      <c r="H36" s="48">
        <v>1</v>
      </c>
      <c r="I36" s="46">
        <v>120</v>
      </c>
      <c r="J36" s="46">
        <v>9.8000000000000007</v>
      </c>
      <c r="K36" s="48">
        <v>25</v>
      </c>
      <c r="L36" s="48">
        <v>3.5</v>
      </c>
      <c r="M36" s="71">
        <v>2016</v>
      </c>
      <c r="N36" s="144">
        <f>IF(K36="","",IF(O36="",IF(K36=0,"",IF(K36&lt;=[7]Разработчик!$D$7,[7]Разработчик!$C$8,IF(K36&lt;=[7]Разработчик!$G$7,[7]Разработчик!$F$8,IF(K36&lt;=[7]Разработчик!$J$7,[7]Разработчик!$I$8,IF(K36&lt;=[7]Разработчик!$M$7,[7]Разработчик!$L$8,IF(K36&lt;=[7]Разработчик!$P$7,[7]Разработчик!$O$8,IF(K36&lt;=[7]Разработчик!$S$7,[7]Разработчик!$R$8,IF(K36&lt;=425.9,3.5,IF(K36&gt;=[7]Разработчик!$V$7,[7]Разработчик!$U$8))))))))),"-"))</f>
        <v>1</v>
      </c>
      <c r="O36" s="145"/>
      <c r="P36" s="71">
        <v>2019</v>
      </c>
      <c r="Q36" s="71">
        <v>2023</v>
      </c>
      <c r="R36" s="71">
        <v>12.5</v>
      </c>
      <c r="S36" s="71" t="s">
        <v>1173</v>
      </c>
      <c r="T36" s="146">
        <f t="shared" si="6"/>
        <v>2028.5</v>
      </c>
      <c r="U36" s="116">
        <v>9</v>
      </c>
      <c r="V36" s="147">
        <v>1</v>
      </c>
      <c r="W36" s="147">
        <v>0</v>
      </c>
      <c r="X36" s="147">
        <v>0</v>
      </c>
      <c r="Y36" s="147">
        <v>0</v>
      </c>
      <c r="Z36" s="147">
        <v>0</v>
      </c>
      <c r="AA36" s="148" t="s">
        <v>2583</v>
      </c>
      <c r="AB36" s="147" t="s">
        <v>2521</v>
      </c>
      <c r="AC36" s="196">
        <f t="shared" si="7"/>
        <v>10</v>
      </c>
      <c r="AD36" s="196">
        <f t="shared" si="8"/>
        <v>21</v>
      </c>
      <c r="AE36" s="196">
        <f t="shared" si="9"/>
        <v>31</v>
      </c>
    </row>
    <row r="37" spans="1:31" s="7" customFormat="1" ht="15" customHeight="1" x14ac:dyDescent="0.25">
      <c r="A37" s="321"/>
      <c r="B37" s="248">
        <v>14</v>
      </c>
      <c r="C37" s="321"/>
      <c r="D37" s="237" t="s">
        <v>1217</v>
      </c>
      <c r="E37" s="321"/>
      <c r="F37" s="46" t="s">
        <v>44</v>
      </c>
      <c r="G37" s="251">
        <v>1</v>
      </c>
      <c r="H37" s="251">
        <v>1</v>
      </c>
      <c r="I37" s="250">
        <v>120</v>
      </c>
      <c r="J37" s="46">
        <v>10.3</v>
      </c>
      <c r="K37" s="48">
        <v>25</v>
      </c>
      <c r="L37" s="48">
        <v>3.5</v>
      </c>
      <c r="M37" s="71">
        <v>2016</v>
      </c>
      <c r="N37" s="144">
        <f>IF(K37="","",IF(O37="",IF(K37=0,"",IF(K37&lt;=[7]Разработчик!$D$7,[7]Разработчик!$C$8,IF(K37&lt;=[7]Разработчик!$G$7,[7]Разработчик!$F$8,IF(K37&lt;=[7]Разработчик!$J$7,[7]Разработчик!$I$8,IF(K37&lt;=[7]Разработчик!$M$7,[7]Разработчик!$L$8,IF(K37&lt;=[7]Разработчик!$P$7,[7]Разработчик!$O$8,IF(K37&lt;=[7]Разработчик!$S$7,[7]Разработчик!$R$8,IF(K37&lt;=425.9,3.5,IF(K37&gt;=[7]Разработчик!$V$7,[7]Разработчик!$U$8))))))))),"-"))</f>
        <v>1</v>
      </c>
      <c r="O37" s="145"/>
      <c r="P37" s="71">
        <v>2019</v>
      </c>
      <c r="Q37" s="71">
        <v>2023</v>
      </c>
      <c r="R37" s="71">
        <v>12.5</v>
      </c>
      <c r="S37" s="71" t="s">
        <v>1173</v>
      </c>
      <c r="T37" s="146">
        <f t="shared" si="6"/>
        <v>2028.5</v>
      </c>
      <c r="U37" s="116">
        <v>7</v>
      </c>
      <c r="V37" s="147">
        <v>1</v>
      </c>
      <c r="W37" s="147">
        <v>0</v>
      </c>
      <c r="X37" s="147">
        <v>0</v>
      </c>
      <c r="Y37" s="147">
        <v>0</v>
      </c>
      <c r="Z37" s="147">
        <v>0</v>
      </c>
      <c r="AA37" s="148" t="s">
        <v>2583</v>
      </c>
      <c r="AB37" s="147" t="s">
        <v>2521</v>
      </c>
      <c r="AC37" s="196">
        <f t="shared" si="7"/>
        <v>8</v>
      </c>
      <c r="AD37" s="196">
        <f t="shared" si="8"/>
        <v>17</v>
      </c>
      <c r="AE37" s="196">
        <f t="shared" si="9"/>
        <v>25</v>
      </c>
    </row>
    <row r="38" spans="1:31" s="7" customFormat="1" x14ac:dyDescent="0.25">
      <c r="A38" s="321"/>
      <c r="B38" s="248">
        <v>14</v>
      </c>
      <c r="C38" s="321"/>
      <c r="D38" s="49" t="s">
        <v>1218</v>
      </c>
      <c r="E38" s="321"/>
      <c r="F38" s="46" t="s">
        <v>44</v>
      </c>
      <c r="G38" s="48">
        <v>1</v>
      </c>
      <c r="H38" s="48">
        <v>1</v>
      </c>
      <c r="I38" s="46">
        <v>120</v>
      </c>
      <c r="J38" s="46">
        <v>9.6</v>
      </c>
      <c r="K38" s="48">
        <v>25</v>
      </c>
      <c r="L38" s="48">
        <v>3.5</v>
      </c>
      <c r="M38" s="71">
        <v>2016</v>
      </c>
      <c r="N38" s="144">
        <f>IF(K38="","",IF(O38="",IF(K38=0,"",IF(K38&lt;=[7]Разработчик!$D$7,[7]Разработчик!$C$8,IF(K38&lt;=[7]Разработчик!$G$7,[7]Разработчик!$F$8,IF(K38&lt;=[7]Разработчик!$J$7,[7]Разработчик!$I$8,IF(K38&lt;=[7]Разработчик!$M$7,[7]Разработчик!$L$8,IF(K38&lt;=[7]Разработчик!$P$7,[7]Разработчик!$O$8,IF(K38&lt;=[7]Разработчик!$S$7,[7]Разработчик!$R$8,IF(K38&lt;=425.9,3.5,IF(K38&gt;=[7]Разработчик!$V$7,[7]Разработчик!$U$8))))))))),"-"))</f>
        <v>1</v>
      </c>
      <c r="O38" s="145"/>
      <c r="P38" s="71">
        <v>2019</v>
      </c>
      <c r="Q38" s="71">
        <v>2023</v>
      </c>
      <c r="R38" s="71">
        <v>12.5</v>
      </c>
      <c r="S38" s="71" t="s">
        <v>1173</v>
      </c>
      <c r="T38" s="146">
        <f t="shared" si="6"/>
        <v>2028.5</v>
      </c>
      <c r="U38" s="116">
        <v>6</v>
      </c>
      <c r="V38" s="147">
        <v>1</v>
      </c>
      <c r="W38" s="147">
        <v>0</v>
      </c>
      <c r="X38" s="147">
        <v>0</v>
      </c>
      <c r="Y38" s="147">
        <v>0</v>
      </c>
      <c r="Z38" s="147">
        <v>0</v>
      </c>
      <c r="AA38" s="148" t="s">
        <v>2583</v>
      </c>
      <c r="AB38" s="147" t="s">
        <v>2521</v>
      </c>
      <c r="AC38" s="196">
        <f t="shared" si="7"/>
        <v>7</v>
      </c>
      <c r="AD38" s="196">
        <f t="shared" si="8"/>
        <v>15</v>
      </c>
      <c r="AE38" s="196">
        <f t="shared" si="9"/>
        <v>22</v>
      </c>
    </row>
    <row r="39" spans="1:31" s="7" customFormat="1" ht="15" customHeight="1" x14ac:dyDescent="0.25">
      <c r="A39" s="321" t="s">
        <v>1220</v>
      </c>
      <c r="B39" s="248">
        <v>19</v>
      </c>
      <c r="C39" s="321" t="s">
        <v>1221</v>
      </c>
      <c r="D39" s="250" t="s">
        <v>1222</v>
      </c>
      <c r="E39" s="321" t="s">
        <v>1223</v>
      </c>
      <c r="F39" s="46" t="s">
        <v>33</v>
      </c>
      <c r="G39" s="250">
        <v>0.9</v>
      </c>
      <c r="H39" s="250">
        <v>0.9</v>
      </c>
      <c r="I39" s="250">
        <v>250</v>
      </c>
      <c r="J39" s="46">
        <v>109.88500000000001</v>
      </c>
      <c r="K39" s="48">
        <v>426</v>
      </c>
      <c r="L39" s="48">
        <v>10</v>
      </c>
      <c r="M39" s="71">
        <v>2016</v>
      </c>
      <c r="N39" s="144">
        <f>IF(K39="","",IF(O39="",IF(K39=0,"",IF(K39&lt;=[7]Разработчик!$D$7,[7]Разработчик!$C$8,IF(K39&lt;=[7]Разработчик!$G$7,[7]Разработчик!$F$8,IF(K39&lt;=[7]Разработчик!$J$7,[7]Разработчик!$I$8,IF(K39&lt;=[7]Разработчик!$M$7,[7]Разработчик!$L$8,IF(K39&lt;=[7]Разработчик!$P$7,[7]Разработчик!$O$8,IF(K39&lt;=[7]Разработчик!$S$7,[7]Разработчик!$R$8,IF(K39&lt;=425.9,3.5,IF(K39&gt;=[7]Разработчик!$V$7,[7]Разработчик!$U$8))))))))),"-"))</f>
        <v>4</v>
      </c>
      <c r="O39" s="145"/>
      <c r="P39" s="71">
        <v>2019</v>
      </c>
      <c r="Q39" s="71">
        <v>2023</v>
      </c>
      <c r="R39" s="71">
        <v>12.5</v>
      </c>
      <c r="S39" s="71" t="s">
        <v>1173</v>
      </c>
      <c r="T39" s="146">
        <f t="shared" ref="T39:T62" si="10">IF(M39="","",M39+R39)</f>
        <v>2028.5</v>
      </c>
      <c r="U39" s="147">
        <v>20</v>
      </c>
      <c r="V39" s="147">
        <v>1</v>
      </c>
      <c r="W39" s="147">
        <v>1</v>
      </c>
      <c r="X39" s="147">
        <v>0</v>
      </c>
      <c r="Y39" s="147">
        <v>0</v>
      </c>
      <c r="Z39" s="147">
        <v>12</v>
      </c>
      <c r="AA39" s="148" t="s">
        <v>2584</v>
      </c>
      <c r="AB39" s="147" t="s">
        <v>2521</v>
      </c>
      <c r="AC39" s="196">
        <f t="shared" ref="AC39:AC62" si="11">SUM(U39+V39+X39+Y39+Z39)</f>
        <v>33</v>
      </c>
      <c r="AD39" s="196">
        <f t="shared" ref="AD39:AD62" si="12">SUM(U39*2)+(V39*3)+(W39*2)+(X39*2)+(Y39)+(Z39*3)</f>
        <v>81</v>
      </c>
      <c r="AE39" s="196">
        <f t="shared" ref="AE39:AE62" si="13">SUM(AC39+AD39)</f>
        <v>114</v>
      </c>
    </row>
    <row r="40" spans="1:31" s="7" customFormat="1" ht="15" customHeight="1" x14ac:dyDescent="0.25">
      <c r="A40" s="321"/>
      <c r="B40" s="248">
        <v>19</v>
      </c>
      <c r="C40" s="321"/>
      <c r="D40" s="250" t="s">
        <v>1224</v>
      </c>
      <c r="E40" s="321"/>
      <c r="F40" s="46" t="s">
        <v>33</v>
      </c>
      <c r="G40" s="250">
        <v>0.9</v>
      </c>
      <c r="H40" s="250">
        <v>0.9</v>
      </c>
      <c r="I40" s="250">
        <v>250</v>
      </c>
      <c r="J40" s="46">
        <v>11.566000000000001</v>
      </c>
      <c r="K40" s="48">
        <v>820</v>
      </c>
      <c r="L40" s="48">
        <v>10</v>
      </c>
      <c r="M40" s="71">
        <v>2016</v>
      </c>
      <c r="N40" s="144">
        <f>IF(K40="","",IF(O40="",IF(K40=0,"",IF(K40&lt;=[7]Разработчик!$D$7,[7]Разработчик!$C$8,IF(K40&lt;=[7]Разработчик!$G$7,[7]Разработчик!$F$8,IF(K40&lt;=[7]Разработчик!$J$7,[7]Разработчик!$I$8,IF(K40&lt;=[7]Разработчик!$M$7,[7]Разработчик!$L$8,IF(K40&lt;=[7]Разработчик!$P$7,[7]Разработчик!$O$8,IF(K40&lt;=[7]Разработчик!$S$7,[7]Разработчик!$R$8,IF(K40&lt;=425.9,3.5,IF(K40&gt;=[7]Разработчик!$V$7,[7]Разработчик!$U$8))))))))),"-"))</f>
        <v>4</v>
      </c>
      <c r="O40" s="145"/>
      <c r="P40" s="71">
        <v>2019</v>
      </c>
      <c r="Q40" s="71">
        <v>2023</v>
      </c>
      <c r="R40" s="71">
        <v>12.5</v>
      </c>
      <c r="S40" s="71" t="s">
        <v>1173</v>
      </c>
      <c r="T40" s="146">
        <f t="shared" si="10"/>
        <v>2028.5</v>
      </c>
      <c r="U40" s="147">
        <v>6</v>
      </c>
      <c r="V40" s="147">
        <v>2</v>
      </c>
      <c r="W40" s="147">
        <v>3</v>
      </c>
      <c r="X40" s="147">
        <v>0</v>
      </c>
      <c r="Y40" s="147">
        <v>3</v>
      </c>
      <c r="Z40" s="147">
        <v>0</v>
      </c>
      <c r="AA40" s="148" t="s">
        <v>2585</v>
      </c>
      <c r="AB40" s="147" t="s">
        <v>2521</v>
      </c>
      <c r="AC40" s="196">
        <f t="shared" si="11"/>
        <v>11</v>
      </c>
      <c r="AD40" s="196">
        <f t="shared" si="12"/>
        <v>27</v>
      </c>
      <c r="AE40" s="196">
        <f t="shared" si="13"/>
        <v>38</v>
      </c>
    </row>
    <row r="41" spans="1:31" s="7" customFormat="1" ht="15" customHeight="1" x14ac:dyDescent="0.25">
      <c r="A41" s="321"/>
      <c r="B41" s="248">
        <v>19</v>
      </c>
      <c r="C41" s="321"/>
      <c r="D41" s="250" t="s">
        <v>1225</v>
      </c>
      <c r="E41" s="321"/>
      <c r="F41" s="46" t="s">
        <v>33</v>
      </c>
      <c r="G41" s="250">
        <v>0.9</v>
      </c>
      <c r="H41" s="250">
        <v>0.9</v>
      </c>
      <c r="I41" s="250">
        <v>250</v>
      </c>
      <c r="J41" s="46">
        <v>1.7450000000000001</v>
      </c>
      <c r="K41" s="48">
        <v>820</v>
      </c>
      <c r="L41" s="48">
        <v>10</v>
      </c>
      <c r="M41" s="71">
        <v>2016</v>
      </c>
      <c r="N41" s="144">
        <f>IF(K41="","",IF(O41="",IF(K41=0,"",IF(K41&lt;=[7]Разработчик!$D$7,[7]Разработчик!$C$8,IF(K41&lt;=[7]Разработчик!$G$7,[7]Разработчик!$F$8,IF(K41&lt;=[7]Разработчик!$J$7,[7]Разработчик!$I$8,IF(K41&lt;=[7]Разработчик!$M$7,[7]Разработчик!$L$8,IF(K41&lt;=[7]Разработчик!$P$7,[7]Разработчик!$O$8,IF(K41&lt;=[7]Разработчик!$S$7,[7]Разработчик!$R$8,IF(K41&lt;=425.9,3.5,IF(K41&gt;=[7]Разработчик!$V$7,[7]Разработчик!$U$8))))))))),"-"))</f>
        <v>4</v>
      </c>
      <c r="O41" s="145"/>
      <c r="P41" s="71">
        <v>2019</v>
      </c>
      <c r="Q41" s="71">
        <v>2023</v>
      </c>
      <c r="R41" s="71">
        <v>12.5</v>
      </c>
      <c r="S41" s="71" t="s">
        <v>1173</v>
      </c>
      <c r="T41" s="146">
        <f t="shared" si="10"/>
        <v>2028.5</v>
      </c>
      <c r="U41" s="147">
        <v>6</v>
      </c>
      <c r="V41" s="147">
        <v>3</v>
      </c>
      <c r="W41" s="147">
        <v>0</v>
      </c>
      <c r="X41" s="147">
        <v>4</v>
      </c>
      <c r="Y41" s="147">
        <v>0</v>
      </c>
      <c r="Z41" s="147">
        <v>0</v>
      </c>
      <c r="AA41" s="148" t="s">
        <v>2586</v>
      </c>
      <c r="AB41" s="147" t="s">
        <v>2521</v>
      </c>
      <c r="AC41" s="196">
        <f t="shared" si="11"/>
        <v>13</v>
      </c>
      <c r="AD41" s="196">
        <f t="shared" si="12"/>
        <v>29</v>
      </c>
      <c r="AE41" s="196">
        <f t="shared" si="13"/>
        <v>42</v>
      </c>
    </row>
    <row r="42" spans="1:31" s="7" customFormat="1" ht="15" customHeight="1" x14ac:dyDescent="0.25">
      <c r="A42" s="321"/>
      <c r="B42" s="248">
        <v>19</v>
      </c>
      <c r="C42" s="321"/>
      <c r="D42" s="250" t="s">
        <v>1226</v>
      </c>
      <c r="E42" s="321"/>
      <c r="F42" s="46" t="s">
        <v>33</v>
      </c>
      <c r="G42" s="250">
        <v>0.9</v>
      </c>
      <c r="H42" s="250">
        <v>0.9</v>
      </c>
      <c r="I42" s="250">
        <v>250</v>
      </c>
      <c r="J42" s="46">
        <v>16.381</v>
      </c>
      <c r="K42" s="48">
        <v>820</v>
      </c>
      <c r="L42" s="48">
        <v>10</v>
      </c>
      <c r="M42" s="71">
        <v>2016</v>
      </c>
      <c r="N42" s="144">
        <f>IF(K42="","",IF(O42="",IF(K42=0,"",IF(K42&lt;=[7]Разработчик!$D$7,[7]Разработчик!$C$8,IF(K42&lt;=[7]Разработчик!$G$7,[7]Разработчик!$F$8,IF(K42&lt;=[7]Разработчик!$J$7,[7]Разработчик!$I$8,IF(K42&lt;=[7]Разработчик!$M$7,[7]Разработчик!$L$8,IF(K42&lt;=[7]Разработчик!$P$7,[7]Разработчик!$O$8,IF(K42&lt;=[7]Разработчик!$S$7,[7]Разработчик!$R$8,IF(K42&lt;=425.9,3.5,IF(K42&gt;=[7]Разработчик!$V$7,[7]Разработчик!$U$8))))))))),"-"))</f>
        <v>4</v>
      </c>
      <c r="O42" s="145"/>
      <c r="P42" s="71">
        <v>2019</v>
      </c>
      <c r="Q42" s="71">
        <v>2023</v>
      </c>
      <c r="R42" s="71">
        <v>12.5</v>
      </c>
      <c r="S42" s="71" t="s">
        <v>1173</v>
      </c>
      <c r="T42" s="146">
        <f t="shared" si="10"/>
        <v>2028.5</v>
      </c>
      <c r="U42" s="147">
        <v>10</v>
      </c>
      <c r="V42" s="147">
        <v>3</v>
      </c>
      <c r="W42" s="147">
        <v>1</v>
      </c>
      <c r="X42" s="147">
        <v>1</v>
      </c>
      <c r="Y42" s="147">
        <v>1</v>
      </c>
      <c r="Z42" s="147">
        <v>0</v>
      </c>
      <c r="AA42" s="148" t="s">
        <v>2587</v>
      </c>
      <c r="AB42" s="147" t="s">
        <v>2521</v>
      </c>
      <c r="AC42" s="196">
        <f t="shared" si="11"/>
        <v>15</v>
      </c>
      <c r="AD42" s="196">
        <f t="shared" si="12"/>
        <v>34</v>
      </c>
      <c r="AE42" s="196">
        <f t="shared" si="13"/>
        <v>49</v>
      </c>
    </row>
    <row r="43" spans="1:31" s="7" customFormat="1" ht="15" customHeight="1" x14ac:dyDescent="0.25">
      <c r="A43" s="321"/>
      <c r="B43" s="248">
        <v>19</v>
      </c>
      <c r="C43" s="321"/>
      <c r="D43" s="250" t="s">
        <v>1227</v>
      </c>
      <c r="E43" s="321"/>
      <c r="F43" s="46" t="s">
        <v>33</v>
      </c>
      <c r="G43" s="250">
        <v>0.9</v>
      </c>
      <c r="H43" s="250">
        <v>0.9</v>
      </c>
      <c r="I43" s="250">
        <v>250</v>
      </c>
      <c r="J43" s="46">
        <v>19.07</v>
      </c>
      <c r="K43" s="48">
        <v>820</v>
      </c>
      <c r="L43" s="48">
        <v>10</v>
      </c>
      <c r="M43" s="71">
        <v>2016</v>
      </c>
      <c r="N43" s="144">
        <f>IF(K43="","",IF(O43="",IF(K43=0,"",IF(K43&lt;=[7]Разработчик!$D$7,[7]Разработчик!$C$8,IF(K43&lt;=[7]Разработчик!$G$7,[7]Разработчик!$F$8,IF(K43&lt;=[7]Разработчик!$J$7,[7]Разработчик!$I$8,IF(K43&lt;=[7]Разработчик!$M$7,[7]Разработчик!$L$8,IF(K43&lt;=[7]Разработчик!$P$7,[7]Разработчик!$O$8,IF(K43&lt;=[7]Разработчик!$S$7,[7]Разработчик!$R$8,IF(K43&lt;=425.9,3.5,IF(K43&gt;=[7]Разработчик!$V$7,[7]Разработчик!$U$8))))))))),"-"))</f>
        <v>4</v>
      </c>
      <c r="O43" s="145"/>
      <c r="P43" s="71">
        <v>2019</v>
      </c>
      <c r="Q43" s="71">
        <v>2023</v>
      </c>
      <c r="R43" s="71">
        <v>12.5</v>
      </c>
      <c r="S43" s="71" t="s">
        <v>1173</v>
      </c>
      <c r="T43" s="146">
        <f t="shared" si="10"/>
        <v>2028.5</v>
      </c>
      <c r="U43" s="147">
        <v>3</v>
      </c>
      <c r="V43" s="147">
        <v>2</v>
      </c>
      <c r="W43" s="147">
        <v>3</v>
      </c>
      <c r="X43" s="147">
        <v>0</v>
      </c>
      <c r="Y43" s="147">
        <v>2</v>
      </c>
      <c r="Z43" s="147">
        <v>0</v>
      </c>
      <c r="AA43" s="148" t="s">
        <v>2588</v>
      </c>
      <c r="AB43" s="147" t="s">
        <v>2521</v>
      </c>
      <c r="AC43" s="196">
        <f t="shared" si="11"/>
        <v>7</v>
      </c>
      <c r="AD43" s="196">
        <f t="shared" si="12"/>
        <v>20</v>
      </c>
      <c r="AE43" s="196">
        <f t="shared" si="13"/>
        <v>27</v>
      </c>
    </row>
    <row r="44" spans="1:31" s="7" customFormat="1" x14ac:dyDescent="0.25">
      <c r="A44" s="321"/>
      <c r="B44" s="248">
        <v>19</v>
      </c>
      <c r="C44" s="321"/>
      <c r="D44" s="46" t="s">
        <v>1228</v>
      </c>
      <c r="E44" s="321"/>
      <c r="F44" s="46" t="s">
        <v>33</v>
      </c>
      <c r="G44" s="46">
        <v>0.9</v>
      </c>
      <c r="H44" s="46">
        <v>0.9</v>
      </c>
      <c r="I44" s="46">
        <v>250</v>
      </c>
      <c r="J44" s="46">
        <v>5.423</v>
      </c>
      <c r="K44" s="48">
        <v>426</v>
      </c>
      <c r="L44" s="48">
        <v>10</v>
      </c>
      <c r="M44" s="71">
        <v>2016</v>
      </c>
      <c r="N44" s="144">
        <f>IF(K44="","",IF(O44="",IF(K44=0,"",IF(K44&lt;=[7]Разработчик!$D$7,[7]Разработчик!$C$8,IF(K44&lt;=[7]Разработчик!$G$7,[7]Разработчик!$F$8,IF(K44&lt;=[7]Разработчик!$J$7,[7]Разработчик!$I$8,IF(K44&lt;=[7]Разработчик!$M$7,[7]Разработчик!$L$8,IF(K44&lt;=[7]Разработчик!$P$7,[7]Разработчик!$O$8,IF(K44&lt;=[7]Разработчик!$S$7,[7]Разработчик!$R$8,IF(K44&lt;=425.9,3.5,IF(K44&gt;=[7]Разработчик!$V$7,[7]Разработчик!$U$8))))))))),"-"))</f>
        <v>4</v>
      </c>
      <c r="O44" s="145"/>
      <c r="P44" s="71">
        <v>2019</v>
      </c>
      <c r="Q44" s="71">
        <v>2023</v>
      </c>
      <c r="R44" s="71">
        <v>12.5</v>
      </c>
      <c r="S44" s="71" t="s">
        <v>1173</v>
      </c>
      <c r="T44" s="146">
        <f t="shared" si="10"/>
        <v>2028.5</v>
      </c>
      <c r="U44" s="147">
        <v>1</v>
      </c>
      <c r="V44" s="147">
        <v>0</v>
      </c>
      <c r="W44" s="147">
        <v>0</v>
      </c>
      <c r="X44" s="147">
        <v>1</v>
      </c>
      <c r="Y44" s="147">
        <v>0</v>
      </c>
      <c r="Z44" s="147">
        <v>1</v>
      </c>
      <c r="AA44" s="148" t="s">
        <v>2589</v>
      </c>
      <c r="AB44" s="147" t="s">
        <v>2521</v>
      </c>
      <c r="AC44" s="196">
        <f t="shared" si="11"/>
        <v>3</v>
      </c>
      <c r="AD44" s="196">
        <f t="shared" si="12"/>
        <v>7</v>
      </c>
      <c r="AE44" s="196">
        <f t="shared" si="13"/>
        <v>10</v>
      </c>
    </row>
    <row r="45" spans="1:31" s="7" customFormat="1" x14ac:dyDescent="0.25">
      <c r="A45" s="321"/>
      <c r="B45" s="248">
        <v>19</v>
      </c>
      <c r="C45" s="321"/>
      <c r="D45" s="46" t="s">
        <v>1229</v>
      </c>
      <c r="E45" s="321"/>
      <c r="F45" s="46" t="s">
        <v>33</v>
      </c>
      <c r="G45" s="46">
        <v>0.9</v>
      </c>
      <c r="H45" s="46">
        <v>0.9</v>
      </c>
      <c r="I45" s="46">
        <v>250</v>
      </c>
      <c r="J45" s="46">
        <v>5.0110000000000001</v>
      </c>
      <c r="K45" s="48">
        <v>57</v>
      </c>
      <c r="L45" s="48">
        <v>5</v>
      </c>
      <c r="M45" s="71">
        <v>2016</v>
      </c>
      <c r="N45" s="144">
        <f>IF(K45="","",IF(O45="",IF(K45=0,"",IF(K45&lt;=[7]Разработчик!$D$7,[7]Разработчик!$C$8,IF(K45&lt;=[7]Разработчик!$G$7,[7]Разработчик!$F$8,IF(K45&lt;=[7]Разработчик!$J$7,[7]Разработчик!$I$8,IF(K45&lt;=[7]Разработчик!$M$7,[7]Разработчик!$L$8,IF(K45&lt;=[7]Разработчик!$P$7,[7]Разработчик!$O$8,IF(K45&lt;=[7]Разработчик!$S$7,[7]Разработчик!$R$8,IF(K45&lt;=425.9,3.5,IF(K45&gt;=[7]Разработчик!$V$7,[7]Разработчик!$U$8))))))))),"-"))</f>
        <v>1.5</v>
      </c>
      <c r="O45" s="145"/>
      <c r="P45" s="71">
        <v>2019</v>
      </c>
      <c r="Q45" s="71">
        <v>2023</v>
      </c>
      <c r="R45" s="71">
        <v>12.5</v>
      </c>
      <c r="S45" s="71" t="s">
        <v>1173</v>
      </c>
      <c r="T45" s="146">
        <f t="shared" si="10"/>
        <v>2028.5</v>
      </c>
      <c r="U45" s="147">
        <v>1</v>
      </c>
      <c r="V45" s="147">
        <v>0</v>
      </c>
      <c r="W45" s="147">
        <v>0</v>
      </c>
      <c r="X45" s="147">
        <v>0</v>
      </c>
      <c r="Y45" s="147">
        <v>0</v>
      </c>
      <c r="Z45" s="147">
        <v>0</v>
      </c>
      <c r="AA45" s="148" t="s">
        <v>2590</v>
      </c>
      <c r="AB45" s="147" t="s">
        <v>2521</v>
      </c>
      <c r="AC45" s="196">
        <f t="shared" si="11"/>
        <v>1</v>
      </c>
      <c r="AD45" s="196">
        <f t="shared" si="12"/>
        <v>2</v>
      </c>
      <c r="AE45" s="196">
        <f t="shared" si="13"/>
        <v>3</v>
      </c>
    </row>
    <row r="46" spans="1:31" s="7" customFormat="1" x14ac:dyDescent="0.25">
      <c r="A46" s="321"/>
      <c r="B46" s="248">
        <v>19</v>
      </c>
      <c r="C46" s="321"/>
      <c r="D46" s="46" t="s">
        <v>1230</v>
      </c>
      <c r="E46" s="321"/>
      <c r="F46" s="46" t="s">
        <v>33</v>
      </c>
      <c r="G46" s="46">
        <v>0.9</v>
      </c>
      <c r="H46" s="46">
        <v>0.9</v>
      </c>
      <c r="I46" s="46">
        <v>250</v>
      </c>
      <c r="J46" s="46">
        <v>10.656000000000001</v>
      </c>
      <c r="K46" s="48">
        <v>57</v>
      </c>
      <c r="L46" s="48">
        <v>5</v>
      </c>
      <c r="M46" s="71">
        <v>2016</v>
      </c>
      <c r="N46" s="144">
        <f>IF(K46="","",IF(O46="",IF(K46=0,"",IF(K46&lt;=[7]Разработчик!$D$7,[7]Разработчик!$C$8,IF(K46&lt;=[7]Разработчик!$G$7,[7]Разработчик!$F$8,IF(K46&lt;=[7]Разработчик!$J$7,[7]Разработчик!$I$8,IF(K46&lt;=[7]Разработчик!$M$7,[7]Разработчик!$L$8,IF(K46&lt;=[7]Разработчик!$P$7,[7]Разработчик!$O$8,IF(K46&lt;=[7]Разработчик!$S$7,[7]Разработчик!$R$8,IF(K46&lt;=425.9,3.5,IF(K46&gt;=[7]Разработчик!$V$7,[7]Разработчик!$U$8))))))))),"-"))</f>
        <v>1.5</v>
      </c>
      <c r="O46" s="145"/>
      <c r="P46" s="71">
        <v>2019</v>
      </c>
      <c r="Q46" s="71">
        <v>2023</v>
      </c>
      <c r="R46" s="71">
        <v>12.5</v>
      </c>
      <c r="S46" s="71" t="s">
        <v>1173</v>
      </c>
      <c r="T46" s="146">
        <f t="shared" si="10"/>
        <v>2028.5</v>
      </c>
      <c r="U46" s="147">
        <v>4</v>
      </c>
      <c r="V46" s="147">
        <v>1</v>
      </c>
      <c r="W46" s="147">
        <v>0</v>
      </c>
      <c r="X46" s="147">
        <v>0</v>
      </c>
      <c r="Y46" s="147">
        <v>0</v>
      </c>
      <c r="Z46" s="147">
        <v>1</v>
      </c>
      <c r="AA46" s="148" t="s">
        <v>2591</v>
      </c>
      <c r="AB46" s="147" t="s">
        <v>2521</v>
      </c>
      <c r="AC46" s="196">
        <f t="shared" si="11"/>
        <v>6</v>
      </c>
      <c r="AD46" s="196">
        <f t="shared" si="12"/>
        <v>14</v>
      </c>
      <c r="AE46" s="196">
        <f t="shared" si="13"/>
        <v>20</v>
      </c>
    </row>
    <row r="47" spans="1:31" s="7" customFormat="1" ht="15" customHeight="1" x14ac:dyDescent="0.25">
      <c r="A47" s="321"/>
      <c r="B47" s="248">
        <v>19</v>
      </c>
      <c r="C47" s="321"/>
      <c r="D47" s="250" t="s">
        <v>1231</v>
      </c>
      <c r="E47" s="321"/>
      <c r="F47" s="46" t="s">
        <v>33</v>
      </c>
      <c r="G47" s="250">
        <v>0.9</v>
      </c>
      <c r="H47" s="250">
        <v>0.9</v>
      </c>
      <c r="I47" s="250">
        <v>250</v>
      </c>
      <c r="J47" s="46">
        <v>7.6719999999999997</v>
      </c>
      <c r="K47" s="48">
        <v>108</v>
      </c>
      <c r="L47" s="48">
        <v>6</v>
      </c>
      <c r="M47" s="71">
        <v>2016</v>
      </c>
      <c r="N47" s="144">
        <f>IF(K47="","",IF(O47="",IF(K47=0,"",IF(K47&lt;=[7]Разработчик!$D$7,[7]Разработчик!$C$8,IF(K47&lt;=[7]Разработчик!$G$7,[7]Разработчик!$F$8,IF(K47&lt;=[7]Разработчик!$J$7,[7]Разработчик!$I$8,IF(K47&lt;=[7]Разработчик!$M$7,[7]Разработчик!$L$8,IF(K47&lt;=[7]Разработчик!$P$7,[7]Разработчик!$O$8,IF(K47&lt;=[7]Разработчик!$S$7,[7]Разработчик!$R$8,IF(K47&lt;=425.9,3.5,IF(K47&gt;=[7]Разработчик!$V$7,[7]Разработчик!$U$8))))))))),"-"))</f>
        <v>2</v>
      </c>
      <c r="O47" s="145"/>
      <c r="P47" s="71">
        <v>2019</v>
      </c>
      <c r="Q47" s="71">
        <v>2023</v>
      </c>
      <c r="R47" s="71">
        <v>12.5</v>
      </c>
      <c r="S47" s="71" t="s">
        <v>1173</v>
      </c>
      <c r="T47" s="146">
        <f t="shared" si="10"/>
        <v>2028.5</v>
      </c>
      <c r="U47" s="147">
        <v>2</v>
      </c>
      <c r="V47" s="147">
        <v>1</v>
      </c>
      <c r="W47" s="147">
        <v>0</v>
      </c>
      <c r="X47" s="147">
        <v>1</v>
      </c>
      <c r="Y47" s="147">
        <v>0</v>
      </c>
      <c r="Z47" s="147">
        <v>0</v>
      </c>
      <c r="AA47" s="148" t="s">
        <v>2592</v>
      </c>
      <c r="AB47" s="147" t="s">
        <v>2521</v>
      </c>
      <c r="AC47" s="196">
        <f t="shared" si="11"/>
        <v>4</v>
      </c>
      <c r="AD47" s="196">
        <f t="shared" si="12"/>
        <v>9</v>
      </c>
      <c r="AE47" s="196">
        <f t="shared" si="13"/>
        <v>13</v>
      </c>
    </row>
    <row r="48" spans="1:31" s="7" customFormat="1" x14ac:dyDescent="0.25">
      <c r="A48" s="321"/>
      <c r="B48" s="248">
        <v>19</v>
      </c>
      <c r="C48" s="321"/>
      <c r="D48" s="46" t="s">
        <v>1232</v>
      </c>
      <c r="E48" s="321"/>
      <c r="F48" s="46" t="s">
        <v>33</v>
      </c>
      <c r="G48" s="46">
        <v>0.9</v>
      </c>
      <c r="H48" s="46">
        <v>0.9</v>
      </c>
      <c r="I48" s="46">
        <v>250</v>
      </c>
      <c r="J48" s="46">
        <v>39.311</v>
      </c>
      <c r="K48" s="48">
        <v>325</v>
      </c>
      <c r="L48" s="48">
        <v>8</v>
      </c>
      <c r="M48" s="71">
        <v>2016</v>
      </c>
      <c r="N48" s="144">
        <f>IF(K48="","",IF(O48="",IF(K48=0,"",IF(K48&lt;=[7]Разработчик!$D$7,[7]Разработчик!$C$8,IF(K48&lt;=[7]Разработчик!$G$7,[7]Разработчик!$F$8,IF(K48&lt;=[7]Разработчик!$J$7,[7]Разработчик!$I$8,IF(K48&lt;=[7]Разработчик!$M$7,[7]Разработчик!$L$8,IF(K48&lt;=[7]Разработчик!$P$7,[7]Разработчик!$O$8,IF(K48&lt;=[7]Разработчик!$S$7,[7]Разработчик!$R$8,IF(K48&lt;=425.9,3.5,IF(K48&gt;=[7]Разработчик!$V$7,[7]Разработчик!$U$8))))))))),"-"))</f>
        <v>3</v>
      </c>
      <c r="O48" s="145"/>
      <c r="P48" s="71">
        <v>2019</v>
      </c>
      <c r="Q48" s="71">
        <v>2023</v>
      </c>
      <c r="R48" s="71">
        <v>12.5</v>
      </c>
      <c r="S48" s="71" t="s">
        <v>1173</v>
      </c>
      <c r="T48" s="146">
        <f t="shared" si="10"/>
        <v>2028.5</v>
      </c>
      <c r="U48" s="147">
        <v>7</v>
      </c>
      <c r="V48" s="147">
        <v>0</v>
      </c>
      <c r="W48" s="147">
        <v>0</v>
      </c>
      <c r="X48" s="147">
        <v>0</v>
      </c>
      <c r="Y48" s="147">
        <v>0</v>
      </c>
      <c r="Z48" s="147">
        <v>0</v>
      </c>
      <c r="AA48" s="148" t="s">
        <v>2593</v>
      </c>
      <c r="AB48" s="147" t="s">
        <v>2521</v>
      </c>
      <c r="AC48" s="196">
        <f t="shared" si="11"/>
        <v>7</v>
      </c>
      <c r="AD48" s="196">
        <f t="shared" si="12"/>
        <v>14</v>
      </c>
      <c r="AE48" s="196">
        <f t="shared" si="13"/>
        <v>21</v>
      </c>
    </row>
    <row r="49" spans="1:31" s="7" customFormat="1" x14ac:dyDescent="0.25">
      <c r="A49" s="321"/>
      <c r="B49" s="248">
        <v>19</v>
      </c>
      <c r="C49" s="321"/>
      <c r="D49" s="46" t="s">
        <v>1233</v>
      </c>
      <c r="E49" s="321"/>
      <c r="F49" s="46" t="s">
        <v>33</v>
      </c>
      <c r="G49" s="46">
        <v>0.9</v>
      </c>
      <c r="H49" s="46">
        <v>0.9</v>
      </c>
      <c r="I49" s="46">
        <v>250</v>
      </c>
      <c r="J49" s="46">
        <v>8.3680000000000003</v>
      </c>
      <c r="K49" s="48">
        <v>426</v>
      </c>
      <c r="L49" s="48">
        <v>10</v>
      </c>
      <c r="M49" s="71">
        <v>2016</v>
      </c>
      <c r="N49" s="144">
        <f>IF(K49="","",IF(O49="",IF(K49=0,"",IF(K49&lt;=[7]Разработчик!$D$7,[7]Разработчик!$C$8,IF(K49&lt;=[7]Разработчик!$G$7,[7]Разработчик!$F$8,IF(K49&lt;=[7]Разработчик!$J$7,[7]Разработчик!$I$8,IF(K49&lt;=[7]Разработчик!$M$7,[7]Разработчик!$L$8,IF(K49&lt;=[7]Разработчик!$P$7,[7]Разработчик!$O$8,IF(K49&lt;=[7]Разработчик!$S$7,[7]Разработчик!$R$8,IF(K49&lt;=425.9,3.5,IF(K49&gt;=[7]Разработчик!$V$7,[7]Разработчик!$U$8))))))))),"-"))</f>
        <v>4</v>
      </c>
      <c r="O49" s="145"/>
      <c r="P49" s="71">
        <v>2019</v>
      </c>
      <c r="Q49" s="71">
        <v>2023</v>
      </c>
      <c r="R49" s="71">
        <v>12.5</v>
      </c>
      <c r="S49" s="71" t="s">
        <v>1173</v>
      </c>
      <c r="T49" s="146">
        <f t="shared" si="10"/>
        <v>2028.5</v>
      </c>
      <c r="U49" s="147">
        <v>3</v>
      </c>
      <c r="V49" s="147">
        <v>0</v>
      </c>
      <c r="W49" s="147">
        <v>0</v>
      </c>
      <c r="X49" s="147">
        <v>0</v>
      </c>
      <c r="Y49" s="147">
        <v>0</v>
      </c>
      <c r="Z49" s="147">
        <v>0</v>
      </c>
      <c r="AA49" s="148" t="s">
        <v>2594</v>
      </c>
      <c r="AB49" s="147" t="s">
        <v>2521</v>
      </c>
      <c r="AC49" s="196">
        <f t="shared" si="11"/>
        <v>3</v>
      </c>
      <c r="AD49" s="196">
        <f t="shared" si="12"/>
        <v>6</v>
      </c>
      <c r="AE49" s="196">
        <f t="shared" si="13"/>
        <v>9</v>
      </c>
    </row>
    <row r="50" spans="1:31" s="7" customFormat="1" ht="15" customHeight="1" x14ac:dyDescent="0.25">
      <c r="A50" s="321"/>
      <c r="B50" s="248">
        <v>19</v>
      </c>
      <c r="C50" s="321"/>
      <c r="D50" s="250" t="s">
        <v>1234</v>
      </c>
      <c r="E50" s="321"/>
      <c r="F50" s="46" t="s">
        <v>33</v>
      </c>
      <c r="G50" s="250">
        <v>0.9</v>
      </c>
      <c r="H50" s="250">
        <v>0.9</v>
      </c>
      <c r="I50" s="250">
        <v>250</v>
      </c>
      <c r="J50" s="112">
        <v>14.994999999999999</v>
      </c>
      <c r="K50" s="48">
        <v>57</v>
      </c>
      <c r="L50" s="48">
        <v>5</v>
      </c>
      <c r="M50" s="71">
        <v>2016</v>
      </c>
      <c r="N50" s="144">
        <f>IF(K50="","",IF(O50="",IF(K50=0,"",IF(K50&lt;=[7]Разработчик!$D$7,[7]Разработчик!$C$8,IF(K50&lt;=[7]Разработчик!$G$7,[7]Разработчик!$F$8,IF(K50&lt;=[7]Разработчик!$J$7,[7]Разработчик!$I$8,IF(K50&lt;=[7]Разработчик!$M$7,[7]Разработчик!$L$8,IF(K50&lt;=[7]Разработчик!$P$7,[7]Разработчик!$O$8,IF(K50&lt;=[7]Разработчик!$S$7,[7]Разработчик!$R$8,IF(K50&lt;=425.9,3.5,IF(K50&gt;=[7]Разработчик!$V$7,[7]Разработчик!$U$8))))))))),"-"))</f>
        <v>1.5</v>
      </c>
      <c r="O50" s="145"/>
      <c r="P50" s="71">
        <v>2019</v>
      </c>
      <c r="Q50" s="71">
        <v>2023</v>
      </c>
      <c r="R50" s="71">
        <v>12.5</v>
      </c>
      <c r="S50" s="71" t="s">
        <v>1173</v>
      </c>
      <c r="T50" s="146">
        <f t="shared" si="10"/>
        <v>2028.5</v>
      </c>
      <c r="U50" s="147">
        <v>3</v>
      </c>
      <c r="V50" s="147">
        <v>0</v>
      </c>
      <c r="W50" s="147">
        <v>0</v>
      </c>
      <c r="X50" s="147">
        <v>0</v>
      </c>
      <c r="Y50" s="147">
        <v>0</v>
      </c>
      <c r="Z50" s="147">
        <v>0</v>
      </c>
      <c r="AA50" s="148" t="s">
        <v>2594</v>
      </c>
      <c r="AB50" s="147" t="s">
        <v>2521</v>
      </c>
      <c r="AC50" s="196">
        <f t="shared" si="11"/>
        <v>3</v>
      </c>
      <c r="AD50" s="196">
        <f t="shared" si="12"/>
        <v>6</v>
      </c>
      <c r="AE50" s="196">
        <f t="shared" si="13"/>
        <v>9</v>
      </c>
    </row>
    <row r="51" spans="1:31" s="7" customFormat="1" x14ac:dyDescent="0.25">
      <c r="A51" s="321"/>
      <c r="B51" s="248">
        <v>19</v>
      </c>
      <c r="C51" s="321"/>
      <c r="D51" s="46" t="s">
        <v>1235</v>
      </c>
      <c r="E51" s="321"/>
      <c r="F51" s="46" t="s">
        <v>33</v>
      </c>
      <c r="G51" s="46">
        <v>0.9</v>
      </c>
      <c r="H51" s="46">
        <v>0.9</v>
      </c>
      <c r="I51" s="46">
        <v>250</v>
      </c>
      <c r="J51" s="46">
        <v>29.305</v>
      </c>
      <c r="K51" s="48">
        <v>89</v>
      </c>
      <c r="L51" s="48">
        <v>5</v>
      </c>
      <c r="M51" s="71">
        <v>2016</v>
      </c>
      <c r="N51" s="144">
        <f>IF(K51="","",IF(O51="",IF(K51=0,"",IF(K51&lt;=[7]Разработчик!$D$7,[7]Разработчик!$C$8,IF(K51&lt;=[7]Разработчик!$G$7,[7]Разработчик!$F$8,IF(K51&lt;=[7]Разработчик!$J$7,[7]Разработчик!$I$8,IF(K51&lt;=[7]Разработчик!$M$7,[7]Разработчик!$L$8,IF(K51&lt;=[7]Разработчик!$P$7,[7]Разработчик!$O$8,IF(K51&lt;=[7]Разработчик!$S$7,[7]Разработчик!$R$8,IF(K51&lt;=425.9,3.5,IF(K51&gt;=[7]Разработчик!$V$7,[7]Разработчик!$U$8))))))))),"-"))</f>
        <v>2</v>
      </c>
      <c r="O51" s="145"/>
      <c r="P51" s="71">
        <v>2019</v>
      </c>
      <c r="Q51" s="71">
        <v>2023</v>
      </c>
      <c r="R51" s="71">
        <v>12.5</v>
      </c>
      <c r="S51" s="71" t="s">
        <v>1173</v>
      </c>
      <c r="T51" s="146">
        <f t="shared" si="10"/>
        <v>2028.5</v>
      </c>
      <c r="U51" s="147">
        <v>9</v>
      </c>
      <c r="V51" s="147">
        <v>2</v>
      </c>
      <c r="W51" s="147">
        <v>1</v>
      </c>
      <c r="X51" s="147">
        <v>0</v>
      </c>
      <c r="Y51" s="147">
        <v>1</v>
      </c>
      <c r="Z51" s="147">
        <v>0</v>
      </c>
      <c r="AA51" s="148" t="s">
        <v>2595</v>
      </c>
      <c r="AB51" s="147" t="s">
        <v>2521</v>
      </c>
      <c r="AC51" s="196">
        <f t="shared" si="11"/>
        <v>12</v>
      </c>
      <c r="AD51" s="196">
        <f t="shared" si="12"/>
        <v>27</v>
      </c>
      <c r="AE51" s="196">
        <f t="shared" si="13"/>
        <v>39</v>
      </c>
    </row>
    <row r="52" spans="1:31" s="7" customFormat="1" ht="15" customHeight="1" x14ac:dyDescent="0.25">
      <c r="A52" s="321"/>
      <c r="B52" s="248">
        <v>19</v>
      </c>
      <c r="C52" s="321"/>
      <c r="D52" s="250" t="s">
        <v>1236</v>
      </c>
      <c r="E52" s="321"/>
      <c r="F52" s="46" t="s">
        <v>33</v>
      </c>
      <c r="G52" s="250">
        <v>0.9</v>
      </c>
      <c r="H52" s="250">
        <v>0.9</v>
      </c>
      <c r="I52" s="250">
        <v>250</v>
      </c>
      <c r="J52" s="46">
        <v>29.178999999999998</v>
      </c>
      <c r="K52" s="48">
        <v>57</v>
      </c>
      <c r="L52" s="48">
        <v>5</v>
      </c>
      <c r="M52" s="71">
        <v>2016</v>
      </c>
      <c r="N52" s="144">
        <f>IF(K52="","",IF(O52="",IF(K52=0,"",IF(K52&lt;=[7]Разработчик!$D$7,[7]Разработчик!$C$8,IF(K52&lt;=[7]Разработчик!$G$7,[7]Разработчик!$F$8,IF(K52&lt;=[7]Разработчик!$J$7,[7]Разработчик!$I$8,IF(K52&lt;=[7]Разработчик!$M$7,[7]Разработчик!$L$8,IF(K52&lt;=[7]Разработчик!$P$7,[7]Разработчик!$O$8,IF(K52&lt;=[7]Разработчик!$S$7,[7]Разработчик!$R$8,IF(K52&lt;=425.9,3.5,IF(K52&gt;=[7]Разработчик!$V$7,[7]Разработчик!$U$8))))))))),"-"))</f>
        <v>1.5</v>
      </c>
      <c r="O52" s="145"/>
      <c r="P52" s="71">
        <v>2019</v>
      </c>
      <c r="Q52" s="71">
        <v>2023</v>
      </c>
      <c r="R52" s="71">
        <v>12.5</v>
      </c>
      <c r="S52" s="71" t="s">
        <v>1173</v>
      </c>
      <c r="T52" s="146">
        <f t="shared" si="10"/>
        <v>2028.5</v>
      </c>
      <c r="U52" s="147">
        <v>13</v>
      </c>
      <c r="V52" s="147">
        <v>1</v>
      </c>
      <c r="W52" s="147">
        <v>1</v>
      </c>
      <c r="X52" s="147">
        <v>0</v>
      </c>
      <c r="Y52" s="147">
        <v>0</v>
      </c>
      <c r="Z52" s="147">
        <v>4</v>
      </c>
      <c r="AA52" s="148" t="s">
        <v>2596</v>
      </c>
      <c r="AB52" s="147" t="s">
        <v>2521</v>
      </c>
      <c r="AC52" s="196">
        <f t="shared" si="11"/>
        <v>18</v>
      </c>
      <c r="AD52" s="196">
        <f t="shared" si="12"/>
        <v>43</v>
      </c>
      <c r="AE52" s="196">
        <f t="shared" si="13"/>
        <v>61</v>
      </c>
    </row>
    <row r="53" spans="1:31" s="7" customFormat="1" ht="15" customHeight="1" x14ac:dyDescent="0.25">
      <c r="A53" s="321"/>
      <c r="B53" s="248">
        <v>19</v>
      </c>
      <c r="C53" s="321"/>
      <c r="D53" s="250" t="s">
        <v>1237</v>
      </c>
      <c r="E53" s="321"/>
      <c r="F53" s="46" t="s">
        <v>33</v>
      </c>
      <c r="G53" s="250">
        <v>0.9</v>
      </c>
      <c r="H53" s="250">
        <v>0.9</v>
      </c>
      <c r="I53" s="250">
        <v>250</v>
      </c>
      <c r="J53" s="46">
        <v>7.024</v>
      </c>
      <c r="K53" s="48">
        <v>273</v>
      </c>
      <c r="L53" s="48">
        <v>7</v>
      </c>
      <c r="M53" s="71">
        <v>2016</v>
      </c>
      <c r="N53" s="144">
        <f>IF(K53="","",IF(O53="",IF(K53=0,"",IF(K53&lt;=[7]Разработчик!$D$7,[7]Разработчик!$C$8,IF(K53&lt;=[7]Разработчик!$G$7,[7]Разработчик!$F$8,IF(K53&lt;=[7]Разработчик!$J$7,[7]Разработчик!$I$8,IF(K53&lt;=[7]Разработчик!$M$7,[7]Разработчик!$L$8,IF(K53&lt;=[7]Разработчик!$P$7,[7]Разработчик!$O$8,IF(K53&lt;=[7]Разработчик!$S$7,[7]Разработчик!$R$8,IF(K53&lt;=425.9,3.5,IF(K53&gt;=[7]Разработчик!$V$7,[7]Разработчик!$U$8))))))))),"-"))</f>
        <v>3</v>
      </c>
      <c r="O53" s="145"/>
      <c r="P53" s="71">
        <v>2019</v>
      </c>
      <c r="Q53" s="71">
        <v>2023</v>
      </c>
      <c r="R53" s="71">
        <v>12.5</v>
      </c>
      <c r="S53" s="71" t="s">
        <v>1173</v>
      </c>
      <c r="T53" s="146">
        <f t="shared" si="10"/>
        <v>2028.5</v>
      </c>
      <c r="U53" s="147">
        <v>5</v>
      </c>
      <c r="V53" s="147">
        <v>0</v>
      </c>
      <c r="W53" s="147">
        <v>0</v>
      </c>
      <c r="X53" s="147">
        <v>1</v>
      </c>
      <c r="Y53" s="147">
        <v>0</v>
      </c>
      <c r="Z53" s="147">
        <v>2</v>
      </c>
      <c r="AA53" s="148" t="s">
        <v>2597</v>
      </c>
      <c r="AB53" s="147" t="s">
        <v>2521</v>
      </c>
      <c r="AC53" s="196">
        <f t="shared" si="11"/>
        <v>8</v>
      </c>
      <c r="AD53" s="196">
        <f t="shared" si="12"/>
        <v>18</v>
      </c>
      <c r="AE53" s="196">
        <f t="shared" si="13"/>
        <v>26</v>
      </c>
    </row>
    <row r="54" spans="1:31" s="7" customFormat="1" x14ac:dyDescent="0.25">
      <c r="A54" s="321"/>
      <c r="B54" s="248">
        <v>19</v>
      </c>
      <c r="C54" s="321"/>
      <c r="D54" s="46" t="s">
        <v>1238</v>
      </c>
      <c r="E54" s="321"/>
      <c r="F54" s="46" t="s">
        <v>33</v>
      </c>
      <c r="G54" s="46">
        <v>0.9</v>
      </c>
      <c r="H54" s="46">
        <v>0.9</v>
      </c>
      <c r="I54" s="46">
        <v>250</v>
      </c>
      <c r="J54" s="46">
        <v>29.431000000000001</v>
      </c>
      <c r="K54" s="48">
        <v>57</v>
      </c>
      <c r="L54" s="48">
        <v>5</v>
      </c>
      <c r="M54" s="71">
        <v>2016</v>
      </c>
      <c r="N54" s="144">
        <f>IF(K54="","",IF(O54="",IF(K54=0,"",IF(K54&lt;=[7]Разработчик!$D$7,[7]Разработчик!$C$8,IF(K54&lt;=[7]Разработчик!$G$7,[7]Разработчик!$F$8,IF(K54&lt;=[7]Разработчик!$J$7,[7]Разработчик!$I$8,IF(K54&lt;=[7]Разработчик!$M$7,[7]Разработчик!$L$8,IF(K54&lt;=[7]Разработчик!$P$7,[7]Разработчик!$O$8,IF(K54&lt;=[7]Разработчик!$S$7,[7]Разработчик!$R$8,IF(K54&lt;=425.9,3.5,IF(K54&gt;=[7]Разработчик!$V$7,[7]Разработчик!$U$8))))))))),"-"))</f>
        <v>1.5</v>
      </c>
      <c r="O54" s="145"/>
      <c r="P54" s="71">
        <v>2019</v>
      </c>
      <c r="Q54" s="71">
        <v>2023</v>
      </c>
      <c r="R54" s="71">
        <v>12.5</v>
      </c>
      <c r="S54" s="71" t="s">
        <v>1173</v>
      </c>
      <c r="T54" s="146">
        <f t="shared" si="10"/>
        <v>2028.5</v>
      </c>
      <c r="U54" s="147">
        <v>13</v>
      </c>
      <c r="V54" s="147">
        <v>0</v>
      </c>
      <c r="W54" s="147">
        <v>1</v>
      </c>
      <c r="X54" s="147">
        <v>0</v>
      </c>
      <c r="Y54" s="147">
        <v>0</v>
      </c>
      <c r="Z54" s="147">
        <v>0</v>
      </c>
      <c r="AA54" s="148" t="s">
        <v>2598</v>
      </c>
      <c r="AB54" s="147" t="s">
        <v>2521</v>
      </c>
      <c r="AC54" s="196">
        <f t="shared" si="11"/>
        <v>13</v>
      </c>
      <c r="AD54" s="196">
        <f t="shared" si="12"/>
        <v>28</v>
      </c>
      <c r="AE54" s="196">
        <f t="shared" si="13"/>
        <v>41</v>
      </c>
    </row>
    <row r="55" spans="1:31" s="7" customFormat="1" x14ac:dyDescent="0.25">
      <c r="A55" s="321"/>
      <c r="B55" s="248">
        <v>19</v>
      </c>
      <c r="C55" s="321"/>
      <c r="D55" s="46" t="s">
        <v>1239</v>
      </c>
      <c r="E55" s="321"/>
      <c r="F55" s="46" t="s">
        <v>33</v>
      </c>
      <c r="G55" s="46">
        <v>0.9</v>
      </c>
      <c r="H55" s="46">
        <v>0.9</v>
      </c>
      <c r="I55" s="46">
        <v>250</v>
      </c>
      <c r="J55" s="46">
        <v>4.0270000000000001</v>
      </c>
      <c r="K55" s="48">
        <v>57</v>
      </c>
      <c r="L55" s="48">
        <v>5</v>
      </c>
      <c r="M55" s="71">
        <v>2016</v>
      </c>
      <c r="N55" s="144">
        <f>IF(K55="","",IF(O55="",IF(K55=0,"",IF(K55&lt;=[7]Разработчик!$D$7,[7]Разработчик!$C$8,IF(K55&lt;=[7]Разработчик!$G$7,[7]Разработчик!$F$8,IF(K55&lt;=[7]Разработчик!$J$7,[7]Разработчик!$I$8,IF(K55&lt;=[7]Разработчик!$M$7,[7]Разработчик!$L$8,IF(K55&lt;=[7]Разработчик!$P$7,[7]Разработчик!$O$8,IF(K55&lt;=[7]Разработчик!$S$7,[7]Разработчик!$R$8,IF(K55&lt;=425.9,3.5,IF(K55&gt;=[7]Разработчик!$V$7,[7]Разработчик!$U$8))))))))),"-"))</f>
        <v>1.5</v>
      </c>
      <c r="O55" s="145"/>
      <c r="P55" s="71">
        <v>2019</v>
      </c>
      <c r="Q55" s="71">
        <v>2023</v>
      </c>
      <c r="R55" s="71">
        <v>12.5</v>
      </c>
      <c r="S55" s="71" t="s">
        <v>1173</v>
      </c>
      <c r="T55" s="146">
        <f t="shared" si="10"/>
        <v>2028.5</v>
      </c>
      <c r="U55" s="147">
        <v>1</v>
      </c>
      <c r="V55" s="147">
        <v>0</v>
      </c>
      <c r="W55" s="147">
        <v>0</v>
      </c>
      <c r="X55" s="147">
        <v>0</v>
      </c>
      <c r="Y55" s="147">
        <v>0</v>
      </c>
      <c r="Z55" s="147">
        <v>0</v>
      </c>
      <c r="AA55" s="148" t="s">
        <v>2599</v>
      </c>
      <c r="AB55" s="147" t="s">
        <v>2521</v>
      </c>
      <c r="AC55" s="196">
        <f t="shared" si="11"/>
        <v>1</v>
      </c>
      <c r="AD55" s="196">
        <f t="shared" si="12"/>
        <v>2</v>
      </c>
      <c r="AE55" s="196">
        <f t="shared" si="13"/>
        <v>3</v>
      </c>
    </row>
    <row r="56" spans="1:31" s="7" customFormat="1" ht="15" customHeight="1" x14ac:dyDescent="0.25">
      <c r="A56" s="321"/>
      <c r="B56" s="248">
        <v>19</v>
      </c>
      <c r="C56" s="321"/>
      <c r="D56" s="250" t="s">
        <v>1240</v>
      </c>
      <c r="E56" s="321"/>
      <c r="F56" s="46" t="s">
        <v>33</v>
      </c>
      <c r="G56" s="250">
        <v>0.9</v>
      </c>
      <c r="H56" s="250">
        <v>0.9</v>
      </c>
      <c r="I56" s="250">
        <v>250</v>
      </c>
      <c r="J56" s="46">
        <v>11.641999999999999</v>
      </c>
      <c r="K56" s="48">
        <v>89</v>
      </c>
      <c r="L56" s="48">
        <v>5</v>
      </c>
      <c r="M56" s="71">
        <v>2016</v>
      </c>
      <c r="N56" s="144">
        <f>IF(K56="","",IF(O56="",IF(K56=0,"",IF(K56&lt;=[7]Разработчик!$D$7,[7]Разработчик!$C$8,IF(K56&lt;=[7]Разработчик!$G$7,[7]Разработчик!$F$8,IF(K56&lt;=[7]Разработчик!$J$7,[7]Разработчик!$I$8,IF(K56&lt;=[7]Разработчик!$M$7,[7]Разработчик!$L$8,IF(K56&lt;=[7]Разработчик!$P$7,[7]Разработчик!$O$8,IF(K56&lt;=[7]Разработчик!$S$7,[7]Разработчик!$R$8,IF(K56&lt;=425.9,3.5,IF(K56&gt;=[7]Разработчик!$V$7,[7]Разработчик!$U$8))))))))),"-"))</f>
        <v>2</v>
      </c>
      <c r="O56" s="145"/>
      <c r="P56" s="71">
        <v>2019</v>
      </c>
      <c r="Q56" s="71">
        <v>2023</v>
      </c>
      <c r="R56" s="71">
        <v>12.5</v>
      </c>
      <c r="S56" s="71" t="s">
        <v>1173</v>
      </c>
      <c r="T56" s="146">
        <f t="shared" si="10"/>
        <v>2028.5</v>
      </c>
      <c r="U56" s="147">
        <v>2</v>
      </c>
      <c r="V56" s="147">
        <v>1</v>
      </c>
      <c r="W56" s="147">
        <v>0</v>
      </c>
      <c r="X56" s="147">
        <v>1</v>
      </c>
      <c r="Y56" s="147">
        <v>0</v>
      </c>
      <c r="Z56" s="147">
        <v>0</v>
      </c>
      <c r="AA56" s="148" t="s">
        <v>2600</v>
      </c>
      <c r="AB56" s="147" t="s">
        <v>2521</v>
      </c>
      <c r="AC56" s="196">
        <f t="shared" si="11"/>
        <v>4</v>
      </c>
      <c r="AD56" s="196">
        <f t="shared" si="12"/>
        <v>9</v>
      </c>
      <c r="AE56" s="196">
        <f t="shared" si="13"/>
        <v>13</v>
      </c>
    </row>
    <row r="57" spans="1:31" s="7" customFormat="1" x14ac:dyDescent="0.25">
      <c r="A57" s="321"/>
      <c r="B57" s="248">
        <v>19</v>
      </c>
      <c r="C57" s="321"/>
      <c r="D57" s="46" t="s">
        <v>1241</v>
      </c>
      <c r="E57" s="321"/>
      <c r="F57" s="46" t="s">
        <v>33</v>
      </c>
      <c r="G57" s="46">
        <v>0.9</v>
      </c>
      <c r="H57" s="46">
        <v>0.9</v>
      </c>
      <c r="I57" s="46">
        <v>250</v>
      </c>
      <c r="J57" s="46">
        <v>11.41</v>
      </c>
      <c r="K57" s="48">
        <v>57</v>
      </c>
      <c r="L57" s="48">
        <v>5</v>
      </c>
      <c r="M57" s="71">
        <v>2016</v>
      </c>
      <c r="N57" s="144">
        <f>IF(K57="","",IF(O57="",IF(K57=0,"",IF(K57&lt;=[7]Разработчик!$D$7,[7]Разработчик!$C$8,IF(K57&lt;=[7]Разработчик!$G$7,[7]Разработчик!$F$8,IF(K57&lt;=[7]Разработчик!$J$7,[7]Разработчик!$I$8,IF(K57&lt;=[7]Разработчик!$M$7,[7]Разработчик!$L$8,IF(K57&lt;=[7]Разработчик!$P$7,[7]Разработчик!$O$8,IF(K57&lt;=[7]Разработчик!$S$7,[7]Разработчик!$R$8,IF(K57&lt;=425.9,3.5,IF(K57&gt;=[7]Разработчик!$V$7,[7]Разработчик!$U$8))))))))),"-"))</f>
        <v>1.5</v>
      </c>
      <c r="O57" s="145"/>
      <c r="P57" s="71">
        <v>2019</v>
      </c>
      <c r="Q57" s="71">
        <v>2023</v>
      </c>
      <c r="R57" s="71">
        <v>12.5</v>
      </c>
      <c r="S57" s="71" t="s">
        <v>1173</v>
      </c>
      <c r="T57" s="146">
        <f t="shared" si="10"/>
        <v>2028.5</v>
      </c>
      <c r="U57" s="147">
        <v>5</v>
      </c>
      <c r="V57" s="147">
        <v>0</v>
      </c>
      <c r="W57" s="147">
        <v>0</v>
      </c>
      <c r="X57" s="147">
        <v>0</v>
      </c>
      <c r="Y57" s="147">
        <v>0</v>
      </c>
      <c r="Z57" s="147">
        <v>0</v>
      </c>
      <c r="AA57" s="148" t="s">
        <v>2601</v>
      </c>
      <c r="AB57" s="147" t="s">
        <v>2521</v>
      </c>
      <c r="AC57" s="196">
        <f t="shared" si="11"/>
        <v>5</v>
      </c>
      <c r="AD57" s="196">
        <f t="shared" si="12"/>
        <v>10</v>
      </c>
      <c r="AE57" s="196">
        <f t="shared" si="13"/>
        <v>15</v>
      </c>
    </row>
    <row r="58" spans="1:31" s="7" customFormat="1" x14ac:dyDescent="0.25">
      <c r="A58" s="321"/>
      <c r="B58" s="248">
        <v>19</v>
      </c>
      <c r="C58" s="321"/>
      <c r="D58" s="46" t="s">
        <v>1242</v>
      </c>
      <c r="E58" s="321"/>
      <c r="F58" s="46" t="s">
        <v>33</v>
      </c>
      <c r="G58" s="46">
        <v>0.9</v>
      </c>
      <c r="H58" s="46">
        <v>0.9</v>
      </c>
      <c r="I58" s="46">
        <v>250</v>
      </c>
      <c r="J58" s="46">
        <v>4.5750000000000002</v>
      </c>
      <c r="K58" s="48">
        <v>57</v>
      </c>
      <c r="L58" s="48">
        <v>5</v>
      </c>
      <c r="M58" s="71">
        <v>2016</v>
      </c>
      <c r="N58" s="144">
        <f>IF(K58="","",IF(O58="",IF(K58=0,"",IF(K58&lt;=[7]Разработчик!$D$7,[7]Разработчик!$C$8,IF(K58&lt;=[7]Разработчик!$G$7,[7]Разработчик!$F$8,IF(K58&lt;=[7]Разработчик!$J$7,[7]Разработчик!$I$8,IF(K58&lt;=[7]Разработчик!$M$7,[7]Разработчик!$L$8,IF(K58&lt;=[7]Разработчик!$P$7,[7]Разработчик!$O$8,IF(K58&lt;=[7]Разработчик!$S$7,[7]Разработчик!$R$8,IF(K58&lt;=425.9,3.5,IF(K58&gt;=[7]Разработчик!$V$7,[7]Разработчик!$U$8))))))))),"-"))</f>
        <v>1.5</v>
      </c>
      <c r="O58" s="145"/>
      <c r="P58" s="71">
        <v>2019</v>
      </c>
      <c r="Q58" s="71">
        <v>2023</v>
      </c>
      <c r="R58" s="71">
        <v>12.5</v>
      </c>
      <c r="S58" s="71" t="s">
        <v>1173</v>
      </c>
      <c r="T58" s="146">
        <f t="shared" si="10"/>
        <v>2028.5</v>
      </c>
      <c r="U58" s="147">
        <v>3</v>
      </c>
      <c r="V58" s="147">
        <v>0</v>
      </c>
      <c r="W58" s="147">
        <v>0</v>
      </c>
      <c r="X58" s="147">
        <v>0</v>
      </c>
      <c r="Y58" s="147">
        <v>0</v>
      </c>
      <c r="Z58" s="147">
        <v>0</v>
      </c>
      <c r="AA58" s="148" t="s">
        <v>2602</v>
      </c>
      <c r="AB58" s="147" t="s">
        <v>2521</v>
      </c>
      <c r="AC58" s="196">
        <f t="shared" si="11"/>
        <v>3</v>
      </c>
      <c r="AD58" s="196">
        <f t="shared" si="12"/>
        <v>6</v>
      </c>
      <c r="AE58" s="196">
        <f t="shared" si="13"/>
        <v>9</v>
      </c>
    </row>
    <row r="59" spans="1:31" s="7" customFormat="1" x14ac:dyDescent="0.25">
      <c r="A59" s="321"/>
      <c r="B59" s="248">
        <v>19</v>
      </c>
      <c r="C59" s="321"/>
      <c r="D59" s="46" t="s">
        <v>1243</v>
      </c>
      <c r="E59" s="321"/>
      <c r="F59" s="46" t="s">
        <v>33</v>
      </c>
      <c r="G59" s="46">
        <v>0.9</v>
      </c>
      <c r="H59" s="46">
        <v>0.9</v>
      </c>
      <c r="I59" s="46">
        <v>250</v>
      </c>
      <c r="J59" s="46">
        <v>0.19900000000000001</v>
      </c>
      <c r="K59" s="48">
        <v>18</v>
      </c>
      <c r="L59" s="48">
        <v>4</v>
      </c>
      <c r="M59" s="71">
        <v>2016</v>
      </c>
      <c r="N59" s="144">
        <f>IF(K59="","",IF(O59="",IF(K59=0,"",IF(K59&lt;=[7]Разработчик!$D$7,[7]Разработчик!$C$8,IF(K59&lt;=[7]Разработчик!$G$7,[7]Разработчик!$F$8,IF(K59&lt;=[7]Разработчик!$J$7,[7]Разработчик!$I$8,IF(K59&lt;=[7]Разработчик!$M$7,[7]Разработчик!$L$8,IF(K59&lt;=[7]Разработчик!$P$7,[7]Разработчик!$O$8,IF(K59&lt;=[7]Разработчик!$S$7,[7]Разработчик!$R$8,IF(K59&lt;=425.9,3.5,IF(K59&gt;=[7]Разработчик!$V$7,[7]Разработчик!$U$8))))))))),"-"))</f>
        <v>1</v>
      </c>
      <c r="O59" s="145"/>
      <c r="P59" s="71">
        <v>2019</v>
      </c>
      <c r="Q59" s="71">
        <v>2023</v>
      </c>
      <c r="R59" s="71">
        <v>12.5</v>
      </c>
      <c r="S59" s="71" t="s">
        <v>1173</v>
      </c>
      <c r="T59" s="146">
        <f t="shared" si="10"/>
        <v>2028.5</v>
      </c>
      <c r="U59" s="147">
        <v>0</v>
      </c>
      <c r="V59" s="147">
        <v>0</v>
      </c>
      <c r="W59" s="147">
        <v>0</v>
      </c>
      <c r="X59" s="147">
        <v>0</v>
      </c>
      <c r="Y59" s="147">
        <v>0</v>
      </c>
      <c r="Z59" s="147">
        <v>0</v>
      </c>
      <c r="AA59" s="148" t="s">
        <v>2603</v>
      </c>
      <c r="AB59" s="147" t="s">
        <v>2521</v>
      </c>
      <c r="AC59" s="196">
        <f t="shared" si="11"/>
        <v>0</v>
      </c>
      <c r="AD59" s="196">
        <f t="shared" si="12"/>
        <v>0</v>
      </c>
      <c r="AE59" s="196">
        <f t="shared" si="13"/>
        <v>0</v>
      </c>
    </row>
    <row r="60" spans="1:31" s="7" customFormat="1" ht="15" customHeight="1" x14ac:dyDescent="0.25">
      <c r="A60" s="321"/>
      <c r="B60" s="248">
        <v>19</v>
      </c>
      <c r="C60" s="321"/>
      <c r="D60" s="250" t="s">
        <v>1244</v>
      </c>
      <c r="E60" s="321"/>
      <c r="F60" s="46" t="s">
        <v>33</v>
      </c>
      <c r="G60" s="250">
        <v>0.9</v>
      </c>
      <c r="H60" s="250">
        <v>0.9</v>
      </c>
      <c r="I60" s="250">
        <v>250</v>
      </c>
      <c r="J60" s="46">
        <v>14.558</v>
      </c>
      <c r="K60" s="48">
        <v>273</v>
      </c>
      <c r="L60" s="48">
        <v>7</v>
      </c>
      <c r="M60" s="71">
        <v>2016</v>
      </c>
      <c r="N60" s="144">
        <f>IF(K60="","",IF(O60="",IF(K60=0,"",IF(K60&lt;=[7]Разработчик!$D$7,[7]Разработчик!$C$8,IF(K60&lt;=[7]Разработчик!$G$7,[7]Разработчик!$F$8,IF(K60&lt;=[7]Разработчик!$J$7,[7]Разработчик!$I$8,IF(K60&lt;=[7]Разработчик!$M$7,[7]Разработчик!$L$8,IF(K60&lt;=[7]Разработчик!$P$7,[7]Разработчик!$O$8,IF(K60&lt;=[7]Разработчик!$S$7,[7]Разработчик!$R$8,IF(K60&lt;=425.9,3.5,IF(K60&gt;=[7]Разработчик!$V$7,[7]Разработчик!$U$8))))))))),"-"))</f>
        <v>3</v>
      </c>
      <c r="O60" s="145"/>
      <c r="P60" s="71">
        <v>2019</v>
      </c>
      <c r="Q60" s="71">
        <v>2023</v>
      </c>
      <c r="R60" s="71">
        <v>12.5</v>
      </c>
      <c r="S60" s="71" t="s">
        <v>1173</v>
      </c>
      <c r="T60" s="146">
        <f t="shared" si="10"/>
        <v>2028.5</v>
      </c>
      <c r="U60" s="147">
        <v>4</v>
      </c>
      <c r="V60" s="147">
        <v>0</v>
      </c>
      <c r="W60" s="147">
        <v>0</v>
      </c>
      <c r="X60" s="147">
        <v>1</v>
      </c>
      <c r="Y60" s="147">
        <v>0</v>
      </c>
      <c r="Z60" s="147">
        <v>2</v>
      </c>
      <c r="AA60" s="148" t="s">
        <v>2604</v>
      </c>
      <c r="AB60" s="147" t="s">
        <v>2521</v>
      </c>
      <c r="AC60" s="196">
        <f t="shared" si="11"/>
        <v>7</v>
      </c>
      <c r="AD60" s="196">
        <f t="shared" si="12"/>
        <v>16</v>
      </c>
      <c r="AE60" s="196">
        <f t="shared" si="13"/>
        <v>23</v>
      </c>
    </row>
    <row r="61" spans="1:31" s="7" customFormat="1" ht="15" customHeight="1" x14ac:dyDescent="0.25">
      <c r="A61" s="321"/>
      <c r="B61" s="248">
        <v>19</v>
      </c>
      <c r="C61" s="321"/>
      <c r="D61" s="250" t="s">
        <v>1245</v>
      </c>
      <c r="E61" s="321"/>
      <c r="F61" s="46" t="s">
        <v>33</v>
      </c>
      <c r="G61" s="250">
        <v>0.9</v>
      </c>
      <c r="H61" s="250">
        <v>0.9</v>
      </c>
      <c r="I61" s="250">
        <v>250</v>
      </c>
      <c r="J61" s="46">
        <v>32.36</v>
      </c>
      <c r="K61" s="48">
        <v>89</v>
      </c>
      <c r="L61" s="48">
        <v>5</v>
      </c>
      <c r="M61" s="71">
        <v>2016</v>
      </c>
      <c r="N61" s="144">
        <f>IF(K61="","",IF(O61="",IF(K61=0,"",IF(K61&lt;=[7]Разработчик!$D$7,[7]Разработчик!$C$8,IF(K61&lt;=[7]Разработчик!$G$7,[7]Разработчик!$F$8,IF(K61&lt;=[7]Разработчик!$J$7,[7]Разработчик!$I$8,IF(K61&lt;=[7]Разработчик!$M$7,[7]Разработчик!$L$8,IF(K61&lt;=[7]Разработчик!$P$7,[7]Разработчик!$O$8,IF(K61&lt;=[7]Разработчик!$S$7,[7]Разработчик!$R$8,IF(K61&lt;=425.9,3.5,IF(K61&gt;=[7]Разработчик!$V$7,[7]Разработчик!$U$8))))))))),"-"))</f>
        <v>2</v>
      </c>
      <c r="O61" s="145"/>
      <c r="P61" s="71">
        <v>2019</v>
      </c>
      <c r="Q61" s="71">
        <v>2023</v>
      </c>
      <c r="R61" s="71">
        <v>12.5</v>
      </c>
      <c r="S61" s="71" t="s">
        <v>1173</v>
      </c>
      <c r="T61" s="146">
        <f t="shared" si="10"/>
        <v>2028.5</v>
      </c>
      <c r="U61" s="147">
        <v>11</v>
      </c>
      <c r="V61" s="147">
        <v>1</v>
      </c>
      <c r="W61" s="147">
        <v>0</v>
      </c>
      <c r="X61" s="147">
        <v>1</v>
      </c>
      <c r="Y61" s="147">
        <v>0</v>
      </c>
      <c r="Z61" s="147">
        <v>0</v>
      </c>
      <c r="AA61" s="148" t="s">
        <v>2605</v>
      </c>
      <c r="AB61" s="147" t="s">
        <v>2521</v>
      </c>
      <c r="AC61" s="196">
        <f t="shared" si="11"/>
        <v>13</v>
      </c>
      <c r="AD61" s="196">
        <f t="shared" si="12"/>
        <v>27</v>
      </c>
      <c r="AE61" s="196">
        <f t="shared" si="13"/>
        <v>40</v>
      </c>
    </row>
    <row r="62" spans="1:31" s="7" customFormat="1" ht="15" customHeight="1" x14ac:dyDescent="0.25">
      <c r="A62" s="321" t="s">
        <v>1246</v>
      </c>
      <c r="B62" s="248">
        <v>22</v>
      </c>
      <c r="C62" s="390" t="s">
        <v>1247</v>
      </c>
      <c r="D62" s="250" t="s">
        <v>1248</v>
      </c>
      <c r="E62" s="390" t="s">
        <v>714</v>
      </c>
      <c r="F62" s="46" t="s">
        <v>111</v>
      </c>
      <c r="G62" s="250">
        <v>1</v>
      </c>
      <c r="H62" s="250">
        <v>1</v>
      </c>
      <c r="I62" s="250">
        <v>38</v>
      </c>
      <c r="J62" s="46">
        <v>23.5</v>
      </c>
      <c r="K62" s="46">
        <v>89</v>
      </c>
      <c r="L62" s="46">
        <v>4</v>
      </c>
      <c r="M62" s="71">
        <v>2016</v>
      </c>
      <c r="N62" s="144">
        <f>IF(K62="","",IF(O62="",IF(K62=0,"",IF(K62&lt;=[7]Разработчик!$D$7,[7]Разработчик!$C$8,IF(K62&lt;=[7]Разработчик!$G$7,[7]Разработчик!$F$8,IF(K62&lt;=[7]Разработчик!$J$7,[7]Разработчик!$I$8,IF(K62&lt;=[7]Разработчик!$M$7,[7]Разработчик!$L$8,IF(K62&lt;=[7]Разработчик!$P$7,[7]Разработчик!$O$8,IF(K62&lt;=[7]Разработчик!$S$7,[7]Разработчик!$R$8,IF(K62&lt;=425.9,3.5,IF(K62&gt;=[7]Разработчик!$V$7,[7]Разработчик!$U$8))))))))),"-"))</f>
        <v>2</v>
      </c>
      <c r="O62" s="145"/>
      <c r="P62" s="71">
        <v>2019</v>
      </c>
      <c r="Q62" s="71">
        <v>2023</v>
      </c>
      <c r="R62" s="71">
        <v>12.5</v>
      </c>
      <c r="S62" s="71" t="s">
        <v>336</v>
      </c>
      <c r="T62" s="146">
        <f t="shared" si="10"/>
        <v>2028.5</v>
      </c>
      <c r="U62" s="147">
        <v>49</v>
      </c>
      <c r="V62" s="147">
        <v>8</v>
      </c>
      <c r="W62" s="147">
        <v>13</v>
      </c>
      <c r="X62" s="147">
        <v>7</v>
      </c>
      <c r="Y62" s="147">
        <v>2</v>
      </c>
      <c r="Z62" s="147">
        <v>9</v>
      </c>
      <c r="AA62" s="148" t="s">
        <v>2606</v>
      </c>
      <c r="AB62" s="147" t="s">
        <v>2520</v>
      </c>
      <c r="AC62" s="196">
        <f t="shared" si="11"/>
        <v>75</v>
      </c>
      <c r="AD62" s="196">
        <f t="shared" si="12"/>
        <v>191</v>
      </c>
      <c r="AE62" s="196">
        <f t="shared" si="13"/>
        <v>266</v>
      </c>
    </row>
    <row r="63" spans="1:31" s="7" customFormat="1" ht="15" customHeight="1" x14ac:dyDescent="0.25">
      <c r="A63" s="321"/>
      <c r="B63" s="248">
        <v>22</v>
      </c>
      <c r="C63" s="390"/>
      <c r="D63" s="250" t="s">
        <v>1249</v>
      </c>
      <c r="E63" s="390"/>
      <c r="F63" s="46" t="s">
        <v>111</v>
      </c>
      <c r="G63" s="251">
        <v>1</v>
      </c>
      <c r="H63" s="251">
        <v>1</v>
      </c>
      <c r="I63" s="250">
        <v>38</v>
      </c>
      <c r="J63" s="46">
        <v>85.4</v>
      </c>
      <c r="K63" s="48">
        <v>89</v>
      </c>
      <c r="L63" s="48">
        <v>4</v>
      </c>
      <c r="M63" s="71">
        <v>2016</v>
      </c>
      <c r="N63" s="144">
        <f>IF(K63="","",IF(O63="",IF(K63=0,"",IF(K63&lt;=[7]Разработчик!$D$7,[7]Разработчик!$C$8,IF(K63&lt;=[7]Разработчик!$G$7,[7]Разработчик!$F$8,IF(K63&lt;=[7]Разработчик!$J$7,[7]Разработчик!$I$8,IF(K63&lt;=[7]Разработчик!$M$7,[7]Разработчик!$L$8,IF(K63&lt;=[7]Разработчик!$P$7,[7]Разработчик!$O$8,IF(K63&lt;=[7]Разработчик!$S$7,[7]Разработчик!$R$8,IF(K63&lt;=425.9,3.5,IF(K63&gt;=[7]Разработчик!$V$7,[7]Разработчик!$U$8))))))))),"-"))</f>
        <v>2</v>
      </c>
      <c r="O63" s="145"/>
      <c r="P63" s="71">
        <v>2019</v>
      </c>
      <c r="Q63" s="71">
        <v>2023</v>
      </c>
      <c r="R63" s="71">
        <v>12.5</v>
      </c>
      <c r="S63" s="71" t="s">
        <v>336</v>
      </c>
      <c r="T63" s="146">
        <f t="shared" ref="T63:T92" si="14">IF(M63="","",M63+R63)</f>
        <v>2028.5</v>
      </c>
      <c r="U63" s="147">
        <v>51</v>
      </c>
      <c r="V63" s="147">
        <v>6</v>
      </c>
      <c r="W63" s="147">
        <v>11</v>
      </c>
      <c r="X63" s="147">
        <v>0</v>
      </c>
      <c r="Y63" s="147">
        <v>0</v>
      </c>
      <c r="Z63" s="147">
        <v>12</v>
      </c>
      <c r="AA63" s="148" t="s">
        <v>2607</v>
      </c>
      <c r="AB63" s="147" t="s">
        <v>2520</v>
      </c>
      <c r="AC63" s="196">
        <f t="shared" ref="AC63:AC92" si="15">SUM(U63+V63+X63+Y63+Z63)</f>
        <v>69</v>
      </c>
      <c r="AD63" s="196">
        <f t="shared" ref="AD63:AD92" si="16">SUM(U63*2)+(V63*3)+(W63*2)+(X63*2)+(Y63)+(Z63*3)</f>
        <v>178</v>
      </c>
      <c r="AE63" s="196">
        <f t="shared" ref="AE63:AE92" si="17">SUM(AC63+AD63)</f>
        <v>247</v>
      </c>
    </row>
    <row r="64" spans="1:31" s="7" customFormat="1" ht="15" customHeight="1" x14ac:dyDescent="0.25">
      <c r="A64" s="321"/>
      <c r="B64" s="248">
        <v>22</v>
      </c>
      <c r="C64" s="390"/>
      <c r="D64" s="256" t="s">
        <v>1250</v>
      </c>
      <c r="E64" s="390"/>
      <c r="F64" s="46" t="s">
        <v>111</v>
      </c>
      <c r="G64" s="256">
        <v>1</v>
      </c>
      <c r="H64" s="256">
        <v>1</v>
      </c>
      <c r="I64" s="256">
        <v>38</v>
      </c>
      <c r="J64" s="18">
        <v>128.04499999999999</v>
      </c>
      <c r="K64" s="18">
        <v>89</v>
      </c>
      <c r="L64" s="18">
        <v>4</v>
      </c>
      <c r="M64" s="71">
        <v>2016</v>
      </c>
      <c r="N64" s="144">
        <f>IF(K64="","",IF(O64="",IF(K64=0,"",IF(K64&lt;=[7]Разработчик!$D$7,[7]Разработчик!$C$8,IF(K64&lt;=[7]Разработчик!$G$7,[7]Разработчик!$F$8,IF(K64&lt;=[7]Разработчик!$J$7,[7]Разработчик!$I$8,IF(K64&lt;=[7]Разработчик!$M$7,[7]Разработчик!$L$8,IF(K64&lt;=[7]Разработчик!$P$7,[7]Разработчик!$O$8,IF(K64&lt;=[7]Разработчик!$S$7,[7]Разработчик!$R$8,IF(K64&lt;=425.9,3.5,IF(K64&gt;=[7]Разработчик!$V$7,[7]Разработчик!$U$8))))))))),"-"))</f>
        <v>2</v>
      </c>
      <c r="O64" s="145"/>
      <c r="P64" s="71">
        <v>2019</v>
      </c>
      <c r="Q64" s="71">
        <v>2023</v>
      </c>
      <c r="R64" s="71">
        <v>12.5</v>
      </c>
      <c r="S64" s="71" t="s">
        <v>336</v>
      </c>
      <c r="T64" s="146">
        <f t="shared" si="14"/>
        <v>2028.5</v>
      </c>
      <c r="U64" s="147">
        <v>49</v>
      </c>
      <c r="V64" s="147">
        <v>8</v>
      </c>
      <c r="W64" s="147">
        <v>13</v>
      </c>
      <c r="X64" s="147">
        <v>7</v>
      </c>
      <c r="Y64" s="147">
        <v>2</v>
      </c>
      <c r="Z64" s="147">
        <v>9</v>
      </c>
      <c r="AA64" s="148" t="s">
        <v>2606</v>
      </c>
      <c r="AB64" s="147" t="s">
        <v>2520</v>
      </c>
      <c r="AC64" s="196">
        <f t="shared" si="15"/>
        <v>75</v>
      </c>
      <c r="AD64" s="196">
        <f t="shared" si="16"/>
        <v>191</v>
      </c>
      <c r="AE64" s="196">
        <f t="shared" si="17"/>
        <v>266</v>
      </c>
    </row>
    <row r="65" spans="1:31" s="7" customFormat="1" ht="15" customHeight="1" x14ac:dyDescent="0.25">
      <c r="A65" s="321"/>
      <c r="B65" s="248">
        <v>22</v>
      </c>
      <c r="C65" s="390"/>
      <c r="D65" s="250" t="s">
        <v>1251</v>
      </c>
      <c r="E65" s="390"/>
      <c r="F65" s="46" t="s">
        <v>111</v>
      </c>
      <c r="G65" s="251">
        <v>1</v>
      </c>
      <c r="H65" s="251">
        <v>1</v>
      </c>
      <c r="I65" s="250">
        <v>38</v>
      </c>
      <c r="J65" s="46">
        <v>14.3</v>
      </c>
      <c r="K65" s="48">
        <v>57</v>
      </c>
      <c r="L65" s="48">
        <v>4</v>
      </c>
      <c r="M65" s="71">
        <v>2016</v>
      </c>
      <c r="N65" s="144">
        <f>IF(K65="","",IF(O65="",IF(K65=0,"",IF(K65&lt;=[7]Разработчик!$D$7,[7]Разработчик!$C$8,IF(K65&lt;=[7]Разработчик!$G$7,[7]Разработчик!$F$8,IF(K65&lt;=[7]Разработчик!$J$7,[7]Разработчик!$I$8,IF(K65&lt;=[7]Разработчик!$M$7,[7]Разработчик!$L$8,IF(K65&lt;=[7]Разработчик!$P$7,[7]Разработчик!$O$8,IF(K65&lt;=[7]Разработчик!$S$7,[7]Разработчик!$R$8,IF(K65&lt;=425.9,3.5,IF(K65&gt;=[7]Разработчик!$V$7,[7]Разработчик!$U$8))))))))),"-"))</f>
        <v>1.5</v>
      </c>
      <c r="O65" s="145"/>
      <c r="P65" s="71">
        <v>2019</v>
      </c>
      <c r="Q65" s="71">
        <v>2023</v>
      </c>
      <c r="R65" s="71">
        <v>12.5</v>
      </c>
      <c r="S65" s="71" t="s">
        <v>336</v>
      </c>
      <c r="T65" s="146">
        <f t="shared" si="14"/>
        <v>2028.5</v>
      </c>
      <c r="U65" s="147">
        <v>10</v>
      </c>
      <c r="V65" s="147">
        <v>2</v>
      </c>
      <c r="W65" s="147">
        <v>4</v>
      </c>
      <c r="X65" s="147">
        <v>0</v>
      </c>
      <c r="Y65" s="147">
        <v>1</v>
      </c>
      <c r="Z65" s="147">
        <v>4</v>
      </c>
      <c r="AA65" s="148" t="s">
        <v>2608</v>
      </c>
      <c r="AB65" s="147" t="s">
        <v>2520</v>
      </c>
      <c r="AC65" s="196">
        <f t="shared" si="15"/>
        <v>17</v>
      </c>
      <c r="AD65" s="196">
        <f t="shared" si="16"/>
        <v>47</v>
      </c>
      <c r="AE65" s="196">
        <f t="shared" si="17"/>
        <v>64</v>
      </c>
    </row>
    <row r="66" spans="1:31" s="7" customFormat="1" ht="15" customHeight="1" x14ac:dyDescent="0.25">
      <c r="A66" s="321"/>
      <c r="B66" s="248">
        <v>22</v>
      </c>
      <c r="C66" s="390"/>
      <c r="D66" s="250" t="s">
        <v>1252</v>
      </c>
      <c r="E66" s="390"/>
      <c r="F66" s="46" t="s">
        <v>111</v>
      </c>
      <c r="G66" s="251">
        <v>1</v>
      </c>
      <c r="H66" s="251">
        <v>1</v>
      </c>
      <c r="I66" s="250">
        <v>38</v>
      </c>
      <c r="J66" s="46">
        <v>13.6</v>
      </c>
      <c r="K66" s="48">
        <v>57</v>
      </c>
      <c r="L66" s="48">
        <v>4</v>
      </c>
      <c r="M66" s="71">
        <v>2016</v>
      </c>
      <c r="N66" s="144">
        <f>IF(K66="","",IF(O66="",IF(K66=0,"",IF(K66&lt;=[7]Разработчик!$D$7,[7]Разработчик!$C$8,IF(K66&lt;=[7]Разработчик!$G$7,[7]Разработчик!$F$8,IF(K66&lt;=[7]Разработчик!$J$7,[7]Разработчик!$I$8,IF(K66&lt;=[7]Разработчик!$M$7,[7]Разработчик!$L$8,IF(K66&lt;=[7]Разработчик!$P$7,[7]Разработчик!$O$8,IF(K66&lt;=[7]Разработчик!$S$7,[7]Разработчик!$R$8,IF(K66&lt;=425.9,3.5,IF(K66&gt;=[7]Разработчик!$V$7,[7]Разработчик!$U$8))))))))),"-"))</f>
        <v>1.5</v>
      </c>
      <c r="O66" s="145"/>
      <c r="P66" s="71">
        <v>2019</v>
      </c>
      <c r="Q66" s="71">
        <v>2023</v>
      </c>
      <c r="R66" s="71">
        <v>12.5</v>
      </c>
      <c r="S66" s="71" t="s">
        <v>336</v>
      </c>
      <c r="T66" s="146">
        <f t="shared" si="14"/>
        <v>2028.5</v>
      </c>
      <c r="U66" s="147">
        <v>2</v>
      </c>
      <c r="V66" s="147">
        <v>0</v>
      </c>
      <c r="W66" s="147">
        <v>2</v>
      </c>
      <c r="X66" s="147">
        <v>0</v>
      </c>
      <c r="Y66" s="147">
        <v>1</v>
      </c>
      <c r="Z66" s="147">
        <v>2</v>
      </c>
      <c r="AA66" s="148" t="s">
        <v>2609</v>
      </c>
      <c r="AB66" s="147" t="s">
        <v>2520</v>
      </c>
      <c r="AC66" s="196">
        <f t="shared" si="15"/>
        <v>5</v>
      </c>
      <c r="AD66" s="196">
        <f t="shared" si="16"/>
        <v>15</v>
      </c>
      <c r="AE66" s="196">
        <f t="shared" si="17"/>
        <v>20</v>
      </c>
    </row>
    <row r="67" spans="1:31" s="7" customFormat="1" ht="15" customHeight="1" x14ac:dyDescent="0.25">
      <c r="A67" s="321"/>
      <c r="B67" s="248">
        <v>22</v>
      </c>
      <c r="C67" s="390"/>
      <c r="D67" s="250" t="s">
        <v>1253</v>
      </c>
      <c r="E67" s="390"/>
      <c r="F67" s="46" t="s">
        <v>111</v>
      </c>
      <c r="G67" s="251">
        <v>1</v>
      </c>
      <c r="H67" s="251">
        <v>1</v>
      </c>
      <c r="I67" s="250">
        <v>38</v>
      </c>
      <c r="J67" s="46">
        <v>20.6</v>
      </c>
      <c r="K67" s="48">
        <v>57</v>
      </c>
      <c r="L67" s="48">
        <v>4</v>
      </c>
      <c r="M67" s="71">
        <v>2016</v>
      </c>
      <c r="N67" s="144">
        <f>IF(K67="","",IF(O67="",IF(K67=0,"",IF(K67&lt;=[7]Разработчик!$D$7,[7]Разработчик!$C$8,IF(K67&lt;=[7]Разработчик!$G$7,[7]Разработчик!$F$8,IF(K67&lt;=[7]Разработчик!$J$7,[7]Разработчик!$I$8,IF(K67&lt;=[7]Разработчик!$M$7,[7]Разработчик!$L$8,IF(K67&lt;=[7]Разработчик!$P$7,[7]Разработчик!$O$8,IF(K67&lt;=[7]Разработчик!$S$7,[7]Разработчик!$R$8,IF(K67&lt;=425.9,3.5,IF(K67&gt;=[7]Разработчик!$V$7,[7]Разработчик!$U$8))))))))),"-"))</f>
        <v>1.5</v>
      </c>
      <c r="O67" s="145"/>
      <c r="P67" s="71">
        <v>2019</v>
      </c>
      <c r="Q67" s="71">
        <v>2023</v>
      </c>
      <c r="R67" s="71">
        <v>12.5</v>
      </c>
      <c r="S67" s="71" t="s">
        <v>336</v>
      </c>
      <c r="T67" s="146">
        <f t="shared" si="14"/>
        <v>2028.5</v>
      </c>
      <c r="U67" s="147">
        <v>3</v>
      </c>
      <c r="V67" s="147">
        <v>0</v>
      </c>
      <c r="W67" s="147">
        <v>4</v>
      </c>
      <c r="X67" s="147">
        <v>0</v>
      </c>
      <c r="Y67" s="147">
        <v>1</v>
      </c>
      <c r="Z67" s="147">
        <v>4</v>
      </c>
      <c r="AA67" s="148" t="s">
        <v>2610</v>
      </c>
      <c r="AB67" s="147" t="s">
        <v>2520</v>
      </c>
      <c r="AC67" s="196">
        <f t="shared" si="15"/>
        <v>8</v>
      </c>
      <c r="AD67" s="196">
        <f t="shared" si="16"/>
        <v>27</v>
      </c>
      <c r="AE67" s="196">
        <f t="shared" si="17"/>
        <v>35</v>
      </c>
    </row>
    <row r="68" spans="1:31" s="7" customFormat="1" ht="15" customHeight="1" x14ac:dyDescent="0.25">
      <c r="A68" s="321"/>
      <c r="B68" s="248">
        <v>22</v>
      </c>
      <c r="C68" s="390"/>
      <c r="D68" s="250" t="s">
        <v>1254</v>
      </c>
      <c r="E68" s="390"/>
      <c r="F68" s="46" t="s">
        <v>111</v>
      </c>
      <c r="G68" s="251">
        <v>1</v>
      </c>
      <c r="H68" s="251">
        <v>1</v>
      </c>
      <c r="I68" s="250">
        <v>38</v>
      </c>
      <c r="J68" s="46">
        <v>22.4</v>
      </c>
      <c r="K68" s="48">
        <v>57</v>
      </c>
      <c r="L68" s="48">
        <v>4</v>
      </c>
      <c r="M68" s="71">
        <v>2016</v>
      </c>
      <c r="N68" s="144">
        <f>IF(K68="","",IF(O68="",IF(K68=0,"",IF(K68&lt;=[7]Разработчик!$D$7,[7]Разработчик!$C$8,IF(K68&lt;=[7]Разработчик!$G$7,[7]Разработчик!$F$8,IF(K68&lt;=[7]Разработчик!$J$7,[7]Разработчик!$I$8,IF(K68&lt;=[7]Разработчик!$M$7,[7]Разработчик!$L$8,IF(K68&lt;=[7]Разработчик!$P$7,[7]Разработчик!$O$8,IF(K68&lt;=[7]Разработчик!$S$7,[7]Разработчик!$R$8,IF(K68&lt;=425.9,3.5,IF(K68&gt;=[7]Разработчик!$V$7,[7]Разработчик!$U$8))))))))),"-"))</f>
        <v>1.5</v>
      </c>
      <c r="O68" s="145"/>
      <c r="P68" s="71">
        <v>2019</v>
      </c>
      <c r="Q68" s="71">
        <v>2023</v>
      </c>
      <c r="R68" s="71">
        <v>12.5</v>
      </c>
      <c r="S68" s="71" t="s">
        <v>336</v>
      </c>
      <c r="T68" s="146">
        <f t="shared" si="14"/>
        <v>2028.5</v>
      </c>
      <c r="U68" s="147">
        <v>2</v>
      </c>
      <c r="V68" s="147">
        <v>0</v>
      </c>
      <c r="W68" s="147">
        <v>4</v>
      </c>
      <c r="X68" s="147">
        <v>0</v>
      </c>
      <c r="Y68" s="147">
        <v>1</v>
      </c>
      <c r="Z68" s="147">
        <v>4</v>
      </c>
      <c r="AA68" s="148" t="s">
        <v>2611</v>
      </c>
      <c r="AB68" s="147" t="s">
        <v>2520</v>
      </c>
      <c r="AC68" s="196">
        <f t="shared" si="15"/>
        <v>7</v>
      </c>
      <c r="AD68" s="196">
        <f t="shared" si="16"/>
        <v>25</v>
      </c>
      <c r="AE68" s="196">
        <f t="shared" si="17"/>
        <v>32</v>
      </c>
    </row>
    <row r="69" spans="1:31" s="7" customFormat="1" ht="15" customHeight="1" x14ac:dyDescent="0.25">
      <c r="A69" s="321"/>
      <c r="B69" s="248">
        <v>22</v>
      </c>
      <c r="C69" s="390"/>
      <c r="D69" s="250" t="s">
        <v>1255</v>
      </c>
      <c r="E69" s="390"/>
      <c r="F69" s="46" t="s">
        <v>111</v>
      </c>
      <c r="G69" s="251">
        <v>1</v>
      </c>
      <c r="H69" s="251">
        <v>1</v>
      </c>
      <c r="I69" s="250">
        <v>38</v>
      </c>
      <c r="J69" s="46">
        <v>34.9</v>
      </c>
      <c r="K69" s="48">
        <v>57</v>
      </c>
      <c r="L69" s="48">
        <v>4</v>
      </c>
      <c r="M69" s="71">
        <v>2016</v>
      </c>
      <c r="N69" s="144">
        <f>IF(K69="","",IF(O69="",IF(K69=0,"",IF(K69&lt;=[7]Разработчик!$D$7,[7]Разработчик!$C$8,IF(K69&lt;=[7]Разработчик!$G$7,[7]Разработчик!$F$8,IF(K69&lt;=[7]Разработчик!$J$7,[7]Разработчик!$I$8,IF(K69&lt;=[7]Разработчик!$M$7,[7]Разработчик!$L$8,IF(K69&lt;=[7]Разработчик!$P$7,[7]Разработчик!$O$8,IF(K69&lt;=[7]Разработчик!$S$7,[7]Разработчик!$R$8,IF(K69&lt;=425.9,3.5,IF(K69&gt;=[7]Разработчик!$V$7,[7]Разработчик!$U$8))))))))),"-"))</f>
        <v>1.5</v>
      </c>
      <c r="O69" s="145"/>
      <c r="P69" s="71">
        <v>2019</v>
      </c>
      <c r="Q69" s="71">
        <v>2023</v>
      </c>
      <c r="R69" s="71">
        <v>12.5</v>
      </c>
      <c r="S69" s="71" t="s">
        <v>336</v>
      </c>
      <c r="T69" s="146">
        <f t="shared" si="14"/>
        <v>2028.5</v>
      </c>
      <c r="U69" s="147">
        <v>5</v>
      </c>
      <c r="V69" s="147">
        <v>1</v>
      </c>
      <c r="W69" s="147">
        <v>7</v>
      </c>
      <c r="X69" s="147">
        <v>0</v>
      </c>
      <c r="Y69" s="147">
        <v>1</v>
      </c>
      <c r="Z69" s="147">
        <v>7</v>
      </c>
      <c r="AA69" s="148" t="s">
        <v>2612</v>
      </c>
      <c r="AB69" s="147" t="s">
        <v>2520</v>
      </c>
      <c r="AC69" s="196">
        <f t="shared" si="15"/>
        <v>14</v>
      </c>
      <c r="AD69" s="196">
        <f t="shared" si="16"/>
        <v>49</v>
      </c>
      <c r="AE69" s="196">
        <f t="shared" si="17"/>
        <v>63</v>
      </c>
    </row>
    <row r="70" spans="1:31" s="7" customFormat="1" x14ac:dyDescent="0.25">
      <c r="A70" s="321"/>
      <c r="B70" s="248">
        <v>22</v>
      </c>
      <c r="C70" s="390"/>
      <c r="D70" s="18" t="s">
        <v>1256</v>
      </c>
      <c r="E70" s="390"/>
      <c r="F70" s="46" t="s">
        <v>111</v>
      </c>
      <c r="G70" s="18">
        <v>1</v>
      </c>
      <c r="H70" s="18">
        <v>1</v>
      </c>
      <c r="I70" s="18">
        <v>38</v>
      </c>
      <c r="J70" s="18">
        <v>12</v>
      </c>
      <c r="K70" s="18">
        <v>89</v>
      </c>
      <c r="L70" s="18">
        <v>4</v>
      </c>
      <c r="M70" s="71">
        <v>2016</v>
      </c>
      <c r="N70" s="144">
        <f>IF(K70="","",IF(O70="",IF(K70=0,"",IF(K70&lt;=[7]Разработчик!$D$7,[7]Разработчик!$C$8,IF(K70&lt;=[7]Разработчик!$G$7,[7]Разработчик!$F$8,IF(K70&lt;=[7]Разработчик!$J$7,[7]Разработчик!$I$8,IF(K70&lt;=[7]Разработчик!$M$7,[7]Разработчик!$L$8,IF(K70&lt;=[7]Разработчик!$P$7,[7]Разработчик!$O$8,IF(K70&lt;=[7]Разработчик!$S$7,[7]Разработчик!$R$8,IF(K70&lt;=425.9,3.5,IF(K70&gt;=[7]Разработчик!$V$7,[7]Разработчик!$U$8))))))))),"-"))</f>
        <v>2</v>
      </c>
      <c r="O70" s="145"/>
      <c r="P70" s="71">
        <v>2019</v>
      </c>
      <c r="Q70" s="71">
        <v>2023</v>
      </c>
      <c r="R70" s="71">
        <v>12.5</v>
      </c>
      <c r="S70" s="71" t="s">
        <v>336</v>
      </c>
      <c r="T70" s="146">
        <f t="shared" si="14"/>
        <v>2028.5</v>
      </c>
      <c r="U70" s="147">
        <v>6</v>
      </c>
      <c r="V70" s="147">
        <v>0</v>
      </c>
      <c r="W70" s="147">
        <v>1</v>
      </c>
      <c r="X70" s="147">
        <v>0</v>
      </c>
      <c r="Y70" s="147">
        <v>0</v>
      </c>
      <c r="Z70" s="147">
        <v>0</v>
      </c>
      <c r="AA70" s="148" t="s">
        <v>2613</v>
      </c>
      <c r="AB70" s="147" t="s">
        <v>2520</v>
      </c>
      <c r="AC70" s="196">
        <f t="shared" si="15"/>
        <v>6</v>
      </c>
      <c r="AD70" s="196">
        <f t="shared" si="16"/>
        <v>14</v>
      </c>
      <c r="AE70" s="196">
        <f t="shared" si="17"/>
        <v>20</v>
      </c>
    </row>
    <row r="71" spans="1:31" s="7" customFormat="1" x14ac:dyDescent="0.25">
      <c r="A71" s="321"/>
      <c r="B71" s="248">
        <v>22</v>
      </c>
      <c r="C71" s="390"/>
      <c r="D71" s="46" t="s">
        <v>1257</v>
      </c>
      <c r="E71" s="390"/>
      <c r="F71" s="46" t="s">
        <v>111</v>
      </c>
      <c r="G71" s="46">
        <v>1</v>
      </c>
      <c r="H71" s="46">
        <v>1</v>
      </c>
      <c r="I71" s="46">
        <v>38</v>
      </c>
      <c r="J71" s="46">
        <v>15.6</v>
      </c>
      <c r="K71" s="46">
        <v>89</v>
      </c>
      <c r="L71" s="46">
        <v>4</v>
      </c>
      <c r="M71" s="71">
        <v>2016</v>
      </c>
      <c r="N71" s="144">
        <f>IF(K71="","",IF(O71="",IF(K71=0,"",IF(K71&lt;=[7]Разработчик!$D$7,[7]Разработчик!$C$8,IF(K71&lt;=[7]Разработчик!$G$7,[7]Разработчик!$F$8,IF(K71&lt;=[7]Разработчик!$J$7,[7]Разработчик!$I$8,IF(K71&lt;=[7]Разработчик!$M$7,[7]Разработчик!$L$8,IF(K71&lt;=[7]Разработчик!$P$7,[7]Разработчик!$O$8,IF(K71&lt;=[7]Разработчик!$S$7,[7]Разработчик!$R$8,IF(K71&lt;=425.9,3.5,IF(K71&gt;=[7]Разработчик!$V$7,[7]Разработчик!$U$8))))))))),"-"))</f>
        <v>2</v>
      </c>
      <c r="O71" s="145"/>
      <c r="P71" s="71">
        <v>2019</v>
      </c>
      <c r="Q71" s="71">
        <v>2023</v>
      </c>
      <c r="R71" s="71">
        <v>12.5</v>
      </c>
      <c r="S71" s="71" t="s">
        <v>336</v>
      </c>
      <c r="T71" s="146">
        <f t="shared" si="14"/>
        <v>2028.5</v>
      </c>
      <c r="U71" s="147">
        <v>3</v>
      </c>
      <c r="V71" s="147">
        <v>0</v>
      </c>
      <c r="W71" s="147">
        <v>0</v>
      </c>
      <c r="X71" s="147">
        <v>0</v>
      </c>
      <c r="Y71" s="147">
        <v>0</v>
      </c>
      <c r="Z71" s="147">
        <v>0</v>
      </c>
      <c r="AA71" s="148" t="s">
        <v>2614</v>
      </c>
      <c r="AB71" s="147" t="s">
        <v>2520</v>
      </c>
      <c r="AC71" s="196">
        <f t="shared" si="15"/>
        <v>3</v>
      </c>
      <c r="AD71" s="196">
        <f t="shared" si="16"/>
        <v>6</v>
      </c>
      <c r="AE71" s="196">
        <f t="shared" si="17"/>
        <v>9</v>
      </c>
    </row>
    <row r="72" spans="1:31" s="7" customFormat="1" x14ac:dyDescent="0.25">
      <c r="A72" s="321"/>
      <c r="B72" s="248">
        <v>22</v>
      </c>
      <c r="C72" s="390"/>
      <c r="D72" s="46" t="s">
        <v>1258</v>
      </c>
      <c r="E72" s="390"/>
      <c r="F72" s="46" t="s">
        <v>111</v>
      </c>
      <c r="G72" s="46">
        <v>1</v>
      </c>
      <c r="H72" s="46">
        <v>1</v>
      </c>
      <c r="I72" s="46">
        <v>38</v>
      </c>
      <c r="J72" s="46">
        <v>10.9</v>
      </c>
      <c r="K72" s="46">
        <v>57</v>
      </c>
      <c r="L72" s="46">
        <v>4</v>
      </c>
      <c r="M72" s="71">
        <v>2016</v>
      </c>
      <c r="N72" s="144">
        <f>IF(K72="","",IF(O72="",IF(K72=0,"",IF(K72&lt;=[7]Разработчик!$D$7,[7]Разработчик!$C$8,IF(K72&lt;=[7]Разработчик!$G$7,[7]Разработчик!$F$8,IF(K72&lt;=[7]Разработчик!$J$7,[7]Разработчик!$I$8,IF(K72&lt;=[7]Разработчик!$M$7,[7]Разработчик!$L$8,IF(K72&lt;=[7]Разработчик!$P$7,[7]Разработчик!$O$8,IF(K72&lt;=[7]Разработчик!$S$7,[7]Разработчик!$R$8,IF(K72&lt;=425.9,3.5,IF(K72&gt;=[7]Разработчик!$V$7,[7]Разработчик!$U$8))))))))),"-"))</f>
        <v>1.5</v>
      </c>
      <c r="O72" s="145"/>
      <c r="P72" s="71">
        <v>2019</v>
      </c>
      <c r="Q72" s="71">
        <v>2023</v>
      </c>
      <c r="R72" s="71">
        <v>12.5</v>
      </c>
      <c r="S72" s="71" t="s">
        <v>336</v>
      </c>
      <c r="T72" s="146">
        <f t="shared" si="14"/>
        <v>2028.5</v>
      </c>
      <c r="U72" s="147">
        <v>4</v>
      </c>
      <c r="V72" s="147">
        <v>0</v>
      </c>
      <c r="W72" s="147">
        <v>1</v>
      </c>
      <c r="X72" s="147">
        <v>0</v>
      </c>
      <c r="Y72" s="147">
        <v>1</v>
      </c>
      <c r="Z72" s="147">
        <v>0</v>
      </c>
      <c r="AA72" s="148" t="s">
        <v>2615</v>
      </c>
      <c r="AB72" s="147" t="s">
        <v>2520</v>
      </c>
      <c r="AC72" s="196">
        <f t="shared" si="15"/>
        <v>5</v>
      </c>
      <c r="AD72" s="196">
        <f t="shared" si="16"/>
        <v>11</v>
      </c>
      <c r="AE72" s="196">
        <f t="shared" si="17"/>
        <v>16</v>
      </c>
    </row>
    <row r="73" spans="1:31" s="7" customFormat="1" x14ac:dyDescent="0.25">
      <c r="A73" s="321"/>
      <c r="B73" s="248">
        <v>22</v>
      </c>
      <c r="C73" s="390"/>
      <c r="D73" s="46" t="s">
        <v>1259</v>
      </c>
      <c r="E73" s="390"/>
      <c r="F73" s="46" t="s">
        <v>111</v>
      </c>
      <c r="G73" s="48">
        <v>1</v>
      </c>
      <c r="H73" s="48">
        <v>1</v>
      </c>
      <c r="I73" s="46">
        <v>38</v>
      </c>
      <c r="J73" s="46">
        <v>15.1</v>
      </c>
      <c r="K73" s="48">
        <v>57</v>
      </c>
      <c r="L73" s="48">
        <v>4</v>
      </c>
      <c r="M73" s="71">
        <v>2016</v>
      </c>
      <c r="N73" s="144">
        <f>IF(K73="","",IF(O73="",IF(K73=0,"",IF(K73&lt;=[7]Разработчик!$D$7,[7]Разработчик!$C$8,IF(K73&lt;=[7]Разработчик!$G$7,[7]Разработчик!$F$8,IF(K73&lt;=[7]Разработчик!$J$7,[7]Разработчик!$I$8,IF(K73&lt;=[7]Разработчик!$M$7,[7]Разработчик!$L$8,IF(K73&lt;=[7]Разработчик!$P$7,[7]Разработчик!$O$8,IF(K73&lt;=[7]Разработчик!$S$7,[7]Разработчик!$R$8,IF(K73&lt;=425.9,3.5,IF(K73&gt;=[7]Разработчик!$V$7,[7]Разработчик!$U$8))))))))),"-"))</f>
        <v>1.5</v>
      </c>
      <c r="O73" s="145"/>
      <c r="P73" s="71">
        <v>2019</v>
      </c>
      <c r="Q73" s="71">
        <v>2023</v>
      </c>
      <c r="R73" s="71">
        <v>12.5</v>
      </c>
      <c r="S73" s="71" t="s">
        <v>336</v>
      </c>
      <c r="T73" s="146">
        <f t="shared" si="14"/>
        <v>2028.5</v>
      </c>
      <c r="U73" s="147">
        <v>5</v>
      </c>
      <c r="V73" s="147">
        <v>1</v>
      </c>
      <c r="W73" s="147">
        <v>1</v>
      </c>
      <c r="X73" s="147">
        <v>1</v>
      </c>
      <c r="Y73" s="147">
        <v>1</v>
      </c>
      <c r="Z73" s="147">
        <v>2</v>
      </c>
      <c r="AA73" s="148" t="s">
        <v>2616</v>
      </c>
      <c r="AB73" s="147" t="s">
        <v>2520</v>
      </c>
      <c r="AC73" s="196">
        <f t="shared" si="15"/>
        <v>10</v>
      </c>
      <c r="AD73" s="196">
        <f t="shared" si="16"/>
        <v>24</v>
      </c>
      <c r="AE73" s="196">
        <f t="shared" si="17"/>
        <v>34</v>
      </c>
    </row>
    <row r="74" spans="1:31" s="7" customFormat="1" x14ac:dyDescent="0.25">
      <c r="A74" s="321"/>
      <c r="B74" s="248">
        <v>22</v>
      </c>
      <c r="C74" s="390"/>
      <c r="D74" s="46" t="s">
        <v>1260</v>
      </c>
      <c r="E74" s="390"/>
      <c r="F74" s="46" t="s">
        <v>111</v>
      </c>
      <c r="G74" s="48">
        <v>1</v>
      </c>
      <c r="H74" s="48">
        <v>1</v>
      </c>
      <c r="I74" s="46">
        <v>38</v>
      </c>
      <c r="J74" s="46">
        <v>10.6</v>
      </c>
      <c r="K74" s="48">
        <v>89</v>
      </c>
      <c r="L74" s="48">
        <v>4</v>
      </c>
      <c r="M74" s="71">
        <v>2016</v>
      </c>
      <c r="N74" s="144">
        <f>IF(K74="","",IF(O74="",IF(K74=0,"",IF(K74&lt;=[7]Разработчик!$D$7,[7]Разработчик!$C$8,IF(K74&lt;=[7]Разработчик!$G$7,[7]Разработчик!$F$8,IF(K74&lt;=[7]Разработчик!$J$7,[7]Разработчик!$I$8,IF(K74&lt;=[7]Разработчик!$M$7,[7]Разработчик!$L$8,IF(K74&lt;=[7]Разработчик!$P$7,[7]Разработчик!$O$8,IF(K74&lt;=[7]Разработчик!$S$7,[7]Разработчик!$R$8,IF(K74&lt;=425.9,3.5,IF(K74&gt;=[7]Разработчик!$V$7,[7]Разработчик!$U$8))))))))),"-"))</f>
        <v>2</v>
      </c>
      <c r="O74" s="145"/>
      <c r="P74" s="71">
        <v>2019</v>
      </c>
      <c r="Q74" s="71">
        <v>2023</v>
      </c>
      <c r="R74" s="71">
        <v>12.5</v>
      </c>
      <c r="S74" s="71" t="s">
        <v>336</v>
      </c>
      <c r="T74" s="146">
        <f t="shared" si="14"/>
        <v>2028.5</v>
      </c>
      <c r="U74" s="147">
        <v>2</v>
      </c>
      <c r="V74" s="147">
        <v>0</v>
      </c>
      <c r="W74" s="147">
        <v>2</v>
      </c>
      <c r="X74" s="147">
        <v>0</v>
      </c>
      <c r="Y74" s="147">
        <v>1</v>
      </c>
      <c r="Z74" s="147">
        <v>1</v>
      </c>
      <c r="AA74" s="148" t="s">
        <v>2617</v>
      </c>
      <c r="AB74" s="147" t="s">
        <v>2520</v>
      </c>
      <c r="AC74" s="196">
        <f t="shared" si="15"/>
        <v>4</v>
      </c>
      <c r="AD74" s="196">
        <f t="shared" si="16"/>
        <v>12</v>
      </c>
      <c r="AE74" s="196">
        <f t="shared" si="17"/>
        <v>16</v>
      </c>
    </row>
    <row r="75" spans="1:31" s="7" customFormat="1" x14ac:dyDescent="0.25">
      <c r="A75" s="321"/>
      <c r="B75" s="248">
        <v>22</v>
      </c>
      <c r="C75" s="390"/>
      <c r="D75" s="46" t="s">
        <v>1261</v>
      </c>
      <c r="E75" s="390"/>
      <c r="F75" s="46" t="s">
        <v>111</v>
      </c>
      <c r="G75" s="48">
        <v>1</v>
      </c>
      <c r="H75" s="48">
        <v>1</v>
      </c>
      <c r="I75" s="46">
        <v>38</v>
      </c>
      <c r="J75" s="46">
        <v>9.1</v>
      </c>
      <c r="K75" s="48">
        <v>57</v>
      </c>
      <c r="L75" s="48">
        <v>4</v>
      </c>
      <c r="M75" s="71">
        <v>2016</v>
      </c>
      <c r="N75" s="144">
        <f>IF(K75="","",IF(O75="",IF(K75=0,"",IF(K75&lt;=[7]Разработчик!$D$7,[7]Разработчик!$C$8,IF(K75&lt;=[7]Разработчик!$G$7,[7]Разработчик!$F$8,IF(K75&lt;=[7]Разработчик!$J$7,[7]Разработчик!$I$8,IF(K75&lt;=[7]Разработчик!$M$7,[7]Разработчик!$L$8,IF(K75&lt;=[7]Разработчик!$P$7,[7]Разработчик!$O$8,IF(K75&lt;=[7]Разработчик!$S$7,[7]Разработчик!$R$8,IF(K75&lt;=425.9,3.5,IF(K75&gt;=[7]Разработчик!$V$7,[7]Разработчик!$U$8))))))))),"-"))</f>
        <v>1.5</v>
      </c>
      <c r="O75" s="145"/>
      <c r="P75" s="71">
        <v>2019</v>
      </c>
      <c r="Q75" s="71">
        <v>2023</v>
      </c>
      <c r="R75" s="71">
        <v>12.5</v>
      </c>
      <c r="S75" s="71" t="s">
        <v>336</v>
      </c>
      <c r="T75" s="146">
        <f t="shared" si="14"/>
        <v>2028.5</v>
      </c>
      <c r="U75" s="147">
        <v>3</v>
      </c>
      <c r="V75" s="147">
        <v>0</v>
      </c>
      <c r="W75" s="147">
        <v>1</v>
      </c>
      <c r="X75" s="147">
        <v>0</v>
      </c>
      <c r="Y75" s="147">
        <v>0</v>
      </c>
      <c r="Z75" s="147">
        <v>0</v>
      </c>
      <c r="AA75" s="148" t="s">
        <v>2618</v>
      </c>
      <c r="AB75" s="147" t="s">
        <v>2520</v>
      </c>
      <c r="AC75" s="196">
        <f t="shared" si="15"/>
        <v>3</v>
      </c>
      <c r="AD75" s="196">
        <f t="shared" si="16"/>
        <v>8</v>
      </c>
      <c r="AE75" s="196">
        <f t="shared" si="17"/>
        <v>11</v>
      </c>
    </row>
    <row r="76" spans="1:31" s="7" customFormat="1" x14ac:dyDescent="0.25">
      <c r="A76" s="321"/>
      <c r="B76" s="248">
        <v>22</v>
      </c>
      <c r="C76" s="390"/>
      <c r="D76" s="46" t="s">
        <v>1262</v>
      </c>
      <c r="E76" s="390"/>
      <c r="F76" s="46" t="s">
        <v>111</v>
      </c>
      <c r="G76" s="48">
        <v>1</v>
      </c>
      <c r="H76" s="48">
        <v>1</v>
      </c>
      <c r="I76" s="46">
        <v>38</v>
      </c>
      <c r="J76" s="46">
        <v>6.5</v>
      </c>
      <c r="K76" s="48">
        <v>57</v>
      </c>
      <c r="L76" s="48">
        <v>4</v>
      </c>
      <c r="M76" s="71">
        <v>2016</v>
      </c>
      <c r="N76" s="144">
        <f>IF(K76="","",IF(O76="",IF(K76=0,"",IF(K76&lt;=[7]Разработчик!$D$7,[7]Разработчик!$C$8,IF(K76&lt;=[7]Разработчик!$G$7,[7]Разработчик!$F$8,IF(K76&lt;=[7]Разработчик!$J$7,[7]Разработчик!$I$8,IF(K76&lt;=[7]Разработчик!$M$7,[7]Разработчик!$L$8,IF(K76&lt;=[7]Разработчик!$P$7,[7]Разработчик!$O$8,IF(K76&lt;=[7]Разработчик!$S$7,[7]Разработчик!$R$8,IF(K76&lt;=425.9,3.5,IF(K76&gt;=[7]Разработчик!$V$7,[7]Разработчик!$U$8))))))))),"-"))</f>
        <v>1.5</v>
      </c>
      <c r="O76" s="145"/>
      <c r="P76" s="71">
        <v>2019</v>
      </c>
      <c r="Q76" s="71">
        <v>2023</v>
      </c>
      <c r="R76" s="71">
        <v>12.5</v>
      </c>
      <c r="S76" s="71" t="s">
        <v>336</v>
      </c>
      <c r="T76" s="146">
        <f t="shared" si="14"/>
        <v>2028.5</v>
      </c>
      <c r="U76" s="147">
        <v>5</v>
      </c>
      <c r="V76" s="147">
        <v>0</v>
      </c>
      <c r="W76" s="147">
        <v>1</v>
      </c>
      <c r="X76" s="147">
        <v>0</v>
      </c>
      <c r="Y76" s="147">
        <v>1</v>
      </c>
      <c r="Z76" s="147">
        <v>0</v>
      </c>
      <c r="AA76" s="148" t="s">
        <v>2619</v>
      </c>
      <c r="AB76" s="147" t="s">
        <v>2520</v>
      </c>
      <c r="AC76" s="196">
        <f t="shared" si="15"/>
        <v>6</v>
      </c>
      <c r="AD76" s="196">
        <f t="shared" si="16"/>
        <v>13</v>
      </c>
      <c r="AE76" s="196">
        <f t="shared" si="17"/>
        <v>19</v>
      </c>
    </row>
    <row r="77" spans="1:31" s="7" customFormat="1" x14ac:dyDescent="0.25">
      <c r="A77" s="321"/>
      <c r="B77" s="248">
        <v>22</v>
      </c>
      <c r="C77" s="390"/>
      <c r="D77" s="364"/>
      <c r="E77" s="390"/>
      <c r="F77" s="46" t="s">
        <v>111</v>
      </c>
      <c r="G77" s="364"/>
      <c r="H77" s="364"/>
      <c r="I77" s="364"/>
      <c r="J77" s="46">
        <v>4.7</v>
      </c>
      <c r="K77" s="46">
        <v>57</v>
      </c>
      <c r="L77" s="46">
        <v>4</v>
      </c>
      <c r="M77" s="71">
        <v>2016</v>
      </c>
      <c r="N77" s="144">
        <f>IF(K77="","",IF(O77="",IF(K77=0,"",IF(K77&lt;=[7]Разработчик!$D$7,[7]Разработчик!$C$8,IF(K77&lt;=[7]Разработчик!$G$7,[7]Разработчик!$F$8,IF(K77&lt;=[7]Разработчик!$J$7,[7]Разработчик!$I$8,IF(K77&lt;=[7]Разработчик!$M$7,[7]Разработчик!$L$8,IF(K77&lt;=[7]Разработчик!$P$7,[7]Разработчик!$O$8,IF(K77&lt;=[7]Разработчик!$S$7,[7]Разработчик!$R$8,IF(K77&lt;=425.9,3.5,IF(K77&gt;=[7]Разработчик!$V$7,[7]Разработчик!$U$8))))))))),"-"))</f>
        <v>1.5</v>
      </c>
      <c r="O77" s="145"/>
      <c r="P77" s="71">
        <v>2019</v>
      </c>
      <c r="Q77" s="71">
        <v>2023</v>
      </c>
      <c r="R77" s="71">
        <v>12.5</v>
      </c>
      <c r="S77" s="71" t="s">
        <v>336</v>
      </c>
      <c r="T77" s="146">
        <f t="shared" si="14"/>
        <v>2028.5</v>
      </c>
      <c r="U77" s="147">
        <v>13</v>
      </c>
      <c r="V77" s="147">
        <v>9</v>
      </c>
      <c r="W77" s="147">
        <v>8</v>
      </c>
      <c r="X77" s="147">
        <v>1</v>
      </c>
      <c r="Y77" s="147">
        <v>0</v>
      </c>
      <c r="Z77" s="147">
        <v>0</v>
      </c>
      <c r="AA77" s="148" t="s">
        <v>2620</v>
      </c>
      <c r="AB77" s="147" t="s">
        <v>2520</v>
      </c>
      <c r="AC77" s="196">
        <f t="shared" si="15"/>
        <v>23</v>
      </c>
      <c r="AD77" s="196">
        <f t="shared" si="16"/>
        <v>71</v>
      </c>
      <c r="AE77" s="196">
        <f t="shared" si="17"/>
        <v>94</v>
      </c>
    </row>
    <row r="78" spans="1:31" s="7" customFormat="1" x14ac:dyDescent="0.25">
      <c r="A78" s="321"/>
      <c r="B78" s="248">
        <v>22</v>
      </c>
      <c r="C78" s="390"/>
      <c r="D78" s="46" t="s">
        <v>1263</v>
      </c>
      <c r="E78" s="390"/>
      <c r="F78" s="46" t="s">
        <v>111</v>
      </c>
      <c r="G78" s="48">
        <v>1</v>
      </c>
      <c r="H78" s="48">
        <v>1</v>
      </c>
      <c r="I78" s="46">
        <v>38</v>
      </c>
      <c r="J78" s="46">
        <v>0.9</v>
      </c>
      <c r="K78" s="48">
        <v>57</v>
      </c>
      <c r="L78" s="48">
        <v>4</v>
      </c>
      <c r="M78" s="71">
        <v>2016</v>
      </c>
      <c r="N78" s="144">
        <f>IF(K78="","",IF(O78="",IF(K78=0,"",IF(K78&lt;=[7]Разработчик!$D$7,[7]Разработчик!$C$8,IF(K78&lt;=[7]Разработчик!$G$7,[7]Разработчик!$F$8,IF(K78&lt;=[7]Разработчик!$J$7,[7]Разработчик!$I$8,IF(K78&lt;=[7]Разработчик!$M$7,[7]Разработчик!$L$8,IF(K78&lt;=[7]Разработчик!$P$7,[7]Разработчик!$O$8,IF(K78&lt;=[7]Разработчик!$S$7,[7]Разработчик!$R$8,IF(K78&lt;=425.9,3.5,IF(K78&gt;=[7]Разработчик!$V$7,[7]Разработчик!$U$8))))))))),"-"))</f>
        <v>1.5</v>
      </c>
      <c r="O78" s="145"/>
      <c r="P78" s="71">
        <v>2019</v>
      </c>
      <c r="Q78" s="71">
        <v>2023</v>
      </c>
      <c r="R78" s="71">
        <v>12.5</v>
      </c>
      <c r="S78" s="71" t="s">
        <v>336</v>
      </c>
      <c r="T78" s="146">
        <f t="shared" si="14"/>
        <v>2028.5</v>
      </c>
      <c r="U78" s="147">
        <v>1</v>
      </c>
      <c r="V78" s="147">
        <v>0</v>
      </c>
      <c r="W78" s="147">
        <v>0</v>
      </c>
      <c r="X78" s="147">
        <v>0</v>
      </c>
      <c r="Y78" s="147">
        <v>0</v>
      </c>
      <c r="Z78" s="147">
        <v>0</v>
      </c>
      <c r="AA78" s="148" t="s">
        <v>2621</v>
      </c>
      <c r="AB78" s="147" t="s">
        <v>2520</v>
      </c>
      <c r="AC78" s="196">
        <f t="shared" si="15"/>
        <v>1</v>
      </c>
      <c r="AD78" s="196">
        <f t="shared" si="16"/>
        <v>2</v>
      </c>
      <c r="AE78" s="196">
        <f t="shared" si="17"/>
        <v>3</v>
      </c>
    </row>
    <row r="79" spans="1:31" s="7" customFormat="1" x14ac:dyDescent="0.25">
      <c r="A79" s="321"/>
      <c r="B79" s="248">
        <v>22</v>
      </c>
      <c r="C79" s="390"/>
      <c r="D79" s="18" t="s">
        <v>1264</v>
      </c>
      <c r="E79" s="390"/>
      <c r="F79" s="46" t="s">
        <v>111</v>
      </c>
      <c r="G79" s="18">
        <v>1</v>
      </c>
      <c r="H79" s="18">
        <v>1</v>
      </c>
      <c r="I79" s="18">
        <v>38</v>
      </c>
      <c r="J79" s="18">
        <v>3.6560000000000001</v>
      </c>
      <c r="K79" s="18">
        <v>57</v>
      </c>
      <c r="L79" s="18">
        <v>4</v>
      </c>
      <c r="M79" s="71">
        <v>2016</v>
      </c>
      <c r="N79" s="144">
        <f>IF(K79="","",IF(O79="",IF(K79=0,"",IF(K79&lt;=[7]Разработчик!$D$7,[7]Разработчик!$C$8,IF(K79&lt;=[7]Разработчик!$G$7,[7]Разработчик!$F$8,IF(K79&lt;=[7]Разработчик!$J$7,[7]Разработчик!$I$8,IF(K79&lt;=[7]Разработчик!$M$7,[7]Разработчик!$L$8,IF(K79&lt;=[7]Разработчик!$P$7,[7]Разработчик!$O$8,IF(K79&lt;=[7]Разработчик!$S$7,[7]Разработчик!$R$8,IF(K79&lt;=425.9,3.5,IF(K79&gt;=[7]Разработчик!$V$7,[7]Разработчик!$U$8))))))))),"-"))</f>
        <v>1.5</v>
      </c>
      <c r="O79" s="145"/>
      <c r="P79" s="71">
        <v>2019</v>
      </c>
      <c r="Q79" s="71">
        <v>2023</v>
      </c>
      <c r="R79" s="71">
        <v>12.5</v>
      </c>
      <c r="S79" s="71" t="s">
        <v>336</v>
      </c>
      <c r="T79" s="146">
        <f t="shared" si="14"/>
        <v>2028.5</v>
      </c>
      <c r="U79" s="147">
        <v>4</v>
      </c>
      <c r="V79" s="147">
        <v>0</v>
      </c>
      <c r="W79" s="147">
        <v>1</v>
      </c>
      <c r="X79" s="147">
        <v>0</v>
      </c>
      <c r="Y79" s="147">
        <v>1</v>
      </c>
      <c r="Z79" s="147">
        <v>0</v>
      </c>
      <c r="AA79" s="148" t="s">
        <v>2622</v>
      </c>
      <c r="AB79" s="147" t="s">
        <v>2520</v>
      </c>
      <c r="AC79" s="196">
        <f t="shared" si="15"/>
        <v>5</v>
      </c>
      <c r="AD79" s="196">
        <f t="shared" si="16"/>
        <v>11</v>
      </c>
      <c r="AE79" s="196">
        <f t="shared" si="17"/>
        <v>16</v>
      </c>
    </row>
    <row r="80" spans="1:31" s="7" customFormat="1" x14ac:dyDescent="0.25">
      <c r="A80" s="321"/>
      <c r="B80" s="248">
        <v>22</v>
      </c>
      <c r="C80" s="390"/>
      <c r="D80" s="46" t="s">
        <v>1265</v>
      </c>
      <c r="E80" s="390"/>
      <c r="F80" s="46" t="s">
        <v>111</v>
      </c>
      <c r="G80" s="48">
        <v>1</v>
      </c>
      <c r="H80" s="48">
        <v>1</v>
      </c>
      <c r="I80" s="46">
        <v>38</v>
      </c>
      <c r="J80" s="46">
        <v>22.9</v>
      </c>
      <c r="K80" s="48">
        <v>57</v>
      </c>
      <c r="L80" s="48">
        <v>4</v>
      </c>
      <c r="M80" s="71">
        <v>2016</v>
      </c>
      <c r="N80" s="144">
        <f>IF(K80="","",IF(O80="",IF(K80=0,"",IF(K80&lt;=[7]Разработчик!$D$7,[7]Разработчик!$C$8,IF(K80&lt;=[7]Разработчик!$G$7,[7]Разработчик!$F$8,IF(K80&lt;=[7]Разработчик!$J$7,[7]Разработчик!$I$8,IF(K80&lt;=[7]Разработчик!$M$7,[7]Разработчик!$L$8,IF(K80&lt;=[7]Разработчик!$P$7,[7]Разработчик!$O$8,IF(K80&lt;=[7]Разработчик!$S$7,[7]Разработчик!$R$8,IF(K80&lt;=425.9,3.5,IF(K80&gt;=[7]Разработчик!$V$7,[7]Разработчик!$U$8))))))))),"-"))</f>
        <v>1.5</v>
      </c>
      <c r="O80" s="145"/>
      <c r="P80" s="71">
        <v>2019</v>
      </c>
      <c r="Q80" s="71">
        <v>2023</v>
      </c>
      <c r="R80" s="71">
        <v>12.5</v>
      </c>
      <c r="S80" s="71" t="s">
        <v>336</v>
      </c>
      <c r="T80" s="146">
        <f t="shared" si="14"/>
        <v>2028.5</v>
      </c>
      <c r="U80" s="147">
        <v>8</v>
      </c>
      <c r="V80" s="147">
        <v>1</v>
      </c>
      <c r="W80" s="147">
        <v>1</v>
      </c>
      <c r="X80" s="147">
        <v>0</v>
      </c>
      <c r="Y80" s="147">
        <v>1</v>
      </c>
      <c r="Z80" s="147">
        <v>0</v>
      </c>
      <c r="AA80" s="148" t="s">
        <v>2623</v>
      </c>
      <c r="AB80" s="147" t="s">
        <v>2520</v>
      </c>
      <c r="AC80" s="196">
        <f t="shared" si="15"/>
        <v>10</v>
      </c>
      <c r="AD80" s="196">
        <f t="shared" si="16"/>
        <v>22</v>
      </c>
      <c r="AE80" s="196">
        <f t="shared" si="17"/>
        <v>32</v>
      </c>
    </row>
    <row r="81" spans="1:31" s="7" customFormat="1" x14ac:dyDescent="0.25">
      <c r="A81" s="321"/>
      <c r="B81" s="248">
        <v>22</v>
      </c>
      <c r="C81" s="390"/>
      <c r="D81" s="46" t="s">
        <v>1266</v>
      </c>
      <c r="E81" s="390"/>
      <c r="F81" s="46" t="s">
        <v>111</v>
      </c>
      <c r="G81" s="48">
        <v>1</v>
      </c>
      <c r="H81" s="48">
        <v>1</v>
      </c>
      <c r="I81" s="46">
        <v>38</v>
      </c>
      <c r="J81" s="46">
        <v>9.1</v>
      </c>
      <c r="K81" s="48">
        <v>57</v>
      </c>
      <c r="L81" s="48">
        <v>4</v>
      </c>
      <c r="M81" s="71">
        <v>2016</v>
      </c>
      <c r="N81" s="144">
        <f>IF(K81="","",IF(O81="",IF(K81=0,"",IF(K81&lt;=[7]Разработчик!$D$7,[7]Разработчик!$C$8,IF(K81&lt;=[7]Разработчик!$G$7,[7]Разработчик!$F$8,IF(K81&lt;=[7]Разработчик!$J$7,[7]Разработчик!$I$8,IF(K81&lt;=[7]Разработчик!$M$7,[7]Разработчик!$L$8,IF(K81&lt;=[7]Разработчик!$P$7,[7]Разработчик!$O$8,IF(K81&lt;=[7]Разработчик!$S$7,[7]Разработчик!$R$8,IF(K81&lt;=425.9,3.5,IF(K81&gt;=[7]Разработчик!$V$7,[7]Разработчик!$U$8))))))))),"-"))</f>
        <v>1.5</v>
      </c>
      <c r="O81" s="145"/>
      <c r="P81" s="71">
        <v>2019</v>
      </c>
      <c r="Q81" s="71">
        <v>2023</v>
      </c>
      <c r="R81" s="71">
        <v>12.5</v>
      </c>
      <c r="S81" s="71" t="s">
        <v>336</v>
      </c>
      <c r="T81" s="146">
        <f t="shared" si="14"/>
        <v>2028.5</v>
      </c>
      <c r="U81" s="147">
        <v>5</v>
      </c>
      <c r="V81" s="147">
        <v>0</v>
      </c>
      <c r="W81" s="147">
        <v>1</v>
      </c>
      <c r="X81" s="147">
        <v>0</v>
      </c>
      <c r="Y81" s="147">
        <v>1</v>
      </c>
      <c r="Z81" s="147">
        <v>0</v>
      </c>
      <c r="AA81" s="148" t="s">
        <v>2624</v>
      </c>
      <c r="AB81" s="147" t="s">
        <v>2520</v>
      </c>
      <c r="AC81" s="196">
        <f t="shared" si="15"/>
        <v>6</v>
      </c>
      <c r="AD81" s="196">
        <f t="shared" si="16"/>
        <v>13</v>
      </c>
      <c r="AE81" s="196">
        <f t="shared" si="17"/>
        <v>19</v>
      </c>
    </row>
    <row r="82" spans="1:31" s="7" customFormat="1" x14ac:dyDescent="0.25">
      <c r="A82" s="321"/>
      <c r="B82" s="248">
        <v>22</v>
      </c>
      <c r="C82" s="390"/>
      <c r="D82" s="46" t="s">
        <v>1267</v>
      </c>
      <c r="E82" s="390"/>
      <c r="F82" s="46" t="s">
        <v>111</v>
      </c>
      <c r="G82" s="48">
        <v>1</v>
      </c>
      <c r="H82" s="48">
        <v>1</v>
      </c>
      <c r="I82" s="46">
        <v>38</v>
      </c>
      <c r="J82" s="46">
        <v>18.100000000000001</v>
      </c>
      <c r="K82" s="48">
        <v>57</v>
      </c>
      <c r="L82" s="48">
        <v>4</v>
      </c>
      <c r="M82" s="71">
        <v>2016</v>
      </c>
      <c r="N82" s="144">
        <f>IF(K82="","",IF(O82="",IF(K82=0,"",IF(K82&lt;=[7]Разработчик!$D$7,[7]Разработчик!$C$8,IF(K82&lt;=[7]Разработчик!$G$7,[7]Разработчик!$F$8,IF(K82&lt;=[7]Разработчик!$J$7,[7]Разработчик!$I$8,IF(K82&lt;=[7]Разработчик!$M$7,[7]Разработчик!$L$8,IF(K82&lt;=[7]Разработчик!$P$7,[7]Разработчик!$O$8,IF(K82&lt;=[7]Разработчик!$S$7,[7]Разработчик!$R$8,IF(K82&lt;=425.9,3.5,IF(K82&gt;=[7]Разработчик!$V$7,[7]Разработчик!$U$8))))))))),"-"))</f>
        <v>1.5</v>
      </c>
      <c r="O82" s="145"/>
      <c r="P82" s="71">
        <v>2019</v>
      </c>
      <c r="Q82" s="71">
        <v>2023</v>
      </c>
      <c r="R82" s="71">
        <v>12.5</v>
      </c>
      <c r="S82" s="71" t="s">
        <v>336</v>
      </c>
      <c r="T82" s="146">
        <f t="shared" si="14"/>
        <v>2028.5</v>
      </c>
      <c r="U82" s="147">
        <v>2</v>
      </c>
      <c r="V82" s="147">
        <v>0</v>
      </c>
      <c r="W82" s="147">
        <v>1</v>
      </c>
      <c r="X82" s="147">
        <v>0</v>
      </c>
      <c r="Y82" s="147">
        <v>1</v>
      </c>
      <c r="Z82" s="147">
        <v>0</v>
      </c>
      <c r="AA82" s="148" t="s">
        <v>2625</v>
      </c>
      <c r="AB82" s="147" t="s">
        <v>2520</v>
      </c>
      <c r="AC82" s="196">
        <f t="shared" si="15"/>
        <v>3</v>
      </c>
      <c r="AD82" s="196">
        <f t="shared" si="16"/>
        <v>7</v>
      </c>
      <c r="AE82" s="196">
        <f t="shared" si="17"/>
        <v>10</v>
      </c>
    </row>
    <row r="83" spans="1:31" s="7" customFormat="1" ht="15" customHeight="1" x14ac:dyDescent="0.25">
      <c r="A83" s="321"/>
      <c r="B83" s="248">
        <v>22</v>
      </c>
      <c r="C83" s="390"/>
      <c r="D83" s="250" t="s">
        <v>1268</v>
      </c>
      <c r="E83" s="390"/>
      <c r="F83" s="46" t="s">
        <v>111</v>
      </c>
      <c r="G83" s="251">
        <v>1</v>
      </c>
      <c r="H83" s="251">
        <v>1</v>
      </c>
      <c r="I83" s="250">
        <v>38</v>
      </c>
      <c r="J83" s="46">
        <v>8</v>
      </c>
      <c r="K83" s="48">
        <v>89</v>
      </c>
      <c r="L83" s="48">
        <v>4</v>
      </c>
      <c r="M83" s="71">
        <v>2016</v>
      </c>
      <c r="N83" s="144">
        <f>IF(K83="","",IF(O83="",IF(K83=0,"",IF(K83&lt;=[7]Разработчик!$D$7,[7]Разработчик!$C$8,IF(K83&lt;=[7]Разработчик!$G$7,[7]Разработчик!$F$8,IF(K83&lt;=[7]Разработчик!$J$7,[7]Разработчик!$I$8,IF(K83&lt;=[7]Разработчик!$M$7,[7]Разработчик!$L$8,IF(K83&lt;=[7]Разработчик!$P$7,[7]Разработчик!$O$8,IF(K83&lt;=[7]Разработчик!$S$7,[7]Разработчик!$R$8,IF(K83&lt;=425.9,3.5,IF(K83&gt;=[7]Разработчик!$V$7,[7]Разработчик!$U$8))))))))),"-"))</f>
        <v>2</v>
      </c>
      <c r="O83" s="145"/>
      <c r="P83" s="71">
        <v>2019</v>
      </c>
      <c r="Q83" s="71">
        <v>2023</v>
      </c>
      <c r="R83" s="71">
        <v>12.5</v>
      </c>
      <c r="S83" s="71" t="s">
        <v>336</v>
      </c>
      <c r="T83" s="146">
        <f t="shared" si="14"/>
        <v>2028.5</v>
      </c>
      <c r="U83" s="147">
        <v>3</v>
      </c>
      <c r="V83" s="147">
        <v>0</v>
      </c>
      <c r="W83" s="147">
        <v>1</v>
      </c>
      <c r="X83" s="147">
        <v>0</v>
      </c>
      <c r="Y83" s="147">
        <v>1</v>
      </c>
      <c r="Z83" s="147">
        <v>1</v>
      </c>
      <c r="AA83" s="148" t="s">
        <v>2626</v>
      </c>
      <c r="AB83" s="147" t="s">
        <v>2520</v>
      </c>
      <c r="AC83" s="196">
        <f t="shared" si="15"/>
        <v>5</v>
      </c>
      <c r="AD83" s="196">
        <f t="shared" si="16"/>
        <v>12</v>
      </c>
      <c r="AE83" s="196">
        <f t="shared" si="17"/>
        <v>17</v>
      </c>
    </row>
    <row r="84" spans="1:31" s="7" customFormat="1" x14ac:dyDescent="0.25">
      <c r="A84" s="321"/>
      <c r="B84" s="248">
        <v>22</v>
      </c>
      <c r="C84" s="390"/>
      <c r="D84" s="46" t="s">
        <v>1269</v>
      </c>
      <c r="E84" s="390"/>
      <c r="F84" s="46" t="s">
        <v>111</v>
      </c>
      <c r="G84" s="48">
        <v>1</v>
      </c>
      <c r="H84" s="48">
        <v>1</v>
      </c>
      <c r="I84" s="46">
        <v>38</v>
      </c>
      <c r="J84" s="46">
        <v>1.5</v>
      </c>
      <c r="K84" s="48">
        <v>57</v>
      </c>
      <c r="L84" s="48">
        <v>4</v>
      </c>
      <c r="M84" s="71">
        <v>2016</v>
      </c>
      <c r="N84" s="144">
        <f>IF(K84="","",IF(O84="",IF(K84=0,"",IF(K84&lt;=[7]Разработчик!$D$7,[7]Разработчик!$C$8,IF(K84&lt;=[7]Разработчик!$G$7,[7]Разработчик!$F$8,IF(K84&lt;=[7]Разработчик!$J$7,[7]Разработчик!$I$8,IF(K84&lt;=[7]Разработчик!$M$7,[7]Разработчик!$L$8,IF(K84&lt;=[7]Разработчик!$P$7,[7]Разработчик!$O$8,IF(K84&lt;=[7]Разработчик!$S$7,[7]Разработчик!$R$8,IF(K84&lt;=425.9,3.5,IF(K84&gt;=[7]Разработчик!$V$7,[7]Разработчик!$U$8))))))))),"-"))</f>
        <v>1.5</v>
      </c>
      <c r="O84" s="145"/>
      <c r="P84" s="71">
        <v>2019</v>
      </c>
      <c r="Q84" s="71">
        <v>2023</v>
      </c>
      <c r="R84" s="71">
        <v>12.5</v>
      </c>
      <c r="S84" s="71" t="s">
        <v>336</v>
      </c>
      <c r="T84" s="146">
        <f t="shared" si="14"/>
        <v>2028.5</v>
      </c>
      <c r="U84" s="147">
        <v>1</v>
      </c>
      <c r="V84" s="147">
        <v>0</v>
      </c>
      <c r="W84" s="147">
        <v>1</v>
      </c>
      <c r="X84" s="147">
        <v>0</v>
      </c>
      <c r="Y84" s="147">
        <v>1</v>
      </c>
      <c r="Z84" s="147">
        <v>0</v>
      </c>
      <c r="AA84" s="148" t="s">
        <v>2627</v>
      </c>
      <c r="AB84" s="147" t="s">
        <v>2520</v>
      </c>
      <c r="AC84" s="196">
        <f t="shared" si="15"/>
        <v>2</v>
      </c>
      <c r="AD84" s="196">
        <f t="shared" si="16"/>
        <v>5</v>
      </c>
      <c r="AE84" s="196">
        <f t="shared" si="17"/>
        <v>7</v>
      </c>
    </row>
    <row r="85" spans="1:31" s="7" customFormat="1" ht="15" customHeight="1" x14ac:dyDescent="0.25">
      <c r="A85" s="321"/>
      <c r="B85" s="248">
        <v>22</v>
      </c>
      <c r="C85" s="390"/>
      <c r="D85" s="250" t="s">
        <v>1270</v>
      </c>
      <c r="E85" s="390"/>
      <c r="F85" s="46" t="s">
        <v>111</v>
      </c>
      <c r="G85" s="251">
        <v>1</v>
      </c>
      <c r="H85" s="251">
        <v>1</v>
      </c>
      <c r="I85" s="250">
        <v>38</v>
      </c>
      <c r="J85" s="46">
        <v>9.8000000000000007</v>
      </c>
      <c r="K85" s="48">
        <v>89</v>
      </c>
      <c r="L85" s="48">
        <v>4</v>
      </c>
      <c r="M85" s="71">
        <v>2016</v>
      </c>
      <c r="N85" s="144">
        <f>IF(K85="","",IF(O85="",IF(K85=0,"",IF(K85&lt;=[7]Разработчик!$D$7,[7]Разработчик!$C$8,IF(K85&lt;=[7]Разработчик!$G$7,[7]Разработчик!$F$8,IF(K85&lt;=[7]Разработчик!$J$7,[7]Разработчик!$I$8,IF(K85&lt;=[7]Разработчик!$M$7,[7]Разработчик!$L$8,IF(K85&lt;=[7]Разработчик!$P$7,[7]Разработчик!$O$8,IF(K85&lt;=[7]Разработчик!$S$7,[7]Разработчик!$R$8,IF(K85&lt;=425.9,3.5,IF(K85&gt;=[7]Разработчик!$V$7,[7]Разработчик!$U$8))))))))),"-"))</f>
        <v>2</v>
      </c>
      <c r="O85" s="145"/>
      <c r="P85" s="71">
        <v>2019</v>
      </c>
      <c r="Q85" s="71">
        <v>2023</v>
      </c>
      <c r="R85" s="71">
        <v>12.5</v>
      </c>
      <c r="S85" s="71" t="s">
        <v>336</v>
      </c>
      <c r="T85" s="146">
        <f t="shared" si="14"/>
        <v>2028.5</v>
      </c>
      <c r="U85" s="147">
        <v>5</v>
      </c>
      <c r="V85" s="147">
        <v>0</v>
      </c>
      <c r="W85" s="147">
        <v>1</v>
      </c>
      <c r="X85" s="147">
        <v>0</v>
      </c>
      <c r="Y85" s="147">
        <v>1</v>
      </c>
      <c r="Z85" s="147">
        <v>0</v>
      </c>
      <c r="AA85" s="148" t="s">
        <v>2628</v>
      </c>
      <c r="AB85" s="147" t="s">
        <v>2520</v>
      </c>
      <c r="AC85" s="196">
        <f t="shared" si="15"/>
        <v>6</v>
      </c>
      <c r="AD85" s="196">
        <f t="shared" si="16"/>
        <v>13</v>
      </c>
      <c r="AE85" s="196">
        <f t="shared" si="17"/>
        <v>19</v>
      </c>
    </row>
    <row r="86" spans="1:31" s="7" customFormat="1" x14ac:dyDescent="0.25">
      <c r="A86" s="321"/>
      <c r="B86" s="248">
        <v>22</v>
      </c>
      <c r="C86" s="390"/>
      <c r="D86" s="46" t="s">
        <v>1271</v>
      </c>
      <c r="E86" s="390"/>
      <c r="F86" s="46" t="s">
        <v>111</v>
      </c>
      <c r="G86" s="48">
        <v>1</v>
      </c>
      <c r="H86" s="48">
        <v>1</v>
      </c>
      <c r="I86" s="46">
        <v>38</v>
      </c>
      <c r="J86" s="46">
        <v>15.7</v>
      </c>
      <c r="K86" s="48">
        <v>89</v>
      </c>
      <c r="L86" s="48">
        <v>4</v>
      </c>
      <c r="M86" s="71">
        <v>2016</v>
      </c>
      <c r="N86" s="144">
        <f>IF(K86="","",IF(O86="",IF(K86=0,"",IF(K86&lt;=[7]Разработчик!$D$7,[7]Разработчик!$C$8,IF(K86&lt;=[7]Разработчик!$G$7,[7]Разработчик!$F$8,IF(K86&lt;=[7]Разработчик!$J$7,[7]Разработчик!$I$8,IF(K86&lt;=[7]Разработчик!$M$7,[7]Разработчик!$L$8,IF(K86&lt;=[7]Разработчик!$P$7,[7]Разработчик!$O$8,IF(K86&lt;=[7]Разработчик!$S$7,[7]Разработчик!$R$8,IF(K86&lt;=425.9,3.5,IF(K86&gt;=[7]Разработчик!$V$7,[7]Разработчик!$U$8))))))))),"-"))</f>
        <v>2</v>
      </c>
      <c r="O86" s="145"/>
      <c r="P86" s="71">
        <v>2019</v>
      </c>
      <c r="Q86" s="71">
        <v>2023</v>
      </c>
      <c r="R86" s="71">
        <v>12.5</v>
      </c>
      <c r="S86" s="71" t="s">
        <v>336</v>
      </c>
      <c r="T86" s="146">
        <f t="shared" si="14"/>
        <v>2028.5</v>
      </c>
      <c r="U86" s="147">
        <v>6</v>
      </c>
      <c r="V86" s="147">
        <v>1</v>
      </c>
      <c r="W86" s="147">
        <v>0</v>
      </c>
      <c r="X86" s="147">
        <v>0</v>
      </c>
      <c r="Y86" s="147">
        <v>0</v>
      </c>
      <c r="Z86" s="147">
        <v>1</v>
      </c>
      <c r="AA86" s="148" t="s">
        <v>2629</v>
      </c>
      <c r="AB86" s="147" t="s">
        <v>2520</v>
      </c>
      <c r="AC86" s="196">
        <f t="shared" si="15"/>
        <v>8</v>
      </c>
      <c r="AD86" s="196">
        <f t="shared" si="16"/>
        <v>18</v>
      </c>
      <c r="AE86" s="196">
        <f t="shared" si="17"/>
        <v>26</v>
      </c>
    </row>
    <row r="87" spans="1:31" s="7" customFormat="1" x14ac:dyDescent="0.25">
      <c r="A87" s="321"/>
      <c r="B87" s="248">
        <v>22</v>
      </c>
      <c r="C87" s="390"/>
      <c r="D87" s="46" t="s">
        <v>1272</v>
      </c>
      <c r="E87" s="390"/>
      <c r="F87" s="46" t="s">
        <v>111</v>
      </c>
      <c r="G87" s="48">
        <v>1</v>
      </c>
      <c r="H87" s="48">
        <v>1</v>
      </c>
      <c r="I87" s="46">
        <v>38</v>
      </c>
      <c r="J87" s="46">
        <v>12.61</v>
      </c>
      <c r="K87" s="48">
        <v>57</v>
      </c>
      <c r="L87" s="48">
        <v>4</v>
      </c>
      <c r="M87" s="71">
        <v>2016</v>
      </c>
      <c r="N87" s="144">
        <f>IF(K87="","",IF(O87="",IF(K87=0,"",IF(K87&lt;=[7]Разработчик!$D$7,[7]Разработчик!$C$8,IF(K87&lt;=[7]Разработчик!$G$7,[7]Разработчик!$F$8,IF(K87&lt;=[7]Разработчик!$J$7,[7]Разработчик!$I$8,IF(K87&lt;=[7]Разработчик!$M$7,[7]Разработчик!$L$8,IF(K87&lt;=[7]Разработчик!$P$7,[7]Разработчик!$O$8,IF(K87&lt;=[7]Разработчик!$S$7,[7]Разработчик!$R$8,IF(K87&lt;=425.9,3.5,IF(K87&gt;=[7]Разработчик!$V$7,[7]Разработчик!$U$8))))))))),"-"))</f>
        <v>1.5</v>
      </c>
      <c r="O87" s="145"/>
      <c r="P87" s="71">
        <v>2019</v>
      </c>
      <c r="Q87" s="71">
        <v>2023</v>
      </c>
      <c r="R87" s="71">
        <v>12.5</v>
      </c>
      <c r="S87" s="71" t="s">
        <v>336</v>
      </c>
      <c r="T87" s="146">
        <f t="shared" si="14"/>
        <v>2028.5</v>
      </c>
      <c r="U87" s="147">
        <v>5</v>
      </c>
      <c r="V87" s="147">
        <v>4</v>
      </c>
      <c r="W87" s="147">
        <v>0</v>
      </c>
      <c r="X87" s="147">
        <v>0</v>
      </c>
      <c r="Y87" s="147">
        <v>1</v>
      </c>
      <c r="Z87" s="147">
        <v>0</v>
      </c>
      <c r="AA87" s="148" t="s">
        <v>2630</v>
      </c>
      <c r="AB87" s="147" t="s">
        <v>2520</v>
      </c>
      <c r="AC87" s="196">
        <f t="shared" si="15"/>
        <v>10</v>
      </c>
      <c r="AD87" s="196">
        <f t="shared" si="16"/>
        <v>23</v>
      </c>
      <c r="AE87" s="196">
        <f t="shared" si="17"/>
        <v>33</v>
      </c>
    </row>
    <row r="88" spans="1:31" s="7" customFormat="1" x14ac:dyDescent="0.25">
      <c r="A88" s="321"/>
      <c r="B88" s="248">
        <v>22</v>
      </c>
      <c r="C88" s="390"/>
      <c r="D88" s="46" t="s">
        <v>1273</v>
      </c>
      <c r="E88" s="390"/>
      <c r="F88" s="46" t="s">
        <v>111</v>
      </c>
      <c r="G88" s="48">
        <v>1</v>
      </c>
      <c r="H88" s="48">
        <v>1</v>
      </c>
      <c r="I88" s="46">
        <v>38</v>
      </c>
      <c r="J88" s="46">
        <v>20.9</v>
      </c>
      <c r="K88" s="48">
        <v>57</v>
      </c>
      <c r="L88" s="48">
        <v>4</v>
      </c>
      <c r="M88" s="71">
        <v>2016</v>
      </c>
      <c r="N88" s="144">
        <f>IF(K88="","",IF(O88="",IF(K88=0,"",IF(K88&lt;=[7]Разработчик!$D$7,[7]Разработчик!$C$8,IF(K88&lt;=[7]Разработчик!$G$7,[7]Разработчик!$F$8,IF(K88&lt;=[7]Разработчик!$J$7,[7]Разработчик!$I$8,IF(K88&lt;=[7]Разработчик!$M$7,[7]Разработчик!$L$8,IF(K88&lt;=[7]Разработчик!$P$7,[7]Разработчик!$O$8,IF(K88&lt;=[7]Разработчик!$S$7,[7]Разработчик!$R$8,IF(K88&lt;=425.9,3.5,IF(K88&gt;=[7]Разработчик!$V$7,[7]Разработчик!$U$8))))))))),"-"))</f>
        <v>1.5</v>
      </c>
      <c r="O88" s="145"/>
      <c r="P88" s="71">
        <v>2019</v>
      </c>
      <c r="Q88" s="71">
        <v>2023</v>
      </c>
      <c r="R88" s="71">
        <v>12.5</v>
      </c>
      <c r="S88" s="71" t="s">
        <v>336</v>
      </c>
      <c r="T88" s="146">
        <f t="shared" si="14"/>
        <v>2028.5</v>
      </c>
      <c r="U88" s="147">
        <v>5</v>
      </c>
      <c r="V88" s="147">
        <v>0</v>
      </c>
      <c r="W88" s="147">
        <v>2</v>
      </c>
      <c r="X88" s="147">
        <v>0</v>
      </c>
      <c r="Y88" s="147">
        <v>1</v>
      </c>
      <c r="Z88" s="147">
        <v>1</v>
      </c>
      <c r="AA88" s="148" t="s">
        <v>2631</v>
      </c>
      <c r="AB88" s="147" t="s">
        <v>2520</v>
      </c>
      <c r="AC88" s="196">
        <f t="shared" si="15"/>
        <v>7</v>
      </c>
      <c r="AD88" s="196">
        <f t="shared" si="16"/>
        <v>18</v>
      </c>
      <c r="AE88" s="196">
        <f t="shared" si="17"/>
        <v>25</v>
      </c>
    </row>
    <row r="89" spans="1:31" s="7" customFormat="1" x14ac:dyDescent="0.25">
      <c r="A89" s="321"/>
      <c r="B89" s="248">
        <v>22</v>
      </c>
      <c r="C89" s="390"/>
      <c r="D89" s="46" t="s">
        <v>1274</v>
      </c>
      <c r="E89" s="390"/>
      <c r="F89" s="46" t="s">
        <v>111</v>
      </c>
      <c r="G89" s="48">
        <v>1</v>
      </c>
      <c r="H89" s="48">
        <v>1</v>
      </c>
      <c r="I89" s="46">
        <v>38</v>
      </c>
      <c r="J89" s="46">
        <v>10.4</v>
      </c>
      <c r="K89" s="48">
        <v>57</v>
      </c>
      <c r="L89" s="48">
        <v>4</v>
      </c>
      <c r="M89" s="71">
        <v>2016</v>
      </c>
      <c r="N89" s="144">
        <f>IF(K89="","",IF(O89="",IF(K89=0,"",IF(K89&lt;=[7]Разработчик!$D$7,[7]Разработчик!$C$8,IF(K89&lt;=[7]Разработчик!$G$7,[7]Разработчик!$F$8,IF(K89&lt;=[7]Разработчик!$J$7,[7]Разработчик!$I$8,IF(K89&lt;=[7]Разработчик!$M$7,[7]Разработчик!$L$8,IF(K89&lt;=[7]Разработчик!$P$7,[7]Разработчик!$O$8,IF(K89&lt;=[7]Разработчик!$S$7,[7]Разработчик!$R$8,IF(K89&lt;=425.9,3.5,IF(K89&gt;=[7]Разработчик!$V$7,[7]Разработчик!$U$8))))))))),"-"))</f>
        <v>1.5</v>
      </c>
      <c r="O89" s="145"/>
      <c r="P89" s="71">
        <v>2019</v>
      </c>
      <c r="Q89" s="71">
        <v>2023</v>
      </c>
      <c r="R89" s="71">
        <v>12.5</v>
      </c>
      <c r="S89" s="71" t="s">
        <v>336</v>
      </c>
      <c r="T89" s="146">
        <f t="shared" si="14"/>
        <v>2028.5</v>
      </c>
      <c r="U89" s="147">
        <v>5</v>
      </c>
      <c r="V89" s="147">
        <v>0</v>
      </c>
      <c r="W89" s="147">
        <v>2</v>
      </c>
      <c r="X89" s="147">
        <v>0</v>
      </c>
      <c r="Y89" s="147">
        <v>1</v>
      </c>
      <c r="Z89" s="147">
        <v>1</v>
      </c>
      <c r="AA89" s="148" t="s">
        <v>2632</v>
      </c>
      <c r="AB89" s="147" t="s">
        <v>2520</v>
      </c>
      <c r="AC89" s="196">
        <f t="shared" si="15"/>
        <v>7</v>
      </c>
      <c r="AD89" s="196">
        <f t="shared" si="16"/>
        <v>18</v>
      </c>
      <c r="AE89" s="196">
        <f t="shared" si="17"/>
        <v>25</v>
      </c>
    </row>
    <row r="90" spans="1:31" s="7" customFormat="1" x14ac:dyDescent="0.25">
      <c r="A90" s="321"/>
      <c r="B90" s="248">
        <v>22</v>
      </c>
      <c r="C90" s="390"/>
      <c r="D90" s="49" t="s">
        <v>1275</v>
      </c>
      <c r="E90" s="390"/>
      <c r="F90" s="46" t="s">
        <v>111</v>
      </c>
      <c r="G90" s="48">
        <v>1</v>
      </c>
      <c r="H90" s="48">
        <v>1</v>
      </c>
      <c r="I90" s="46">
        <v>38</v>
      </c>
      <c r="J90" s="46">
        <v>6.63</v>
      </c>
      <c r="K90" s="48">
        <v>57</v>
      </c>
      <c r="L90" s="48">
        <v>4</v>
      </c>
      <c r="M90" s="71">
        <v>2017</v>
      </c>
      <c r="N90" s="144">
        <f>IF(K90="","",IF(O90="",IF(K90=0,"",IF(K90&lt;=[7]Разработчик!$D$7,[7]Разработчик!$C$8,IF(K90&lt;=[7]Разработчик!$G$7,[7]Разработчик!$F$8,IF(K90&lt;=[7]Разработчик!$J$7,[7]Разработчик!$I$8,IF(K90&lt;=[7]Разработчик!$M$7,[7]Разработчик!$L$8,IF(K90&lt;=[7]Разработчик!$P$7,[7]Разработчик!$O$8,IF(K90&lt;=[7]Разработчик!$S$7,[7]Разработчик!$R$8,IF(K90&lt;=425.9,3.5,IF(K90&gt;=[7]Разработчик!$V$7,[7]Разработчик!$U$8))))))))),"-"))</f>
        <v>1.5</v>
      </c>
      <c r="O90" s="145"/>
      <c r="P90" s="71">
        <v>2019</v>
      </c>
      <c r="Q90" s="71">
        <v>2023</v>
      </c>
      <c r="R90" s="71">
        <v>12.5</v>
      </c>
      <c r="S90" s="71" t="s">
        <v>336</v>
      </c>
      <c r="T90" s="146">
        <f t="shared" si="14"/>
        <v>2029.5</v>
      </c>
      <c r="U90" s="147">
        <v>6</v>
      </c>
      <c r="V90" s="147">
        <v>0</v>
      </c>
      <c r="W90" s="147">
        <v>0</v>
      </c>
      <c r="X90" s="147">
        <v>0</v>
      </c>
      <c r="Y90" s="147">
        <v>0</v>
      </c>
      <c r="Z90" s="147">
        <v>0</v>
      </c>
      <c r="AA90" s="148" t="s">
        <v>2633</v>
      </c>
      <c r="AB90" s="147" t="s">
        <v>2520</v>
      </c>
      <c r="AC90" s="196">
        <f t="shared" si="15"/>
        <v>6</v>
      </c>
      <c r="AD90" s="196">
        <f t="shared" si="16"/>
        <v>12</v>
      </c>
      <c r="AE90" s="196">
        <f t="shared" si="17"/>
        <v>18</v>
      </c>
    </row>
    <row r="91" spans="1:31" s="7" customFormat="1" ht="48" customHeight="1" x14ac:dyDescent="0.25">
      <c r="A91" s="321" t="s">
        <v>1277</v>
      </c>
      <c r="B91" s="248">
        <v>28</v>
      </c>
      <c r="C91" s="321" t="s">
        <v>1278</v>
      </c>
      <c r="D91" s="46" t="s">
        <v>1279</v>
      </c>
      <c r="E91" s="321" t="s">
        <v>1276</v>
      </c>
      <c r="F91" s="46" t="s">
        <v>30</v>
      </c>
      <c r="G91" s="48">
        <v>0.35</v>
      </c>
      <c r="H91" s="48">
        <v>0.35</v>
      </c>
      <c r="I91" s="46">
        <v>120</v>
      </c>
      <c r="J91" s="46">
        <v>1.7330000000000001</v>
      </c>
      <c r="K91" s="48">
        <v>57</v>
      </c>
      <c r="L91" s="48">
        <v>5</v>
      </c>
      <c r="M91" s="71">
        <v>2016</v>
      </c>
      <c r="N91" s="144">
        <f>IF(K91="","",IF(O91="",IF(K91=0,"",IF(K91&lt;=[7]Разработчик!$D$7,[7]Разработчик!$C$8,IF(K91&lt;=[7]Разработчик!$G$7,[7]Разработчик!$F$8,IF(K91&lt;=[7]Разработчик!$J$7,[7]Разработчик!$I$8,IF(K91&lt;=[7]Разработчик!$M$7,[7]Разработчик!$L$8,IF(K91&lt;=[7]Разработчик!$P$7,[7]Разработчик!$O$8,IF(K91&lt;=[7]Разработчик!$S$7,[7]Разработчик!$R$8,IF(K91&lt;=425.9,3.5,IF(K91&gt;=[7]Разработчик!$V$7,[7]Разработчик!$U$8))))))))),"-"))</f>
        <v>1.5</v>
      </c>
      <c r="O91" s="145"/>
      <c r="P91" s="71">
        <v>2019</v>
      </c>
      <c r="Q91" s="71">
        <v>2023</v>
      </c>
      <c r="R91" s="71">
        <v>12.5</v>
      </c>
      <c r="S91" s="141" t="s">
        <v>1173</v>
      </c>
      <c r="T91" s="146">
        <f t="shared" si="14"/>
        <v>2028.5</v>
      </c>
      <c r="U91" s="141">
        <v>3</v>
      </c>
      <c r="V91" s="141">
        <v>0</v>
      </c>
      <c r="W91" s="141">
        <v>2</v>
      </c>
      <c r="X91" s="141">
        <v>0</v>
      </c>
      <c r="Y91" s="141">
        <v>0</v>
      </c>
      <c r="Z91" s="141">
        <v>0</v>
      </c>
      <c r="AA91" s="148" t="s">
        <v>2634</v>
      </c>
      <c r="AB91" s="147" t="s">
        <v>2521</v>
      </c>
      <c r="AC91" s="196">
        <f t="shared" si="15"/>
        <v>3</v>
      </c>
      <c r="AD91" s="196">
        <f t="shared" si="16"/>
        <v>10</v>
      </c>
      <c r="AE91" s="196">
        <f t="shared" si="17"/>
        <v>13</v>
      </c>
    </row>
    <row r="92" spans="1:31" s="7" customFormat="1" ht="25.5" customHeight="1" x14ac:dyDescent="0.25">
      <c r="A92" s="321"/>
      <c r="B92" s="248">
        <f>B91</f>
        <v>28</v>
      </c>
      <c r="C92" s="321"/>
      <c r="D92" s="46" t="s">
        <v>1280</v>
      </c>
      <c r="E92" s="321"/>
      <c r="F92" s="46" t="s">
        <v>30</v>
      </c>
      <c r="G92" s="48">
        <v>0.35</v>
      </c>
      <c r="H92" s="48">
        <v>0.35</v>
      </c>
      <c r="I92" s="46">
        <v>120</v>
      </c>
      <c r="J92" s="46">
        <v>0.876</v>
      </c>
      <c r="K92" s="48">
        <v>57</v>
      </c>
      <c r="L92" s="48">
        <v>5</v>
      </c>
      <c r="M92" s="71">
        <v>2016</v>
      </c>
      <c r="N92" s="144">
        <f>IF(K92="","",IF(O92="",IF(K92=0,"",IF(K92&lt;=[7]Разработчик!$D$7,[7]Разработчик!$C$8,IF(K92&lt;=[7]Разработчик!$G$7,[7]Разработчик!$F$8,IF(K92&lt;=[7]Разработчик!$J$7,[7]Разработчик!$I$8,IF(K92&lt;=[7]Разработчик!$M$7,[7]Разработчик!$L$8,IF(K92&lt;=[7]Разработчик!$P$7,[7]Разработчик!$O$8,IF(K92&lt;=[7]Разработчик!$S$7,[7]Разработчик!$R$8,IF(K92&lt;=425.9,3.5,IF(K92&gt;=[7]Разработчик!$V$7,[7]Разработчик!$U$8))))))))),"-"))</f>
        <v>1.5</v>
      </c>
      <c r="O92" s="145"/>
      <c r="P92" s="71">
        <v>2019</v>
      </c>
      <c r="Q92" s="71">
        <v>2023</v>
      </c>
      <c r="R92" s="71">
        <v>12.5</v>
      </c>
      <c r="S92" s="141" t="s">
        <v>1173</v>
      </c>
      <c r="T92" s="146">
        <f t="shared" si="14"/>
        <v>2028.5</v>
      </c>
      <c r="U92" s="141">
        <v>0</v>
      </c>
      <c r="V92" s="141">
        <v>0</v>
      </c>
      <c r="W92" s="141">
        <v>3</v>
      </c>
      <c r="X92" s="141">
        <v>0</v>
      </c>
      <c r="Y92" s="141">
        <v>1</v>
      </c>
      <c r="Z92" s="141">
        <v>1</v>
      </c>
      <c r="AA92" s="148" t="s">
        <v>2635</v>
      </c>
      <c r="AB92" s="147" t="s">
        <v>2521</v>
      </c>
      <c r="AC92" s="196">
        <f t="shared" si="15"/>
        <v>2</v>
      </c>
      <c r="AD92" s="196">
        <f t="shared" si="16"/>
        <v>10</v>
      </c>
      <c r="AE92" s="196">
        <f t="shared" si="17"/>
        <v>12</v>
      </c>
    </row>
    <row r="93" spans="1:31" s="7" customFormat="1" ht="62.25" customHeight="1" x14ac:dyDescent="0.25">
      <c r="A93" s="242" t="s">
        <v>1282</v>
      </c>
      <c r="B93" s="248">
        <v>32</v>
      </c>
      <c r="C93" s="257" t="s">
        <v>1283</v>
      </c>
      <c r="D93" s="256" t="s">
        <v>1284</v>
      </c>
      <c r="E93" s="257"/>
      <c r="F93" s="46" t="s">
        <v>33</v>
      </c>
      <c r="G93" s="258">
        <v>2.5</v>
      </c>
      <c r="H93" s="258">
        <v>2.5</v>
      </c>
      <c r="I93" s="258">
        <v>120</v>
      </c>
      <c r="J93" s="113">
        <v>2.92</v>
      </c>
      <c r="K93" s="113">
        <v>57</v>
      </c>
      <c r="L93" s="113">
        <v>5</v>
      </c>
      <c r="M93" s="71">
        <v>2016</v>
      </c>
      <c r="N93" s="144">
        <f>IF(K93="","",IF(O93="",IF(K93=0,"",IF(K93&lt;=[7]Разработчик!$D$7,[7]Разработчик!$C$8,IF(K93&lt;=[7]Разработчик!$G$7,[7]Разработчик!$F$8,IF(K93&lt;=[7]Разработчик!$J$7,[7]Разработчик!$I$8,IF(K93&lt;=[7]Разработчик!$M$7,[7]Разработчик!$L$8,IF(K93&lt;=[7]Разработчик!$P$7,[7]Разработчик!$O$8,IF(K93&lt;=[7]Разработчик!$S$7,[7]Разработчик!$R$8,IF(K93&lt;=425.9,3.5,IF(K93&gt;=[7]Разработчик!$V$7,[7]Разработчик!$U$8))))))))),"-"))</f>
        <v>1.5</v>
      </c>
      <c r="O93" s="145"/>
      <c r="P93" s="71">
        <v>2019</v>
      </c>
      <c r="Q93" s="71">
        <v>2023</v>
      </c>
      <c r="R93" s="71">
        <v>12.5</v>
      </c>
      <c r="S93" s="71" t="s">
        <v>1173</v>
      </c>
      <c r="T93" s="146">
        <f t="shared" ref="T93:T121" si="18">IF(M93="","",M93+R93)</f>
        <v>2028.5</v>
      </c>
      <c r="U93" s="147">
        <v>12</v>
      </c>
      <c r="V93" s="147">
        <v>0</v>
      </c>
      <c r="W93" s="147">
        <v>3</v>
      </c>
      <c r="X93" s="147">
        <v>0</v>
      </c>
      <c r="Y93" s="147">
        <v>0</v>
      </c>
      <c r="Z93" s="147">
        <v>1</v>
      </c>
      <c r="AA93" s="148" t="s">
        <v>2636</v>
      </c>
      <c r="AB93" s="147" t="s">
        <v>2521</v>
      </c>
      <c r="AC93" s="196">
        <f t="shared" ref="AC93:AC122" si="19">SUM(U93+V93+X93+Y93+Z93)</f>
        <v>13</v>
      </c>
      <c r="AD93" s="196">
        <f t="shared" ref="AD93:AD122" si="20">SUM(U93*2)+(V93*3)+(W93*2)+(X93*2)+(Y93)+(Z93*3)</f>
        <v>33</v>
      </c>
      <c r="AE93" s="196">
        <f t="shared" ref="AE93:AE122" si="21">SUM(AC93+AD93)</f>
        <v>46</v>
      </c>
    </row>
    <row r="94" spans="1:31" s="7" customFormat="1" ht="36" x14ac:dyDescent="0.25">
      <c r="A94" s="242" t="s">
        <v>1285</v>
      </c>
      <c r="B94" s="248">
        <v>33</v>
      </c>
      <c r="C94" s="119" t="s">
        <v>1286</v>
      </c>
      <c r="D94" s="113" t="s">
        <v>1287</v>
      </c>
      <c r="E94" s="119" t="s">
        <v>1288</v>
      </c>
      <c r="F94" s="46" t="s">
        <v>33</v>
      </c>
      <c r="G94" s="113">
        <v>0.9</v>
      </c>
      <c r="H94" s="113">
        <v>0.9</v>
      </c>
      <c r="I94" s="113">
        <v>120</v>
      </c>
      <c r="J94" s="113">
        <v>26.324000000000002</v>
      </c>
      <c r="K94" s="113">
        <v>32</v>
      </c>
      <c r="L94" s="113">
        <v>4.5</v>
      </c>
      <c r="M94" s="71">
        <v>2016</v>
      </c>
      <c r="N94" s="144">
        <f>IF(K94="","",IF(O94="",IF(K94=0,"",IF(K94&lt;=[7]Разработчик!$D$7,[7]Разработчик!$C$8,IF(K94&lt;=[7]Разработчик!$G$7,[7]Разработчик!$F$8,IF(K94&lt;=[7]Разработчик!$J$7,[7]Разработчик!$I$8,IF(K94&lt;=[7]Разработчик!$M$7,[7]Разработчик!$L$8,IF(K94&lt;=[7]Разработчик!$P$7,[7]Разработчик!$O$8,IF(K94&lt;=[7]Разработчик!$S$7,[7]Разработчик!$R$8,IF(K94&lt;=425.9,3.5,IF(K94&gt;=[7]Разработчик!$V$7,[7]Разработчик!$U$8))))))))),"-"))</f>
        <v>1.5</v>
      </c>
      <c r="O94" s="145"/>
      <c r="P94" s="71">
        <v>2019</v>
      </c>
      <c r="Q94" s="71">
        <v>2023</v>
      </c>
      <c r="R94" s="71">
        <v>12.5</v>
      </c>
      <c r="S94" s="71" t="s">
        <v>1173</v>
      </c>
      <c r="T94" s="146">
        <f t="shared" si="18"/>
        <v>2028.5</v>
      </c>
      <c r="U94" s="147">
        <v>15</v>
      </c>
      <c r="V94" s="147">
        <v>1</v>
      </c>
      <c r="W94" s="147">
        <v>0</v>
      </c>
      <c r="X94" s="147">
        <v>0</v>
      </c>
      <c r="Y94" s="147">
        <v>0</v>
      </c>
      <c r="Z94" s="147">
        <v>0</v>
      </c>
      <c r="AA94" s="148" t="s">
        <v>2637</v>
      </c>
      <c r="AB94" s="147" t="s">
        <v>2521</v>
      </c>
      <c r="AC94" s="196">
        <f t="shared" si="19"/>
        <v>16</v>
      </c>
      <c r="AD94" s="196">
        <f t="shared" si="20"/>
        <v>33</v>
      </c>
      <c r="AE94" s="196">
        <f t="shared" si="21"/>
        <v>49</v>
      </c>
    </row>
    <row r="95" spans="1:31" s="7" customFormat="1" x14ac:dyDescent="0.25">
      <c r="A95" s="321" t="s">
        <v>1289</v>
      </c>
      <c r="B95" s="248">
        <v>34</v>
      </c>
      <c r="C95" s="390" t="s">
        <v>1290</v>
      </c>
      <c r="D95" s="18" t="s">
        <v>1291</v>
      </c>
      <c r="E95" s="390"/>
      <c r="F95" s="18" t="s">
        <v>44</v>
      </c>
      <c r="G95" s="18">
        <v>1.6</v>
      </c>
      <c r="H95" s="18">
        <v>1.6</v>
      </c>
      <c r="I95" s="46">
        <v>120</v>
      </c>
      <c r="J95" s="18">
        <v>80.099999999999994</v>
      </c>
      <c r="K95" s="18">
        <v>108</v>
      </c>
      <c r="L95" s="18">
        <v>8</v>
      </c>
      <c r="M95" s="71">
        <v>2016</v>
      </c>
      <c r="N95" s="144">
        <f>IF(K95="","",IF(O95="",IF(K95=0,"",IF(K95&lt;=[7]Разработчик!$D$7,[7]Разработчик!$C$8,IF(K95&lt;=[7]Разработчик!$G$7,[7]Разработчик!$F$8,IF(K95&lt;=[7]Разработчик!$J$7,[7]Разработчик!$I$8,IF(K95&lt;=[7]Разработчик!$M$7,[7]Разработчик!$L$8,IF(K95&lt;=[7]Разработчик!$P$7,[7]Разработчик!$O$8,IF(K95&lt;=[7]Разработчик!$S$7,[7]Разработчик!$R$8,IF(K95&lt;=425.9,3.5,IF(K95&gt;=[7]Разработчик!$V$7,[7]Разработчик!$U$8))))))))),"-"))</f>
        <v>2</v>
      </c>
      <c r="O95" s="145"/>
      <c r="P95" s="71">
        <v>2019</v>
      </c>
      <c r="Q95" s="71">
        <v>2023</v>
      </c>
      <c r="R95" s="71">
        <v>12.5</v>
      </c>
      <c r="S95" s="71" t="s">
        <v>1173</v>
      </c>
      <c r="T95" s="146">
        <f t="shared" si="18"/>
        <v>2028.5</v>
      </c>
      <c r="U95" s="147">
        <v>8</v>
      </c>
      <c r="V95" s="147">
        <v>0</v>
      </c>
      <c r="W95" s="147">
        <v>1</v>
      </c>
      <c r="X95" s="147">
        <v>0</v>
      </c>
      <c r="Y95" s="147">
        <v>0</v>
      </c>
      <c r="Z95" s="147">
        <v>0</v>
      </c>
      <c r="AA95" s="148" t="s">
        <v>2638</v>
      </c>
      <c r="AB95" s="147" t="s">
        <v>2521</v>
      </c>
      <c r="AC95" s="196">
        <f t="shared" si="19"/>
        <v>8</v>
      </c>
      <c r="AD95" s="196">
        <f t="shared" si="20"/>
        <v>18</v>
      </c>
      <c r="AE95" s="196">
        <f t="shared" si="21"/>
        <v>26</v>
      </c>
    </row>
    <row r="96" spans="1:31" s="7" customFormat="1" ht="63" customHeight="1" x14ac:dyDescent="0.25">
      <c r="A96" s="321"/>
      <c r="B96" s="248">
        <f>B95</f>
        <v>34</v>
      </c>
      <c r="C96" s="390"/>
      <c r="D96" s="46" t="s">
        <v>1292</v>
      </c>
      <c r="E96" s="390"/>
      <c r="F96" s="18" t="s">
        <v>44</v>
      </c>
      <c r="G96" s="46">
        <v>1.6</v>
      </c>
      <c r="H96" s="46">
        <v>1.6</v>
      </c>
      <c r="I96" s="46">
        <v>120</v>
      </c>
      <c r="J96" s="46">
        <v>136.19999999999999</v>
      </c>
      <c r="K96" s="46">
        <v>108</v>
      </c>
      <c r="L96" s="46">
        <v>8</v>
      </c>
      <c r="M96" s="71">
        <v>2016</v>
      </c>
      <c r="N96" s="144">
        <f>IF(K96="","",IF(O96="",IF(K96=0,"",IF(K96&lt;=[7]Разработчик!$D$7,[7]Разработчик!$C$8,IF(K96&lt;=[7]Разработчик!$G$7,[7]Разработчик!$F$8,IF(K96&lt;=[7]Разработчик!$J$7,[7]Разработчик!$I$8,IF(K96&lt;=[7]Разработчик!$M$7,[7]Разработчик!$L$8,IF(K96&lt;=[7]Разработчик!$P$7,[7]Разработчик!$O$8,IF(K96&lt;=[7]Разработчик!$S$7,[7]Разработчик!$R$8,IF(K96&lt;=425.9,3.5,IF(K96&gt;=[7]Разработчик!$V$7,[7]Разработчик!$U$8))))))))),"-"))</f>
        <v>2</v>
      </c>
      <c r="O96" s="145"/>
      <c r="P96" s="71">
        <v>2019</v>
      </c>
      <c r="Q96" s="71">
        <v>2023</v>
      </c>
      <c r="R96" s="71">
        <v>12.5</v>
      </c>
      <c r="S96" s="71" t="s">
        <v>1173</v>
      </c>
      <c r="T96" s="146">
        <f t="shared" si="18"/>
        <v>2028.5</v>
      </c>
      <c r="U96" s="147">
        <v>16</v>
      </c>
      <c r="V96" s="147">
        <v>0</v>
      </c>
      <c r="W96" s="147">
        <v>3</v>
      </c>
      <c r="X96" s="147">
        <v>0</v>
      </c>
      <c r="Y96" s="147">
        <v>0</v>
      </c>
      <c r="Z96" s="147">
        <v>1</v>
      </c>
      <c r="AA96" s="148" t="s">
        <v>2639</v>
      </c>
      <c r="AB96" s="147" t="s">
        <v>2521</v>
      </c>
      <c r="AC96" s="196">
        <f t="shared" si="19"/>
        <v>17</v>
      </c>
      <c r="AD96" s="196">
        <f t="shared" si="20"/>
        <v>41</v>
      </c>
      <c r="AE96" s="196">
        <f t="shared" si="21"/>
        <v>58</v>
      </c>
    </row>
    <row r="97" spans="1:31" s="7" customFormat="1" ht="64.5" customHeight="1" x14ac:dyDescent="0.25">
      <c r="A97" s="242" t="s">
        <v>1293</v>
      </c>
      <c r="B97" s="248">
        <v>39</v>
      </c>
      <c r="C97" s="242" t="s">
        <v>1294</v>
      </c>
      <c r="D97" s="250"/>
      <c r="E97" s="242"/>
      <c r="F97" s="46" t="s">
        <v>35</v>
      </c>
      <c r="G97" s="251"/>
      <c r="H97" s="251"/>
      <c r="I97" s="250"/>
      <c r="J97" s="46">
        <v>14.4</v>
      </c>
      <c r="K97" s="48">
        <v>57</v>
      </c>
      <c r="L97" s="48">
        <v>6</v>
      </c>
      <c r="M97" s="71">
        <v>2016</v>
      </c>
      <c r="N97" s="144">
        <f>IF(K97="","",IF(O97="",IF(K97=0,"",IF(K97&lt;=[7]Разработчик!$D$7,[7]Разработчик!$C$8,IF(K97&lt;=[7]Разработчик!$G$7,[7]Разработчик!$F$8,IF(K97&lt;=[7]Разработчик!$J$7,[7]Разработчик!$I$8,IF(K97&lt;=[7]Разработчик!$M$7,[7]Разработчик!$L$8,IF(K97&lt;=[7]Разработчик!$P$7,[7]Разработчик!$O$8,IF(K97&lt;=[7]Разработчик!$S$7,[7]Разработчик!$R$8,IF(K97&lt;=425.9,3.5,IF(K97&gt;=[7]Разработчик!$V$7,[7]Разработчик!$U$8))))))))),"-"))</f>
        <v>1.5</v>
      </c>
      <c r="O97" s="145"/>
      <c r="P97" s="71">
        <v>2019</v>
      </c>
      <c r="Q97" s="71">
        <v>2023</v>
      </c>
      <c r="R97" s="71">
        <v>12.5</v>
      </c>
      <c r="S97" s="141" t="s">
        <v>1173</v>
      </c>
      <c r="T97" s="146">
        <f t="shared" si="18"/>
        <v>2028.5</v>
      </c>
      <c r="U97" s="147">
        <v>39</v>
      </c>
      <c r="V97" s="147">
        <v>7</v>
      </c>
      <c r="W97" s="147">
        <v>29</v>
      </c>
      <c r="X97" s="147">
        <v>8</v>
      </c>
      <c r="Y97" s="147">
        <v>8</v>
      </c>
      <c r="Z97" s="147">
        <v>17</v>
      </c>
      <c r="AA97" s="148" t="s">
        <v>2640</v>
      </c>
      <c r="AB97" s="147" t="s">
        <v>2521</v>
      </c>
      <c r="AC97" s="196">
        <f t="shared" si="19"/>
        <v>79</v>
      </c>
      <c r="AD97" s="196">
        <f t="shared" si="20"/>
        <v>232</v>
      </c>
      <c r="AE97" s="196">
        <f t="shared" si="21"/>
        <v>311</v>
      </c>
    </row>
    <row r="98" spans="1:31" s="7" customFormat="1" ht="57" customHeight="1" x14ac:dyDescent="0.25">
      <c r="A98" s="321" t="s">
        <v>1295</v>
      </c>
      <c r="B98" s="248">
        <v>40</v>
      </c>
      <c r="C98" s="321" t="s">
        <v>1296</v>
      </c>
      <c r="D98" s="364"/>
      <c r="E98" s="321"/>
      <c r="F98" s="46" t="s">
        <v>35</v>
      </c>
      <c r="G98" s="370"/>
      <c r="H98" s="370"/>
      <c r="I98" s="364"/>
      <c r="J98" s="46">
        <v>2.8</v>
      </c>
      <c r="K98" s="48">
        <v>57</v>
      </c>
      <c r="L98" s="48">
        <v>6</v>
      </c>
      <c r="M98" s="71">
        <v>2016</v>
      </c>
      <c r="N98" s="144">
        <f>IF(K98="","",IF(O98="",IF(K98=0,"",IF(K98&lt;=[7]Разработчик!$D$7,[7]Разработчик!$C$8,IF(K98&lt;=[7]Разработчик!$G$7,[7]Разработчик!$F$8,IF(K98&lt;=[7]Разработчик!$J$7,[7]Разработчик!$I$8,IF(K98&lt;=[7]Разработчик!$M$7,[7]Разработчик!$L$8,IF(K98&lt;=[7]Разработчик!$P$7,[7]Разработчик!$O$8,IF(K98&lt;=[7]Разработчик!$S$7,[7]Разработчик!$R$8,IF(K98&lt;=425.9,3.5,IF(K98&gt;=[7]Разработчик!$V$7,[7]Разработчик!$U$8))))))))),"-"))</f>
        <v>1.5</v>
      </c>
      <c r="O98" s="145"/>
      <c r="P98" s="71">
        <v>2019</v>
      </c>
      <c r="Q98" s="71">
        <v>2023</v>
      </c>
      <c r="R98" s="71">
        <v>12.5</v>
      </c>
      <c r="S98" s="141" t="s">
        <v>1173</v>
      </c>
      <c r="T98" s="146">
        <f t="shared" si="18"/>
        <v>2028.5</v>
      </c>
      <c r="U98" s="147">
        <v>21</v>
      </c>
      <c r="V98" s="147">
        <v>2</v>
      </c>
      <c r="W98" s="147">
        <v>15</v>
      </c>
      <c r="X98" s="147">
        <v>0</v>
      </c>
      <c r="Y98" s="147">
        <v>6</v>
      </c>
      <c r="Z98" s="147">
        <v>10</v>
      </c>
      <c r="AA98" s="148" t="s">
        <v>2641</v>
      </c>
      <c r="AB98" s="147" t="s">
        <v>2521</v>
      </c>
      <c r="AC98" s="196">
        <f t="shared" si="19"/>
        <v>39</v>
      </c>
      <c r="AD98" s="196">
        <f t="shared" si="20"/>
        <v>114</v>
      </c>
      <c r="AE98" s="196">
        <f t="shared" si="21"/>
        <v>153</v>
      </c>
    </row>
    <row r="99" spans="1:31" s="7" customFormat="1" ht="51" customHeight="1" x14ac:dyDescent="0.25">
      <c r="A99" s="321" t="s">
        <v>1297</v>
      </c>
      <c r="B99" s="248">
        <v>41</v>
      </c>
      <c r="C99" s="321" t="s">
        <v>1298</v>
      </c>
      <c r="D99" s="364"/>
      <c r="E99" s="321"/>
      <c r="F99" s="46" t="s">
        <v>35</v>
      </c>
      <c r="G99" s="370"/>
      <c r="H99" s="370"/>
      <c r="I99" s="364"/>
      <c r="J99" s="46">
        <v>2.9</v>
      </c>
      <c r="K99" s="48">
        <v>57</v>
      </c>
      <c r="L99" s="48">
        <v>6</v>
      </c>
      <c r="M99" s="71">
        <v>2016</v>
      </c>
      <c r="N99" s="144">
        <f>IF(K99="","",IF(O99="",IF(K99=0,"",IF(K99&lt;=[7]Разработчик!$D$7,[7]Разработчик!$C$8,IF(K99&lt;=[7]Разработчик!$G$7,[7]Разработчик!$F$8,IF(K99&lt;=[7]Разработчик!$J$7,[7]Разработчик!$I$8,IF(K99&lt;=[7]Разработчик!$M$7,[7]Разработчик!$L$8,IF(K99&lt;=[7]Разработчик!$P$7,[7]Разработчик!$O$8,IF(K99&lt;=[7]Разработчик!$S$7,[7]Разработчик!$R$8,IF(K99&lt;=425.9,3.5,IF(K99&gt;=[7]Разработчик!$V$7,[7]Разработчик!$U$8))))))))),"-"))</f>
        <v>1.5</v>
      </c>
      <c r="O99" s="145"/>
      <c r="P99" s="71">
        <v>2019</v>
      </c>
      <c r="Q99" s="71">
        <v>2023</v>
      </c>
      <c r="R99" s="71">
        <v>12.5</v>
      </c>
      <c r="S99" s="141" t="s">
        <v>1173</v>
      </c>
      <c r="T99" s="146">
        <f t="shared" si="18"/>
        <v>2028.5</v>
      </c>
      <c r="U99" s="147">
        <v>21</v>
      </c>
      <c r="V99" s="147">
        <v>2</v>
      </c>
      <c r="W99" s="147">
        <v>16</v>
      </c>
      <c r="X99" s="147">
        <v>1</v>
      </c>
      <c r="Y99" s="147">
        <v>4</v>
      </c>
      <c r="Z99" s="147">
        <v>12</v>
      </c>
      <c r="AA99" s="148" t="s">
        <v>2642</v>
      </c>
      <c r="AB99" s="147" t="s">
        <v>2521</v>
      </c>
      <c r="AC99" s="196">
        <f t="shared" si="19"/>
        <v>40</v>
      </c>
      <c r="AD99" s="196">
        <f t="shared" si="20"/>
        <v>122</v>
      </c>
      <c r="AE99" s="196">
        <f t="shared" si="21"/>
        <v>162</v>
      </c>
    </row>
    <row r="100" spans="1:31" s="7" customFormat="1" ht="15" customHeight="1" x14ac:dyDescent="0.25">
      <c r="A100" s="321" t="s">
        <v>1299</v>
      </c>
      <c r="B100" s="248">
        <v>42</v>
      </c>
      <c r="C100" s="321" t="s">
        <v>1300</v>
      </c>
      <c r="D100" s="364" t="s">
        <v>1301</v>
      </c>
      <c r="E100" s="321" t="s">
        <v>34</v>
      </c>
      <c r="F100" s="46" t="s">
        <v>35</v>
      </c>
      <c r="G100" s="370">
        <v>3.8</v>
      </c>
      <c r="H100" s="370">
        <v>3.8</v>
      </c>
      <c r="I100" s="364">
        <v>255</v>
      </c>
      <c r="J100" s="46">
        <v>50.2</v>
      </c>
      <c r="K100" s="48">
        <v>325</v>
      </c>
      <c r="L100" s="48">
        <v>12</v>
      </c>
      <c r="M100" s="71">
        <v>2016</v>
      </c>
      <c r="N100" s="144">
        <f>IF(K100="","",IF(O100="",IF(K100=0,"",IF(K100&lt;=[7]Разработчик!$D$7,[7]Разработчик!$C$8,IF(K100&lt;=[7]Разработчик!$G$7,[7]Разработчик!$F$8,IF(K100&lt;=[7]Разработчик!$J$7,[7]Разработчик!$I$8,IF(K100&lt;=[7]Разработчик!$M$7,[7]Разработчик!$L$8,IF(K100&lt;=[7]Разработчик!$P$7,[7]Разработчик!$O$8,IF(K100&lt;=[7]Разработчик!$S$7,[7]Разработчик!$R$8,IF(K100&lt;=425.9,3.5,IF(K100&gt;=[7]Разработчик!$V$7,[7]Разработчик!$U$8))))))))),"-"))</f>
        <v>3</v>
      </c>
      <c r="O100" s="145"/>
      <c r="P100" s="71">
        <v>2019</v>
      </c>
      <c r="Q100" s="71">
        <v>2023</v>
      </c>
      <c r="R100" s="71">
        <v>12.5</v>
      </c>
      <c r="S100" s="141" t="s">
        <v>1173</v>
      </c>
      <c r="T100" s="146">
        <f t="shared" si="18"/>
        <v>2028.5</v>
      </c>
      <c r="U100" s="147"/>
      <c r="V100" s="147"/>
      <c r="W100" s="147"/>
      <c r="X100" s="147"/>
      <c r="Y100" s="147"/>
      <c r="Z100" s="147"/>
      <c r="AA100" s="148"/>
      <c r="AB100" s="147"/>
      <c r="AC100" s="196">
        <f t="shared" si="19"/>
        <v>0</v>
      </c>
      <c r="AD100" s="196">
        <f t="shared" si="20"/>
        <v>0</v>
      </c>
      <c r="AE100" s="196">
        <f t="shared" si="21"/>
        <v>0</v>
      </c>
    </row>
    <row r="101" spans="1:31" s="7" customFormat="1" ht="39.75" customHeight="1" x14ac:dyDescent="0.25">
      <c r="A101" s="321"/>
      <c r="B101" s="248">
        <f>B100</f>
        <v>42</v>
      </c>
      <c r="C101" s="321"/>
      <c r="D101" s="364"/>
      <c r="E101" s="321"/>
      <c r="F101" s="46" t="s">
        <v>35</v>
      </c>
      <c r="G101" s="370"/>
      <c r="H101" s="370"/>
      <c r="I101" s="364"/>
      <c r="J101" s="46">
        <v>0.7</v>
      </c>
      <c r="K101" s="48">
        <v>57</v>
      </c>
      <c r="L101" s="48">
        <v>6</v>
      </c>
      <c r="M101" s="71">
        <v>2016</v>
      </c>
      <c r="N101" s="144">
        <f>IF(K101="","",IF(O101="",IF(K101=0,"",IF(K101&lt;=[7]Разработчик!$D$7,[7]Разработчик!$C$8,IF(K101&lt;=[7]Разработчик!$G$7,[7]Разработчик!$F$8,IF(K101&lt;=[7]Разработчик!$J$7,[7]Разработчик!$I$8,IF(K101&lt;=[7]Разработчик!$M$7,[7]Разработчик!$L$8,IF(K101&lt;=[7]Разработчик!$P$7,[7]Разработчик!$O$8,IF(K101&lt;=[7]Разработчик!$S$7,[7]Разработчик!$R$8,IF(K101&lt;=425.9,3.5,IF(K101&gt;=[7]Разработчик!$V$7,[7]Разработчик!$U$8))))))))),"-"))</f>
        <v>1.5</v>
      </c>
      <c r="O101" s="145"/>
      <c r="P101" s="71">
        <v>2019</v>
      </c>
      <c r="Q101" s="71">
        <v>2023</v>
      </c>
      <c r="R101" s="71">
        <v>12.5</v>
      </c>
      <c r="S101" s="141" t="s">
        <v>1173</v>
      </c>
      <c r="T101" s="146">
        <f t="shared" si="18"/>
        <v>2028.5</v>
      </c>
      <c r="U101" s="147">
        <v>21</v>
      </c>
      <c r="V101" s="147">
        <v>2</v>
      </c>
      <c r="W101" s="147">
        <v>8</v>
      </c>
      <c r="X101" s="147">
        <v>1</v>
      </c>
      <c r="Y101" s="147">
        <v>4</v>
      </c>
      <c r="Z101" s="147">
        <v>5</v>
      </c>
      <c r="AA101" s="148" t="s">
        <v>2643</v>
      </c>
      <c r="AB101" s="147" t="s">
        <v>2521</v>
      </c>
      <c r="AC101" s="196">
        <f t="shared" si="19"/>
        <v>33</v>
      </c>
      <c r="AD101" s="196">
        <f t="shared" si="20"/>
        <v>85</v>
      </c>
      <c r="AE101" s="196">
        <f t="shared" si="21"/>
        <v>118</v>
      </c>
    </row>
    <row r="102" spans="1:31" s="7" customFormat="1" x14ac:dyDescent="0.25">
      <c r="A102" s="321"/>
      <c r="B102" s="248">
        <f t="shared" ref="B102:B107" si="22">B101</f>
        <v>42</v>
      </c>
      <c r="C102" s="321"/>
      <c r="D102" s="364"/>
      <c r="E102" s="321"/>
      <c r="F102" s="46" t="s">
        <v>35</v>
      </c>
      <c r="G102" s="370"/>
      <c r="H102" s="370"/>
      <c r="I102" s="364"/>
      <c r="J102" s="46">
        <v>0.4</v>
      </c>
      <c r="K102" s="48">
        <v>32</v>
      </c>
      <c r="L102" s="48">
        <v>5</v>
      </c>
      <c r="M102" s="71">
        <v>2016</v>
      </c>
      <c r="N102" s="144">
        <f>IF(K102="","",IF(O102="",IF(K102=0,"",IF(K102&lt;=[7]Разработчик!$D$7,[7]Разработчик!$C$8,IF(K102&lt;=[7]Разработчик!$G$7,[7]Разработчик!$F$8,IF(K102&lt;=[7]Разработчик!$J$7,[7]Разработчик!$I$8,IF(K102&lt;=[7]Разработчик!$M$7,[7]Разработчик!$L$8,IF(K102&lt;=[7]Разработчик!$P$7,[7]Разработчик!$O$8,IF(K102&lt;=[7]Разработчик!$S$7,[7]Разработчик!$R$8,IF(K102&lt;=425.9,3.5,IF(K102&gt;=[7]Разработчик!$V$7,[7]Разработчик!$U$8))))))))),"-"))</f>
        <v>1.5</v>
      </c>
      <c r="O102" s="145"/>
      <c r="P102" s="71">
        <v>2019</v>
      </c>
      <c r="Q102" s="71">
        <v>2023</v>
      </c>
      <c r="R102" s="71">
        <v>12.5</v>
      </c>
      <c r="S102" s="141" t="s">
        <v>1173</v>
      </c>
      <c r="T102" s="146">
        <f t="shared" si="18"/>
        <v>2028.5</v>
      </c>
      <c r="U102" s="147"/>
      <c r="V102" s="147"/>
      <c r="W102" s="147"/>
      <c r="X102" s="147"/>
      <c r="Y102" s="147"/>
      <c r="Z102" s="147"/>
      <c r="AA102" s="148"/>
      <c r="AB102" s="147"/>
      <c r="AC102" s="196">
        <f t="shared" si="19"/>
        <v>0</v>
      </c>
      <c r="AD102" s="196">
        <f t="shared" si="20"/>
        <v>0</v>
      </c>
      <c r="AE102" s="196">
        <f t="shared" si="21"/>
        <v>0</v>
      </c>
    </row>
    <row r="103" spans="1:31" s="7" customFormat="1" ht="55.5" customHeight="1" x14ac:dyDescent="0.25">
      <c r="A103" s="321"/>
      <c r="B103" s="248">
        <f>B102</f>
        <v>42</v>
      </c>
      <c r="C103" s="321"/>
      <c r="D103" s="453" t="s">
        <v>1302</v>
      </c>
      <c r="E103" s="321"/>
      <c r="F103" s="46" t="s">
        <v>35</v>
      </c>
      <c r="G103" s="455">
        <v>3.8</v>
      </c>
      <c r="H103" s="455">
        <v>3.8</v>
      </c>
      <c r="I103" s="453">
        <v>255</v>
      </c>
      <c r="J103" s="46">
        <v>22</v>
      </c>
      <c r="K103" s="48">
        <v>325</v>
      </c>
      <c r="L103" s="48">
        <v>12</v>
      </c>
      <c r="M103" s="71">
        <v>2016</v>
      </c>
      <c r="N103" s="144">
        <f>IF(K103="","",IF(O103="",IF(K103=0,"",IF(K103&lt;=[7]Разработчик!$D$7,[7]Разработчик!$C$8,IF(K103&lt;=[7]Разработчик!$G$7,[7]Разработчик!$F$8,IF(K103&lt;=[7]Разработчик!$J$7,[7]Разработчик!$I$8,IF(K103&lt;=[7]Разработчик!$M$7,[7]Разработчик!$L$8,IF(K103&lt;=[7]Разработчик!$P$7,[7]Разработчик!$O$8,IF(K103&lt;=[7]Разработчик!$S$7,[7]Разработчик!$R$8,IF(K103&lt;=425.9,3.5,IF(K103&gt;=[7]Разработчик!$V$7,[7]Разработчик!$U$8))))))))),"-"))</f>
        <v>3</v>
      </c>
      <c r="O103" s="145"/>
      <c r="P103" s="71">
        <v>2019</v>
      </c>
      <c r="Q103" s="71">
        <v>2023</v>
      </c>
      <c r="R103" s="71">
        <v>12.5</v>
      </c>
      <c r="S103" s="141" t="s">
        <v>1173</v>
      </c>
      <c r="T103" s="146">
        <f t="shared" si="18"/>
        <v>2028.5</v>
      </c>
      <c r="U103" s="147">
        <v>14</v>
      </c>
      <c r="V103" s="147">
        <v>2</v>
      </c>
      <c r="W103" s="147">
        <v>7</v>
      </c>
      <c r="X103" s="147">
        <v>0</v>
      </c>
      <c r="Y103" s="147">
        <v>3</v>
      </c>
      <c r="Z103" s="147">
        <v>8</v>
      </c>
      <c r="AA103" s="148" t="s">
        <v>2644</v>
      </c>
      <c r="AB103" s="147" t="s">
        <v>2521</v>
      </c>
      <c r="AC103" s="196">
        <f t="shared" si="19"/>
        <v>27</v>
      </c>
      <c r="AD103" s="196">
        <f t="shared" si="20"/>
        <v>75</v>
      </c>
      <c r="AE103" s="196">
        <f t="shared" si="21"/>
        <v>102</v>
      </c>
    </row>
    <row r="104" spans="1:31" s="7" customFormat="1" x14ac:dyDescent="0.25">
      <c r="A104" s="321"/>
      <c r="B104" s="248">
        <f t="shared" si="22"/>
        <v>42</v>
      </c>
      <c r="C104" s="321"/>
      <c r="D104" s="454"/>
      <c r="E104" s="321"/>
      <c r="F104" s="46" t="s">
        <v>35</v>
      </c>
      <c r="G104" s="456"/>
      <c r="H104" s="456"/>
      <c r="I104" s="454"/>
      <c r="J104" s="46">
        <v>1</v>
      </c>
      <c r="K104" s="48">
        <v>57</v>
      </c>
      <c r="L104" s="48">
        <v>6</v>
      </c>
      <c r="M104" s="71">
        <v>2016</v>
      </c>
      <c r="N104" s="144">
        <f>IF(K104="","",IF(O104="",IF(K104=0,"",IF(K104&lt;=[7]Разработчик!$D$7,[7]Разработчик!$C$8,IF(K104&lt;=[7]Разработчик!$G$7,[7]Разработчик!$F$8,IF(K104&lt;=[7]Разработчик!$J$7,[7]Разработчик!$I$8,IF(K104&lt;=[7]Разработчик!$M$7,[7]Разработчик!$L$8,IF(K104&lt;=[7]Разработчик!$P$7,[7]Разработчик!$O$8,IF(K104&lt;=[7]Разработчик!$S$7,[7]Разработчик!$R$8,IF(K104&lt;=425.9,3.5,IF(K104&gt;=[7]Разработчик!$V$7,[7]Разработчик!$U$8))))))))),"-"))</f>
        <v>1.5</v>
      </c>
      <c r="O104" s="145"/>
      <c r="P104" s="71">
        <v>2019</v>
      </c>
      <c r="Q104" s="71">
        <v>2023</v>
      </c>
      <c r="R104" s="71">
        <v>12.5</v>
      </c>
      <c r="S104" s="141" t="s">
        <v>1173</v>
      </c>
      <c r="T104" s="146">
        <f t="shared" si="18"/>
        <v>2028.5</v>
      </c>
      <c r="U104" s="147"/>
      <c r="V104" s="147"/>
      <c r="W104" s="147"/>
      <c r="X104" s="147"/>
      <c r="Y104" s="147"/>
      <c r="Z104" s="147"/>
      <c r="AA104" s="148"/>
      <c r="AB104" s="147"/>
      <c r="AC104" s="196">
        <f t="shared" si="19"/>
        <v>0</v>
      </c>
      <c r="AD104" s="196">
        <f t="shared" si="20"/>
        <v>0</v>
      </c>
      <c r="AE104" s="196">
        <f t="shared" si="21"/>
        <v>0</v>
      </c>
    </row>
    <row r="105" spans="1:31" s="7" customFormat="1" ht="15" customHeight="1" x14ac:dyDescent="0.25">
      <c r="A105" s="321"/>
      <c r="B105" s="248">
        <f t="shared" si="22"/>
        <v>42</v>
      </c>
      <c r="C105" s="321"/>
      <c r="D105" s="364" t="s">
        <v>1303</v>
      </c>
      <c r="E105" s="321"/>
      <c r="F105" s="46" t="s">
        <v>35</v>
      </c>
      <c r="G105" s="370">
        <v>3.8</v>
      </c>
      <c r="H105" s="370">
        <v>3.8</v>
      </c>
      <c r="I105" s="364">
        <v>255</v>
      </c>
      <c r="J105" s="46">
        <v>57.2</v>
      </c>
      <c r="K105" s="48">
        <v>325</v>
      </c>
      <c r="L105" s="48">
        <v>12</v>
      </c>
      <c r="M105" s="71">
        <v>2016</v>
      </c>
      <c r="N105" s="144">
        <f>IF(K105="","",IF(O105="",IF(K105=0,"",IF(K105&lt;=[7]Разработчик!$D$7,[7]Разработчик!$C$8,IF(K105&lt;=[7]Разработчик!$G$7,[7]Разработчик!$F$8,IF(K105&lt;=[7]Разработчик!$J$7,[7]Разработчик!$I$8,IF(K105&lt;=[7]Разработчик!$M$7,[7]Разработчик!$L$8,IF(K105&lt;=[7]Разработчик!$P$7,[7]Разработчик!$O$8,IF(K105&lt;=[7]Разработчик!$S$7,[7]Разработчик!$R$8,IF(K105&lt;=425.9,3.5,IF(K105&gt;=[7]Разработчик!$V$7,[7]Разработчик!$U$8))))))))),"-"))</f>
        <v>3</v>
      </c>
      <c r="O105" s="145"/>
      <c r="P105" s="71">
        <v>2019</v>
      </c>
      <c r="Q105" s="71">
        <v>2023</v>
      </c>
      <c r="R105" s="71">
        <v>12.5</v>
      </c>
      <c r="S105" s="141" t="s">
        <v>1173</v>
      </c>
      <c r="T105" s="146">
        <f t="shared" si="18"/>
        <v>2028.5</v>
      </c>
      <c r="U105" s="147"/>
      <c r="V105" s="147"/>
      <c r="W105" s="147"/>
      <c r="X105" s="147"/>
      <c r="Y105" s="147"/>
      <c r="Z105" s="147"/>
      <c r="AA105" s="148"/>
      <c r="AB105" s="147"/>
      <c r="AC105" s="196">
        <f t="shared" si="19"/>
        <v>0</v>
      </c>
      <c r="AD105" s="196">
        <f t="shared" si="20"/>
        <v>0</v>
      </c>
      <c r="AE105" s="196">
        <f t="shared" si="21"/>
        <v>0</v>
      </c>
    </row>
    <row r="106" spans="1:31" s="7" customFormat="1" x14ac:dyDescent="0.25">
      <c r="A106" s="321"/>
      <c r="B106" s="248">
        <f>B105</f>
        <v>42</v>
      </c>
      <c r="C106" s="321"/>
      <c r="D106" s="364"/>
      <c r="E106" s="321"/>
      <c r="F106" s="46" t="s">
        <v>35</v>
      </c>
      <c r="G106" s="370"/>
      <c r="H106" s="370"/>
      <c r="I106" s="364"/>
      <c r="J106" s="46">
        <v>0.8</v>
      </c>
      <c r="K106" s="48">
        <v>57</v>
      </c>
      <c r="L106" s="48">
        <v>6</v>
      </c>
      <c r="M106" s="71">
        <v>2016</v>
      </c>
      <c r="N106" s="144">
        <f>IF(K106="","",IF(O106="",IF(K106=0,"",IF(K106&lt;=[7]Разработчик!$D$7,[7]Разработчик!$C$8,IF(K106&lt;=[7]Разработчик!$G$7,[7]Разработчик!$F$8,IF(K106&lt;=[7]Разработчик!$J$7,[7]Разработчик!$I$8,IF(K106&lt;=[7]Разработчик!$M$7,[7]Разработчик!$L$8,IF(K106&lt;=[7]Разработчик!$P$7,[7]Разработчик!$O$8,IF(K106&lt;=[7]Разработчик!$S$7,[7]Разработчик!$R$8,IF(K106&lt;=425.9,3.5,IF(K106&gt;=[7]Разработчик!$V$7,[7]Разработчик!$U$8))))))))),"-"))</f>
        <v>1.5</v>
      </c>
      <c r="O106" s="145"/>
      <c r="P106" s="71">
        <v>2019</v>
      </c>
      <c r="Q106" s="71">
        <v>2023</v>
      </c>
      <c r="R106" s="71">
        <v>12.5</v>
      </c>
      <c r="S106" s="141" t="s">
        <v>1173</v>
      </c>
      <c r="T106" s="146">
        <f t="shared" si="18"/>
        <v>2028.5</v>
      </c>
      <c r="U106" s="147">
        <v>18</v>
      </c>
      <c r="V106" s="147">
        <v>3</v>
      </c>
      <c r="W106" s="147">
        <v>7</v>
      </c>
      <c r="X106" s="147">
        <v>1</v>
      </c>
      <c r="Y106" s="147">
        <v>3</v>
      </c>
      <c r="Z106" s="147">
        <v>6</v>
      </c>
      <c r="AA106" s="148" t="s">
        <v>2645</v>
      </c>
      <c r="AB106" s="147" t="s">
        <v>2521</v>
      </c>
      <c r="AC106" s="196">
        <f t="shared" si="19"/>
        <v>31</v>
      </c>
      <c r="AD106" s="196">
        <f t="shared" si="20"/>
        <v>82</v>
      </c>
      <c r="AE106" s="196">
        <f t="shared" si="21"/>
        <v>113</v>
      </c>
    </row>
    <row r="107" spans="1:31" s="7" customFormat="1" x14ac:dyDescent="0.25">
      <c r="A107" s="321"/>
      <c r="B107" s="248">
        <f t="shared" si="22"/>
        <v>42</v>
      </c>
      <c r="C107" s="321"/>
      <c r="D107" s="364"/>
      <c r="E107" s="321"/>
      <c r="F107" s="46" t="s">
        <v>35</v>
      </c>
      <c r="G107" s="370"/>
      <c r="H107" s="370"/>
      <c r="I107" s="364"/>
      <c r="J107" s="46">
        <v>8.6999999999999993</v>
      </c>
      <c r="K107" s="48">
        <v>32</v>
      </c>
      <c r="L107" s="48">
        <v>5</v>
      </c>
      <c r="M107" s="71">
        <v>2016</v>
      </c>
      <c r="N107" s="144">
        <f>IF(K107="","",IF(O107="",IF(K107=0,"",IF(K107&lt;=[7]Разработчик!$D$7,[7]Разработчик!$C$8,IF(K107&lt;=[7]Разработчик!$G$7,[7]Разработчик!$F$8,IF(K107&lt;=[7]Разработчик!$J$7,[7]Разработчик!$I$8,IF(K107&lt;=[7]Разработчик!$M$7,[7]Разработчик!$L$8,IF(K107&lt;=[7]Разработчик!$P$7,[7]Разработчик!$O$8,IF(K107&lt;=[7]Разработчик!$S$7,[7]Разработчик!$R$8,IF(K107&lt;=425.9,3.5,IF(K107&gt;=[7]Разработчик!$V$7,[7]Разработчик!$U$8))))))))),"-"))</f>
        <v>1.5</v>
      </c>
      <c r="O107" s="145"/>
      <c r="P107" s="71">
        <v>2019</v>
      </c>
      <c r="Q107" s="71">
        <v>2023</v>
      </c>
      <c r="R107" s="71">
        <v>12.5</v>
      </c>
      <c r="S107" s="141" t="s">
        <v>1173</v>
      </c>
      <c r="T107" s="146">
        <f t="shared" si="18"/>
        <v>2028.5</v>
      </c>
      <c r="U107" s="147"/>
      <c r="V107" s="147"/>
      <c r="W107" s="147"/>
      <c r="X107" s="147"/>
      <c r="Y107" s="147"/>
      <c r="Z107" s="147"/>
      <c r="AA107" s="148"/>
      <c r="AB107" s="147"/>
      <c r="AC107" s="196">
        <f t="shared" si="19"/>
        <v>0</v>
      </c>
      <c r="AD107" s="196">
        <f t="shared" si="20"/>
        <v>0</v>
      </c>
      <c r="AE107" s="196">
        <f t="shared" si="21"/>
        <v>0</v>
      </c>
    </row>
    <row r="108" spans="1:31" s="7" customFormat="1" ht="15" customHeight="1" x14ac:dyDescent="0.25">
      <c r="A108" s="321" t="s">
        <v>1304</v>
      </c>
      <c r="B108" s="248">
        <v>43</v>
      </c>
      <c r="C108" s="321" t="s">
        <v>1305</v>
      </c>
      <c r="D108" s="364" t="s">
        <v>1306</v>
      </c>
      <c r="E108" s="321" t="s">
        <v>34</v>
      </c>
      <c r="F108" s="46" t="s">
        <v>313</v>
      </c>
      <c r="G108" s="370">
        <v>3.8</v>
      </c>
      <c r="H108" s="370">
        <v>3.8</v>
      </c>
      <c r="I108" s="364">
        <v>319</v>
      </c>
      <c r="J108" s="46">
        <v>41.9</v>
      </c>
      <c r="K108" s="48">
        <v>323.89999999999998</v>
      </c>
      <c r="L108" s="48">
        <v>17.48</v>
      </c>
      <c r="M108" s="71">
        <v>2016</v>
      </c>
      <c r="N108" s="144">
        <f>IF(K108="","",IF(O108="",IF(K108=0,"",IF(K108&lt;=[7]Разработчик!$D$7,[7]Разработчик!$C$8,IF(K108&lt;=[7]Разработчик!$G$7,[7]Разработчик!$F$8,IF(K108&lt;=[7]Разработчик!$J$7,[7]Разработчик!$I$8,IF(K108&lt;=[7]Разработчик!$M$7,[7]Разработчик!$L$8,IF(K108&lt;=[7]Разработчик!$P$7,[7]Разработчик!$O$8,IF(K108&lt;=[7]Разработчик!$S$7,[7]Разработчик!$R$8,IF(K108&lt;=425.9,3.5,IF(K108&gt;=[7]Разработчик!$V$7,[7]Разработчик!$U$8))))))))),"-"))</f>
        <v>3</v>
      </c>
      <c r="O108" s="145"/>
      <c r="P108" s="71">
        <v>2019</v>
      </c>
      <c r="Q108" s="71">
        <v>2023</v>
      </c>
      <c r="R108" s="71">
        <v>12.5</v>
      </c>
      <c r="S108" s="141" t="s">
        <v>1173</v>
      </c>
      <c r="T108" s="146">
        <f t="shared" si="18"/>
        <v>2028.5</v>
      </c>
      <c r="U108" s="147"/>
      <c r="V108" s="147"/>
      <c r="W108" s="147"/>
      <c r="X108" s="147"/>
      <c r="Y108" s="147"/>
      <c r="Z108" s="147"/>
      <c r="AA108" s="148"/>
      <c r="AB108" s="147"/>
      <c r="AC108" s="196">
        <f t="shared" si="19"/>
        <v>0</v>
      </c>
      <c r="AD108" s="196">
        <f t="shared" si="20"/>
        <v>0</v>
      </c>
      <c r="AE108" s="196">
        <f t="shared" si="21"/>
        <v>0</v>
      </c>
    </row>
    <row r="109" spans="1:31" s="7" customFormat="1" ht="25.5" customHeight="1" x14ac:dyDescent="0.25">
      <c r="A109" s="321"/>
      <c r="B109" s="248">
        <f t="shared" ref="B109:B115" si="23">B108</f>
        <v>43</v>
      </c>
      <c r="C109" s="321"/>
      <c r="D109" s="364"/>
      <c r="E109" s="321"/>
      <c r="F109" s="46" t="s">
        <v>313</v>
      </c>
      <c r="G109" s="370"/>
      <c r="H109" s="370"/>
      <c r="I109" s="364"/>
      <c r="J109" s="46">
        <v>2.6</v>
      </c>
      <c r="K109" s="48">
        <v>60.3</v>
      </c>
      <c r="L109" s="48">
        <v>8.74</v>
      </c>
      <c r="M109" s="71">
        <v>2016</v>
      </c>
      <c r="N109" s="144">
        <f>IF(K109="","",IF(O109="",IF(K109=0,"",IF(K109&lt;=[7]Разработчик!$D$7,[7]Разработчик!$C$8,IF(K109&lt;=[7]Разработчик!$G$7,[7]Разработчик!$F$8,IF(K109&lt;=[7]Разработчик!$J$7,[7]Разработчик!$I$8,IF(K109&lt;=[7]Разработчик!$M$7,[7]Разработчик!$L$8,IF(K109&lt;=[7]Разработчик!$P$7,[7]Разработчик!$O$8,IF(K109&lt;=[7]Разработчик!$S$7,[7]Разработчик!$R$8,IF(K109&lt;=425.9,3.5,IF(K109&gt;=[7]Разработчик!$V$7,[7]Разработчик!$U$8))))))))),"-"))</f>
        <v>2</v>
      </c>
      <c r="O109" s="145"/>
      <c r="P109" s="71">
        <v>2019</v>
      </c>
      <c r="Q109" s="71">
        <v>2023</v>
      </c>
      <c r="R109" s="71">
        <v>12.5</v>
      </c>
      <c r="S109" s="141" t="s">
        <v>1173</v>
      </c>
      <c r="T109" s="146">
        <f t="shared" si="18"/>
        <v>2028.5</v>
      </c>
      <c r="U109" s="147">
        <v>21</v>
      </c>
      <c r="V109" s="147">
        <v>6</v>
      </c>
      <c r="W109" s="147">
        <v>18</v>
      </c>
      <c r="X109" s="147">
        <v>2</v>
      </c>
      <c r="Y109" s="147">
        <v>7</v>
      </c>
      <c r="Z109" s="147">
        <v>13</v>
      </c>
      <c r="AA109" s="148" t="s">
        <v>2646</v>
      </c>
      <c r="AB109" s="147" t="s">
        <v>2521</v>
      </c>
      <c r="AC109" s="196">
        <f t="shared" si="19"/>
        <v>49</v>
      </c>
      <c r="AD109" s="196">
        <f t="shared" si="20"/>
        <v>146</v>
      </c>
      <c r="AE109" s="196">
        <f t="shared" si="21"/>
        <v>195</v>
      </c>
    </row>
    <row r="110" spans="1:31" s="7" customFormat="1" x14ac:dyDescent="0.25">
      <c r="A110" s="321"/>
      <c r="B110" s="248">
        <f t="shared" si="23"/>
        <v>43</v>
      </c>
      <c r="C110" s="321"/>
      <c r="D110" s="364"/>
      <c r="E110" s="321"/>
      <c r="F110" s="46" t="s">
        <v>313</v>
      </c>
      <c r="G110" s="370"/>
      <c r="H110" s="370"/>
      <c r="I110" s="364"/>
      <c r="J110" s="46">
        <v>9.3000000000000007</v>
      </c>
      <c r="K110" s="48">
        <v>33.4</v>
      </c>
      <c r="L110" s="48">
        <v>6.35</v>
      </c>
      <c r="M110" s="71">
        <v>2016</v>
      </c>
      <c r="N110" s="144">
        <f>IF(K110="","",IF(O110="",IF(K110=0,"",IF(K110&lt;=[7]Разработчик!$D$7,[7]Разработчик!$C$8,IF(K110&lt;=[7]Разработчик!$G$7,[7]Разработчик!$F$8,IF(K110&lt;=[7]Разработчик!$J$7,[7]Разработчик!$I$8,IF(K110&lt;=[7]Разработчик!$M$7,[7]Разработчик!$L$8,IF(K110&lt;=[7]Разработчик!$P$7,[7]Разработчик!$O$8,IF(K110&lt;=[7]Разработчик!$S$7,[7]Разработчик!$R$8,IF(K110&lt;=425.9,3.5,IF(K110&gt;=[7]Разработчик!$V$7,[7]Разработчик!$U$8))))))))),"-"))</f>
        <v>1.5</v>
      </c>
      <c r="O110" s="145"/>
      <c r="P110" s="71">
        <v>2019</v>
      </c>
      <c r="Q110" s="71">
        <v>2023</v>
      </c>
      <c r="R110" s="71">
        <v>12.5</v>
      </c>
      <c r="S110" s="141" t="s">
        <v>1173</v>
      </c>
      <c r="T110" s="146">
        <f t="shared" si="18"/>
        <v>2028.5</v>
      </c>
      <c r="U110" s="147"/>
      <c r="V110" s="147"/>
      <c r="W110" s="147"/>
      <c r="X110" s="147"/>
      <c r="Y110" s="147"/>
      <c r="Z110" s="147"/>
      <c r="AA110" s="148"/>
      <c r="AB110" s="147"/>
      <c r="AC110" s="196">
        <f t="shared" si="19"/>
        <v>0</v>
      </c>
      <c r="AD110" s="196">
        <f t="shared" si="20"/>
        <v>0</v>
      </c>
      <c r="AE110" s="196">
        <f t="shared" si="21"/>
        <v>0</v>
      </c>
    </row>
    <row r="111" spans="1:31" s="7" customFormat="1" x14ac:dyDescent="0.25">
      <c r="A111" s="321"/>
      <c r="B111" s="248">
        <f t="shared" si="23"/>
        <v>43</v>
      </c>
      <c r="C111" s="321"/>
      <c r="D111" s="364"/>
      <c r="E111" s="321"/>
      <c r="F111" s="46" t="s">
        <v>313</v>
      </c>
      <c r="G111" s="370"/>
      <c r="H111" s="370"/>
      <c r="I111" s="364"/>
      <c r="J111" s="46">
        <v>0.4</v>
      </c>
      <c r="K111" s="48">
        <v>26.7</v>
      </c>
      <c r="L111" s="48">
        <v>5.56</v>
      </c>
      <c r="M111" s="71">
        <v>2016</v>
      </c>
      <c r="N111" s="144">
        <f>IF(K111="","",IF(O111="",IF(K111=0,"",IF(K111&lt;=[7]Разработчик!$D$7,[7]Разработчик!$C$8,IF(K111&lt;=[7]Разработчик!$G$7,[7]Разработчик!$F$8,IF(K111&lt;=[7]Разработчик!$J$7,[7]Разработчик!$I$8,IF(K111&lt;=[7]Разработчик!$M$7,[7]Разработчик!$L$8,IF(K111&lt;=[7]Разработчик!$P$7,[7]Разработчик!$O$8,IF(K111&lt;=[7]Разработчик!$S$7,[7]Разработчик!$R$8,IF(K111&lt;=425.9,3.5,IF(K111&gt;=[7]Разработчик!$V$7,[7]Разработчик!$U$8))))))))),"-"))</f>
        <v>1.5</v>
      </c>
      <c r="O111" s="145"/>
      <c r="P111" s="71">
        <v>2019</v>
      </c>
      <c r="Q111" s="71">
        <v>2023</v>
      </c>
      <c r="R111" s="71">
        <v>12.5</v>
      </c>
      <c r="S111" s="141" t="s">
        <v>1173</v>
      </c>
      <c r="T111" s="146">
        <f t="shared" si="18"/>
        <v>2028.5</v>
      </c>
      <c r="U111" s="147"/>
      <c r="V111" s="147"/>
      <c r="W111" s="147"/>
      <c r="X111" s="147"/>
      <c r="Y111" s="147"/>
      <c r="Z111" s="147"/>
      <c r="AA111" s="148"/>
      <c r="AB111" s="147"/>
      <c r="AC111" s="196">
        <f t="shared" si="19"/>
        <v>0</v>
      </c>
      <c r="AD111" s="196">
        <f t="shared" si="20"/>
        <v>0</v>
      </c>
      <c r="AE111" s="196">
        <f t="shared" si="21"/>
        <v>0</v>
      </c>
    </row>
    <row r="112" spans="1:31" s="7" customFormat="1" ht="15" customHeight="1" x14ac:dyDescent="0.25">
      <c r="A112" s="321"/>
      <c r="B112" s="248">
        <f t="shared" si="23"/>
        <v>43</v>
      </c>
      <c r="C112" s="321"/>
      <c r="D112" s="364" t="s">
        <v>1307</v>
      </c>
      <c r="E112" s="321"/>
      <c r="F112" s="46" t="s">
        <v>313</v>
      </c>
      <c r="G112" s="370">
        <v>3.8</v>
      </c>
      <c r="H112" s="370">
        <v>3.8</v>
      </c>
      <c r="I112" s="364">
        <v>319</v>
      </c>
      <c r="J112" s="46">
        <v>46</v>
      </c>
      <c r="K112" s="48">
        <v>323.89999999999998</v>
      </c>
      <c r="L112" s="48">
        <v>17.48</v>
      </c>
      <c r="M112" s="71">
        <v>2016</v>
      </c>
      <c r="N112" s="144">
        <f>IF(K112="","",IF(O112="",IF(K112=0,"",IF(K112&lt;=[7]Разработчик!$D$7,[7]Разработчик!$C$8,IF(K112&lt;=[7]Разработчик!$G$7,[7]Разработчик!$F$8,IF(K112&lt;=[7]Разработчик!$J$7,[7]Разработчик!$I$8,IF(K112&lt;=[7]Разработчик!$M$7,[7]Разработчик!$L$8,IF(K112&lt;=[7]Разработчик!$P$7,[7]Разработчик!$O$8,IF(K112&lt;=[7]Разработчик!$S$7,[7]Разработчик!$R$8,IF(K112&lt;=425.9,3.5,IF(K112&gt;=[7]Разработчик!$V$7,[7]Разработчик!$U$8))))))))),"-"))</f>
        <v>3</v>
      </c>
      <c r="O112" s="145"/>
      <c r="P112" s="71">
        <v>2019</v>
      </c>
      <c r="Q112" s="71">
        <v>2023</v>
      </c>
      <c r="R112" s="71">
        <v>12.5</v>
      </c>
      <c r="S112" s="141" t="s">
        <v>1173</v>
      </c>
      <c r="T112" s="146">
        <f t="shared" si="18"/>
        <v>2028.5</v>
      </c>
      <c r="U112" s="147"/>
      <c r="V112" s="147"/>
      <c r="W112" s="147"/>
      <c r="X112" s="147"/>
      <c r="Y112" s="147"/>
      <c r="Z112" s="147"/>
      <c r="AA112" s="148"/>
      <c r="AB112" s="147"/>
      <c r="AC112" s="196">
        <f t="shared" si="19"/>
        <v>0</v>
      </c>
      <c r="AD112" s="196">
        <f t="shared" si="20"/>
        <v>0</v>
      </c>
      <c r="AE112" s="196">
        <f t="shared" si="21"/>
        <v>0</v>
      </c>
    </row>
    <row r="113" spans="1:31" s="7" customFormat="1" ht="39" customHeight="1" x14ac:dyDescent="0.25">
      <c r="A113" s="321"/>
      <c r="B113" s="248">
        <f t="shared" si="23"/>
        <v>43</v>
      </c>
      <c r="C113" s="321"/>
      <c r="D113" s="364"/>
      <c r="E113" s="321"/>
      <c r="F113" s="46" t="s">
        <v>313</v>
      </c>
      <c r="G113" s="370"/>
      <c r="H113" s="370"/>
      <c r="I113" s="364"/>
      <c r="J113" s="46">
        <v>2.7</v>
      </c>
      <c r="K113" s="48">
        <v>60.3</v>
      </c>
      <c r="L113" s="48">
        <v>8.74</v>
      </c>
      <c r="M113" s="71">
        <v>2016</v>
      </c>
      <c r="N113" s="144">
        <f>IF(K113="","",IF(O113="",IF(K113=0,"",IF(K113&lt;=[7]Разработчик!$D$7,[7]Разработчик!$C$8,IF(K113&lt;=[7]Разработчик!$G$7,[7]Разработчик!$F$8,IF(K113&lt;=[7]Разработчик!$J$7,[7]Разработчик!$I$8,IF(K113&lt;=[7]Разработчик!$M$7,[7]Разработчик!$L$8,IF(K113&lt;=[7]Разработчик!$P$7,[7]Разработчик!$O$8,IF(K113&lt;=[7]Разработчик!$S$7,[7]Разработчик!$R$8,IF(K113&lt;=425.9,3.5,IF(K113&gt;=[7]Разработчик!$V$7,[7]Разработчик!$U$8))))))))),"-"))</f>
        <v>2</v>
      </c>
      <c r="O113" s="145"/>
      <c r="P113" s="71">
        <v>2019</v>
      </c>
      <c r="Q113" s="71">
        <v>2023</v>
      </c>
      <c r="R113" s="71">
        <v>12.5</v>
      </c>
      <c r="S113" s="141" t="s">
        <v>1173</v>
      </c>
      <c r="T113" s="146">
        <f t="shared" si="18"/>
        <v>2028.5</v>
      </c>
      <c r="U113" s="147">
        <v>20</v>
      </c>
      <c r="V113" s="147">
        <v>6</v>
      </c>
      <c r="W113" s="147">
        <v>16</v>
      </c>
      <c r="X113" s="147">
        <v>1</v>
      </c>
      <c r="Y113" s="147">
        <v>6</v>
      </c>
      <c r="Z113" s="147">
        <v>9</v>
      </c>
      <c r="AA113" s="148" t="s">
        <v>2647</v>
      </c>
      <c r="AB113" s="147" t="s">
        <v>2521</v>
      </c>
      <c r="AC113" s="196">
        <f t="shared" si="19"/>
        <v>42</v>
      </c>
      <c r="AD113" s="196">
        <f t="shared" si="20"/>
        <v>125</v>
      </c>
      <c r="AE113" s="196">
        <f t="shared" si="21"/>
        <v>167</v>
      </c>
    </row>
    <row r="114" spans="1:31" s="7" customFormat="1" x14ac:dyDescent="0.25">
      <c r="A114" s="321"/>
      <c r="B114" s="248">
        <f t="shared" si="23"/>
        <v>43</v>
      </c>
      <c r="C114" s="321"/>
      <c r="D114" s="364"/>
      <c r="E114" s="321"/>
      <c r="F114" s="46" t="s">
        <v>313</v>
      </c>
      <c r="G114" s="370"/>
      <c r="H114" s="370"/>
      <c r="I114" s="364"/>
      <c r="J114" s="46">
        <v>9.1</v>
      </c>
      <c r="K114" s="48">
        <v>33.4</v>
      </c>
      <c r="L114" s="48">
        <v>6.35</v>
      </c>
      <c r="M114" s="71">
        <v>2016</v>
      </c>
      <c r="N114" s="144">
        <f>IF(K114="","",IF(O114="",IF(K114=0,"",IF(K114&lt;=[7]Разработчик!$D$7,[7]Разработчик!$C$8,IF(K114&lt;=[7]Разработчик!$G$7,[7]Разработчик!$F$8,IF(K114&lt;=[7]Разработчик!$J$7,[7]Разработчик!$I$8,IF(K114&lt;=[7]Разработчик!$M$7,[7]Разработчик!$L$8,IF(K114&lt;=[7]Разработчик!$P$7,[7]Разработчик!$O$8,IF(K114&lt;=[7]Разработчик!$S$7,[7]Разработчик!$R$8,IF(K114&lt;=425.9,3.5,IF(K114&gt;=[7]Разработчик!$V$7,[7]Разработчик!$U$8))))))))),"-"))</f>
        <v>1.5</v>
      </c>
      <c r="O114" s="145"/>
      <c r="P114" s="71">
        <v>2019</v>
      </c>
      <c r="Q114" s="71">
        <v>2023</v>
      </c>
      <c r="R114" s="71">
        <v>12.5</v>
      </c>
      <c r="S114" s="141" t="s">
        <v>1173</v>
      </c>
      <c r="T114" s="146">
        <f t="shared" si="18"/>
        <v>2028.5</v>
      </c>
      <c r="U114" s="147"/>
      <c r="V114" s="147"/>
      <c r="W114" s="147"/>
      <c r="X114" s="147"/>
      <c r="Y114" s="147"/>
      <c r="Z114" s="147"/>
      <c r="AA114" s="148"/>
      <c r="AB114" s="147"/>
      <c r="AC114" s="196">
        <f t="shared" si="19"/>
        <v>0</v>
      </c>
      <c r="AD114" s="196">
        <f t="shared" si="20"/>
        <v>0</v>
      </c>
      <c r="AE114" s="196">
        <f t="shared" si="21"/>
        <v>0</v>
      </c>
    </row>
    <row r="115" spans="1:31" s="7" customFormat="1" x14ac:dyDescent="0.25">
      <c r="A115" s="321"/>
      <c r="B115" s="248">
        <f t="shared" si="23"/>
        <v>43</v>
      </c>
      <c r="C115" s="321"/>
      <c r="D115" s="364"/>
      <c r="E115" s="321"/>
      <c r="F115" s="46" t="s">
        <v>313</v>
      </c>
      <c r="G115" s="370"/>
      <c r="H115" s="370"/>
      <c r="I115" s="364"/>
      <c r="J115" s="46">
        <v>0.35</v>
      </c>
      <c r="K115" s="48">
        <v>26.7</v>
      </c>
      <c r="L115" s="48">
        <v>5.56</v>
      </c>
      <c r="M115" s="71">
        <v>2016</v>
      </c>
      <c r="N115" s="144">
        <f>IF(K115="","",IF(O115="",IF(K115=0,"",IF(K115&lt;=[7]Разработчик!$D$7,[7]Разработчик!$C$8,IF(K115&lt;=[7]Разработчик!$G$7,[7]Разработчик!$F$8,IF(K115&lt;=[7]Разработчик!$J$7,[7]Разработчик!$I$8,IF(K115&lt;=[7]Разработчик!$M$7,[7]Разработчик!$L$8,IF(K115&lt;=[7]Разработчик!$P$7,[7]Разработчик!$O$8,IF(K115&lt;=[7]Разработчик!$S$7,[7]Разработчик!$R$8,IF(K115&lt;=425.9,3.5,IF(K115&gt;=[7]Разработчик!$V$7,[7]Разработчик!$U$8))))))))),"-"))</f>
        <v>1.5</v>
      </c>
      <c r="O115" s="145"/>
      <c r="P115" s="71">
        <v>2019</v>
      </c>
      <c r="Q115" s="71">
        <v>2023</v>
      </c>
      <c r="R115" s="71">
        <v>12.5</v>
      </c>
      <c r="S115" s="141" t="s">
        <v>1173</v>
      </c>
      <c r="T115" s="146">
        <f t="shared" si="18"/>
        <v>2028.5</v>
      </c>
      <c r="U115" s="147"/>
      <c r="V115" s="147"/>
      <c r="W115" s="147"/>
      <c r="X115" s="147"/>
      <c r="Y115" s="147"/>
      <c r="Z115" s="147"/>
      <c r="AA115" s="148"/>
      <c r="AB115" s="147"/>
      <c r="AC115" s="196">
        <f t="shared" si="19"/>
        <v>0</v>
      </c>
      <c r="AD115" s="196">
        <f t="shared" si="20"/>
        <v>0</v>
      </c>
      <c r="AE115" s="196">
        <f t="shared" si="21"/>
        <v>0</v>
      </c>
    </row>
    <row r="116" spans="1:31" s="7" customFormat="1" ht="15" customHeight="1" x14ac:dyDescent="0.25">
      <c r="A116" s="321" t="s">
        <v>1308</v>
      </c>
      <c r="B116" s="248">
        <v>44</v>
      </c>
      <c r="C116" s="321" t="s">
        <v>1309</v>
      </c>
      <c r="D116" s="364" t="s">
        <v>1310</v>
      </c>
      <c r="E116" s="321" t="s">
        <v>34</v>
      </c>
      <c r="F116" s="46" t="s">
        <v>313</v>
      </c>
      <c r="G116" s="370">
        <v>3.8</v>
      </c>
      <c r="H116" s="370">
        <v>3.8</v>
      </c>
      <c r="I116" s="364">
        <v>351</v>
      </c>
      <c r="J116" s="46">
        <v>41.7</v>
      </c>
      <c r="K116" s="48">
        <v>323.89999999999998</v>
      </c>
      <c r="L116" s="48">
        <v>17.48</v>
      </c>
      <c r="M116" s="71">
        <v>2016</v>
      </c>
      <c r="N116" s="144">
        <f>IF(K116="","",IF(O116="",IF(K116=0,"",IF(K116&lt;=[7]Разработчик!$D$7,[7]Разработчик!$C$8,IF(K116&lt;=[7]Разработчик!$G$7,[7]Разработчик!$F$8,IF(K116&lt;=[7]Разработчик!$J$7,[7]Разработчик!$I$8,IF(K116&lt;=[7]Разработчик!$M$7,[7]Разработчик!$L$8,IF(K116&lt;=[7]Разработчик!$P$7,[7]Разработчик!$O$8,IF(K116&lt;=[7]Разработчик!$S$7,[7]Разработчик!$R$8,IF(K116&lt;=425.9,3.5,IF(K116&gt;=[7]Разработчик!$V$7,[7]Разработчик!$U$8))))))))),"-"))</f>
        <v>3</v>
      </c>
      <c r="O116" s="145"/>
      <c r="P116" s="71">
        <v>2019</v>
      </c>
      <c r="Q116" s="71">
        <v>2023</v>
      </c>
      <c r="R116" s="71">
        <v>12.5</v>
      </c>
      <c r="S116" s="141" t="s">
        <v>1173</v>
      </c>
      <c r="T116" s="146">
        <f t="shared" si="18"/>
        <v>2028.5</v>
      </c>
      <c r="U116" s="147"/>
      <c r="V116" s="147"/>
      <c r="W116" s="147"/>
      <c r="X116" s="147"/>
      <c r="Y116" s="147"/>
      <c r="Z116" s="147"/>
      <c r="AA116" s="148"/>
      <c r="AB116" s="147"/>
      <c r="AC116" s="196">
        <f t="shared" si="19"/>
        <v>0</v>
      </c>
      <c r="AD116" s="196">
        <f t="shared" si="20"/>
        <v>0</v>
      </c>
      <c r="AE116" s="196">
        <f t="shared" si="21"/>
        <v>0</v>
      </c>
    </row>
    <row r="117" spans="1:31" s="7" customFormat="1" x14ac:dyDescent="0.25">
      <c r="A117" s="321"/>
      <c r="B117" s="248">
        <f t="shared" ref="B117:B147" si="24">B116</f>
        <v>44</v>
      </c>
      <c r="C117" s="321"/>
      <c r="D117" s="364"/>
      <c r="E117" s="321"/>
      <c r="F117" s="46" t="s">
        <v>313</v>
      </c>
      <c r="G117" s="370"/>
      <c r="H117" s="370"/>
      <c r="I117" s="364"/>
      <c r="J117" s="46">
        <v>13.3</v>
      </c>
      <c r="K117" s="48">
        <v>60.3</v>
      </c>
      <c r="L117" s="48">
        <v>8.74</v>
      </c>
      <c r="M117" s="71">
        <v>2016</v>
      </c>
      <c r="N117" s="144">
        <f>IF(K117="","",IF(O117="",IF(K117=0,"",IF(K117&lt;=[7]Разработчик!$D$7,[7]Разработчик!$C$8,IF(K117&lt;=[7]Разработчик!$G$7,[7]Разработчик!$F$8,IF(K117&lt;=[7]Разработчик!$J$7,[7]Разработчик!$I$8,IF(K117&lt;=[7]Разработчик!$M$7,[7]Разработчик!$L$8,IF(K117&lt;=[7]Разработчик!$P$7,[7]Разработчик!$O$8,IF(K117&lt;=[7]Разработчик!$S$7,[7]Разработчик!$R$8,IF(K117&lt;=425.9,3.5,IF(K117&gt;=[7]Разработчик!$V$7,[7]Разработчик!$U$8))))))))),"-"))</f>
        <v>2</v>
      </c>
      <c r="O117" s="145"/>
      <c r="P117" s="71">
        <v>2019</v>
      </c>
      <c r="Q117" s="71">
        <v>2023</v>
      </c>
      <c r="R117" s="71">
        <v>12.5</v>
      </c>
      <c r="S117" s="141" t="s">
        <v>1173</v>
      </c>
      <c r="T117" s="146">
        <f t="shared" si="18"/>
        <v>2028.5</v>
      </c>
      <c r="U117" s="147">
        <v>17</v>
      </c>
      <c r="V117" s="147">
        <v>5</v>
      </c>
      <c r="W117" s="147">
        <v>17</v>
      </c>
      <c r="X117" s="147">
        <v>2</v>
      </c>
      <c r="Y117" s="147">
        <v>7</v>
      </c>
      <c r="Z117" s="147">
        <v>8</v>
      </c>
      <c r="AA117" s="148" t="s">
        <v>2648</v>
      </c>
      <c r="AB117" s="147" t="s">
        <v>2521</v>
      </c>
      <c r="AC117" s="196">
        <f t="shared" si="19"/>
        <v>39</v>
      </c>
      <c r="AD117" s="196">
        <f t="shared" si="20"/>
        <v>118</v>
      </c>
      <c r="AE117" s="196">
        <f t="shared" si="21"/>
        <v>157</v>
      </c>
    </row>
    <row r="118" spans="1:31" s="7" customFormat="1" x14ac:dyDescent="0.25">
      <c r="A118" s="321"/>
      <c r="B118" s="248">
        <f t="shared" si="24"/>
        <v>44</v>
      </c>
      <c r="C118" s="321"/>
      <c r="D118" s="364"/>
      <c r="E118" s="321"/>
      <c r="F118" s="46" t="s">
        <v>313</v>
      </c>
      <c r="G118" s="370"/>
      <c r="H118" s="370"/>
      <c r="I118" s="364"/>
      <c r="J118" s="46">
        <v>1</v>
      </c>
      <c r="K118" s="48">
        <v>33.4</v>
      </c>
      <c r="L118" s="48">
        <v>6.35</v>
      </c>
      <c r="M118" s="71">
        <v>2016</v>
      </c>
      <c r="N118" s="144">
        <f>IF(K118="","",IF(O118="",IF(K118=0,"",IF(K118&lt;=[7]Разработчик!$D$7,[7]Разработчик!$C$8,IF(K118&lt;=[7]Разработчик!$G$7,[7]Разработчик!$F$8,IF(K118&lt;=[7]Разработчик!$J$7,[7]Разработчик!$I$8,IF(K118&lt;=[7]Разработчик!$M$7,[7]Разработчик!$L$8,IF(K118&lt;=[7]Разработчик!$P$7,[7]Разработчик!$O$8,IF(K118&lt;=[7]Разработчик!$S$7,[7]Разработчик!$R$8,IF(K118&lt;=425.9,3.5,IF(K118&gt;=[7]Разработчик!$V$7,[7]Разработчик!$U$8))))))))),"-"))</f>
        <v>1.5</v>
      </c>
      <c r="O118" s="145"/>
      <c r="P118" s="71">
        <v>2019</v>
      </c>
      <c r="Q118" s="71">
        <v>2023</v>
      </c>
      <c r="R118" s="71">
        <v>12.5</v>
      </c>
      <c r="S118" s="141" t="s">
        <v>1173</v>
      </c>
      <c r="T118" s="146">
        <f t="shared" si="18"/>
        <v>2028.5</v>
      </c>
      <c r="U118" s="147"/>
      <c r="V118" s="147"/>
      <c r="W118" s="147"/>
      <c r="X118" s="147"/>
      <c r="Y118" s="147"/>
      <c r="Z118" s="147"/>
      <c r="AA118" s="148"/>
      <c r="AB118" s="147"/>
      <c r="AC118" s="196">
        <f t="shared" si="19"/>
        <v>0</v>
      </c>
      <c r="AD118" s="196">
        <f t="shared" si="20"/>
        <v>0</v>
      </c>
      <c r="AE118" s="196">
        <f t="shared" si="21"/>
        <v>0</v>
      </c>
    </row>
    <row r="119" spans="1:31" s="7" customFormat="1" x14ac:dyDescent="0.25">
      <c r="A119" s="321"/>
      <c r="B119" s="248">
        <f t="shared" si="24"/>
        <v>44</v>
      </c>
      <c r="C119" s="321"/>
      <c r="D119" s="364"/>
      <c r="E119" s="321"/>
      <c r="F119" s="46" t="s">
        <v>313</v>
      </c>
      <c r="G119" s="370"/>
      <c r="H119" s="370"/>
      <c r="I119" s="364"/>
      <c r="J119" s="46">
        <v>0.4</v>
      </c>
      <c r="K119" s="48">
        <v>26.7</v>
      </c>
      <c r="L119" s="48">
        <v>5.56</v>
      </c>
      <c r="M119" s="71">
        <v>2016</v>
      </c>
      <c r="N119" s="144">
        <f>IF(K119="","",IF(O119="",IF(K119=0,"",IF(K119&lt;=[7]Разработчик!$D$7,[7]Разработчик!$C$8,IF(K119&lt;=[7]Разработчик!$G$7,[7]Разработчик!$F$8,IF(K119&lt;=[7]Разработчик!$J$7,[7]Разработчик!$I$8,IF(K119&lt;=[7]Разработчик!$M$7,[7]Разработчик!$L$8,IF(K119&lt;=[7]Разработчик!$P$7,[7]Разработчик!$O$8,IF(K119&lt;=[7]Разработчик!$S$7,[7]Разработчик!$R$8,IF(K119&lt;=425.9,3.5,IF(K119&gt;=[7]Разработчик!$V$7,[7]Разработчик!$U$8))))))))),"-"))</f>
        <v>1.5</v>
      </c>
      <c r="O119" s="145"/>
      <c r="P119" s="71">
        <v>2019</v>
      </c>
      <c r="Q119" s="71">
        <v>2023</v>
      </c>
      <c r="R119" s="71">
        <v>12.5</v>
      </c>
      <c r="S119" s="141" t="s">
        <v>1173</v>
      </c>
      <c r="T119" s="146">
        <f t="shared" si="18"/>
        <v>2028.5</v>
      </c>
      <c r="U119" s="147"/>
      <c r="V119" s="147"/>
      <c r="W119" s="147"/>
      <c r="X119" s="147"/>
      <c r="Y119" s="147"/>
      <c r="Z119" s="147"/>
      <c r="AA119" s="148"/>
      <c r="AB119" s="147"/>
      <c r="AC119" s="196">
        <f t="shared" si="19"/>
        <v>0</v>
      </c>
      <c r="AD119" s="196">
        <f t="shared" si="20"/>
        <v>0</v>
      </c>
      <c r="AE119" s="196">
        <f t="shared" si="21"/>
        <v>0</v>
      </c>
    </row>
    <row r="120" spans="1:31" s="7" customFormat="1" ht="15" customHeight="1" x14ac:dyDescent="0.25">
      <c r="A120" s="321"/>
      <c r="B120" s="248">
        <f t="shared" si="24"/>
        <v>44</v>
      </c>
      <c r="C120" s="321"/>
      <c r="D120" s="364" t="s">
        <v>1311</v>
      </c>
      <c r="E120" s="321"/>
      <c r="F120" s="46" t="s">
        <v>313</v>
      </c>
      <c r="G120" s="370">
        <v>3.8</v>
      </c>
      <c r="H120" s="370">
        <v>3.8</v>
      </c>
      <c r="I120" s="364">
        <v>351</v>
      </c>
      <c r="J120" s="46">
        <v>47.8</v>
      </c>
      <c r="K120" s="48">
        <v>323.89999999999998</v>
      </c>
      <c r="L120" s="48">
        <v>17.48</v>
      </c>
      <c r="M120" s="71">
        <v>2016</v>
      </c>
      <c r="N120" s="144">
        <f>IF(K120="","",IF(O120="",IF(K120=0,"",IF(K120&lt;=[7]Разработчик!$D$7,[7]Разработчик!$C$8,IF(K120&lt;=[7]Разработчик!$G$7,[7]Разработчик!$F$8,IF(K120&lt;=[7]Разработчик!$J$7,[7]Разработчик!$I$8,IF(K120&lt;=[7]Разработчик!$M$7,[7]Разработчик!$L$8,IF(K120&lt;=[7]Разработчик!$P$7,[7]Разработчик!$O$8,IF(K120&lt;=[7]Разработчик!$S$7,[7]Разработчик!$R$8,IF(K120&lt;=425.9,3.5,IF(K120&gt;=[7]Разработчик!$V$7,[7]Разработчик!$U$8))))))))),"-"))</f>
        <v>3</v>
      </c>
      <c r="O120" s="145"/>
      <c r="P120" s="71">
        <v>2019</v>
      </c>
      <c r="Q120" s="71">
        <v>2023</v>
      </c>
      <c r="R120" s="71">
        <v>12.5</v>
      </c>
      <c r="S120" s="141" t="s">
        <v>1173</v>
      </c>
      <c r="T120" s="146">
        <f t="shared" si="18"/>
        <v>2028.5</v>
      </c>
      <c r="U120" s="147">
        <v>23</v>
      </c>
      <c r="V120" s="147">
        <v>6</v>
      </c>
      <c r="W120" s="147">
        <v>18</v>
      </c>
      <c r="X120" s="147">
        <v>2</v>
      </c>
      <c r="Y120" s="147">
        <v>5</v>
      </c>
      <c r="Z120" s="147">
        <v>7</v>
      </c>
      <c r="AA120" s="148" t="s">
        <v>2649</v>
      </c>
      <c r="AB120" s="147" t="s">
        <v>2521</v>
      </c>
      <c r="AC120" s="196">
        <f t="shared" si="19"/>
        <v>43</v>
      </c>
      <c r="AD120" s="196">
        <f t="shared" si="20"/>
        <v>130</v>
      </c>
      <c r="AE120" s="196">
        <f t="shared" si="21"/>
        <v>173</v>
      </c>
    </row>
    <row r="121" spans="1:31" s="7" customFormat="1" x14ac:dyDescent="0.25">
      <c r="A121" s="321"/>
      <c r="B121" s="248">
        <f t="shared" si="24"/>
        <v>44</v>
      </c>
      <c r="C121" s="321"/>
      <c r="D121" s="364"/>
      <c r="E121" s="321"/>
      <c r="F121" s="46" t="s">
        <v>313</v>
      </c>
      <c r="G121" s="370"/>
      <c r="H121" s="370"/>
      <c r="I121" s="364"/>
      <c r="J121" s="46">
        <v>13.3</v>
      </c>
      <c r="K121" s="48">
        <v>60.3</v>
      </c>
      <c r="L121" s="48">
        <v>8.74</v>
      </c>
      <c r="M121" s="71">
        <v>2016</v>
      </c>
      <c r="N121" s="144">
        <f>IF(K121="","",IF(O121="",IF(K121=0,"",IF(K121&lt;=[7]Разработчик!$D$7,[7]Разработчик!$C$8,IF(K121&lt;=[7]Разработчик!$G$7,[7]Разработчик!$F$8,IF(K121&lt;=[7]Разработчик!$J$7,[7]Разработчик!$I$8,IF(K121&lt;=[7]Разработчик!$M$7,[7]Разработчик!$L$8,IF(K121&lt;=[7]Разработчик!$P$7,[7]Разработчик!$O$8,IF(K121&lt;=[7]Разработчик!$S$7,[7]Разработчик!$R$8,IF(K121&lt;=425.9,3.5,IF(K121&gt;=[7]Разработчик!$V$7,[7]Разработчик!$U$8))))))))),"-"))</f>
        <v>2</v>
      </c>
      <c r="O121" s="145"/>
      <c r="P121" s="71">
        <v>2019</v>
      </c>
      <c r="Q121" s="71">
        <v>2023</v>
      </c>
      <c r="R121" s="71">
        <v>12.5</v>
      </c>
      <c r="S121" s="141" t="s">
        <v>1173</v>
      </c>
      <c r="T121" s="146">
        <f t="shared" si="18"/>
        <v>2028.5</v>
      </c>
      <c r="U121" s="147"/>
      <c r="V121" s="147"/>
      <c r="W121" s="147"/>
      <c r="X121" s="147"/>
      <c r="Y121" s="147"/>
      <c r="Z121" s="147"/>
      <c r="AA121" s="148"/>
      <c r="AB121" s="147"/>
      <c r="AC121" s="196">
        <f t="shared" si="19"/>
        <v>0</v>
      </c>
      <c r="AD121" s="196">
        <f t="shared" si="20"/>
        <v>0</v>
      </c>
      <c r="AE121" s="196">
        <f t="shared" si="21"/>
        <v>0</v>
      </c>
    </row>
    <row r="122" spans="1:31" s="7" customFormat="1" x14ac:dyDescent="0.25">
      <c r="A122" s="321"/>
      <c r="B122" s="248">
        <f t="shared" si="24"/>
        <v>44</v>
      </c>
      <c r="C122" s="321"/>
      <c r="D122" s="364"/>
      <c r="E122" s="321"/>
      <c r="F122" s="46" t="s">
        <v>313</v>
      </c>
      <c r="G122" s="370"/>
      <c r="H122" s="370"/>
      <c r="I122" s="364"/>
      <c r="J122" s="46">
        <v>0.9</v>
      </c>
      <c r="K122" s="48">
        <v>33.4</v>
      </c>
      <c r="L122" s="48">
        <v>6.35</v>
      </c>
      <c r="M122" s="71">
        <v>2016</v>
      </c>
      <c r="N122" s="144">
        <f>IF(K122="","",IF(O122="",IF(K122=0,"",IF(K122&lt;=[7]Разработчик!$D$7,[7]Разработчик!$C$8,IF(K122&lt;=[7]Разработчик!$G$7,[7]Разработчик!$F$8,IF(K122&lt;=[7]Разработчик!$J$7,[7]Разработчик!$I$8,IF(K122&lt;=[7]Разработчик!$M$7,[7]Разработчик!$L$8,IF(K122&lt;=[7]Разработчик!$P$7,[7]Разработчик!$O$8,IF(K122&lt;=[7]Разработчик!$S$7,[7]Разработчик!$R$8,IF(K122&lt;=425.9,3.5,IF(K122&gt;=[7]Разработчик!$V$7,[7]Разработчик!$U$8))))))))),"-"))</f>
        <v>1.5</v>
      </c>
      <c r="O122" s="145"/>
      <c r="P122" s="71">
        <v>2019</v>
      </c>
      <c r="Q122" s="71">
        <v>2023</v>
      </c>
      <c r="R122" s="71">
        <v>12.5</v>
      </c>
      <c r="S122" s="141" t="s">
        <v>1173</v>
      </c>
      <c r="T122" s="146">
        <f t="shared" ref="T122:T171" si="25">IF(M122="","",M122+R122)</f>
        <v>2028.5</v>
      </c>
      <c r="U122" s="147"/>
      <c r="V122" s="147"/>
      <c r="W122" s="147"/>
      <c r="X122" s="147"/>
      <c r="Y122" s="147"/>
      <c r="Z122" s="147"/>
      <c r="AA122" s="148"/>
      <c r="AB122" s="147"/>
      <c r="AC122" s="196">
        <f t="shared" si="19"/>
        <v>0</v>
      </c>
      <c r="AD122" s="196">
        <f t="shared" si="20"/>
        <v>0</v>
      </c>
      <c r="AE122" s="196">
        <f t="shared" si="21"/>
        <v>0</v>
      </c>
    </row>
    <row r="123" spans="1:31" s="7" customFormat="1" x14ac:dyDescent="0.25">
      <c r="A123" s="321"/>
      <c r="B123" s="248">
        <f t="shared" si="24"/>
        <v>44</v>
      </c>
      <c r="C123" s="321"/>
      <c r="D123" s="364"/>
      <c r="E123" s="321"/>
      <c r="F123" s="46" t="s">
        <v>313</v>
      </c>
      <c r="G123" s="370"/>
      <c r="H123" s="370"/>
      <c r="I123" s="364"/>
      <c r="J123" s="46">
        <v>0.3</v>
      </c>
      <c r="K123" s="48">
        <v>26.7</v>
      </c>
      <c r="L123" s="48">
        <v>5.56</v>
      </c>
      <c r="M123" s="71">
        <v>2016</v>
      </c>
      <c r="N123" s="144">
        <f>IF(K123="","",IF(O123="",IF(K123=0,"",IF(K123&lt;=[7]Разработчик!$D$7,[7]Разработчик!$C$8,IF(K123&lt;=[7]Разработчик!$G$7,[7]Разработчик!$F$8,IF(K123&lt;=[7]Разработчик!$J$7,[7]Разработчик!$I$8,IF(K123&lt;=[7]Разработчик!$M$7,[7]Разработчик!$L$8,IF(K123&lt;=[7]Разработчик!$P$7,[7]Разработчик!$O$8,IF(K123&lt;=[7]Разработчик!$S$7,[7]Разработчик!$R$8,IF(K123&lt;=425.9,3.5,IF(K123&gt;=[7]Разработчик!$V$7,[7]Разработчик!$U$8))))))))),"-"))</f>
        <v>1.5</v>
      </c>
      <c r="O123" s="145"/>
      <c r="P123" s="71">
        <v>2019</v>
      </c>
      <c r="Q123" s="71">
        <v>2023</v>
      </c>
      <c r="R123" s="71">
        <v>12.5</v>
      </c>
      <c r="S123" s="141" t="s">
        <v>1173</v>
      </c>
      <c r="T123" s="146">
        <f t="shared" si="25"/>
        <v>2028.5</v>
      </c>
      <c r="U123" s="147"/>
      <c r="V123" s="147"/>
      <c r="W123" s="147"/>
      <c r="X123" s="147"/>
      <c r="Y123" s="147"/>
      <c r="Z123" s="147"/>
      <c r="AA123" s="148"/>
      <c r="AB123" s="147"/>
      <c r="AC123" s="196">
        <f t="shared" ref="AC123:AC171" si="26">SUM(U123+V123+X123+Y123+Z123)</f>
        <v>0</v>
      </c>
      <c r="AD123" s="196">
        <f t="shared" ref="AD123:AD171" si="27">SUM(U123*2)+(V123*3)+(W123*2)+(X123*2)+(Y123)+(Z123*3)</f>
        <v>0</v>
      </c>
      <c r="AE123" s="196">
        <f t="shared" ref="AE123:AE171" si="28">SUM(AC123+AD123)</f>
        <v>0</v>
      </c>
    </row>
    <row r="124" spans="1:31" s="7" customFormat="1" ht="15" customHeight="1" x14ac:dyDescent="0.25">
      <c r="A124" s="321"/>
      <c r="B124" s="248">
        <f t="shared" si="24"/>
        <v>44</v>
      </c>
      <c r="C124" s="321"/>
      <c r="D124" s="364" t="s">
        <v>1312</v>
      </c>
      <c r="E124" s="321"/>
      <c r="F124" s="46" t="s">
        <v>313</v>
      </c>
      <c r="G124" s="364">
        <v>3.8</v>
      </c>
      <c r="H124" s="364">
        <v>3.8</v>
      </c>
      <c r="I124" s="364">
        <v>351</v>
      </c>
      <c r="J124" s="46">
        <v>14.8</v>
      </c>
      <c r="K124" s="48">
        <v>323.89999999999998</v>
      </c>
      <c r="L124" s="48">
        <v>17.48</v>
      </c>
      <c r="M124" s="71">
        <v>2016</v>
      </c>
      <c r="N124" s="144">
        <f>IF(K124="","",IF(O124="",IF(K124=0,"",IF(K124&lt;=[7]Разработчик!$D$7,[7]Разработчик!$C$8,IF(K124&lt;=[7]Разработчик!$G$7,[7]Разработчик!$F$8,IF(K124&lt;=[7]Разработчик!$J$7,[7]Разработчик!$I$8,IF(K124&lt;=[7]Разработчик!$M$7,[7]Разработчик!$L$8,IF(K124&lt;=[7]Разработчик!$P$7,[7]Разработчик!$O$8,IF(K124&lt;=[7]Разработчик!$S$7,[7]Разработчик!$R$8,IF(K124&lt;=425.9,3.5,IF(K124&gt;=[7]Разработчик!$V$7,[7]Разработчик!$U$8))))))))),"-"))</f>
        <v>3</v>
      </c>
      <c r="O124" s="145"/>
      <c r="P124" s="71">
        <v>2019</v>
      </c>
      <c r="Q124" s="71">
        <v>2023</v>
      </c>
      <c r="R124" s="71">
        <v>12.5</v>
      </c>
      <c r="S124" s="141" t="s">
        <v>1173</v>
      </c>
      <c r="T124" s="146">
        <f t="shared" si="25"/>
        <v>2028.5</v>
      </c>
      <c r="U124" s="147">
        <v>3</v>
      </c>
      <c r="V124" s="147">
        <v>4</v>
      </c>
      <c r="W124" s="147">
        <v>5</v>
      </c>
      <c r="X124" s="147">
        <v>1</v>
      </c>
      <c r="Y124" s="147">
        <v>1</v>
      </c>
      <c r="Z124" s="147">
        <v>1</v>
      </c>
      <c r="AA124" s="148" t="s">
        <v>2650</v>
      </c>
      <c r="AB124" s="147" t="s">
        <v>2521</v>
      </c>
      <c r="AC124" s="196">
        <f t="shared" si="26"/>
        <v>10</v>
      </c>
      <c r="AD124" s="196">
        <f t="shared" si="27"/>
        <v>34</v>
      </c>
      <c r="AE124" s="196">
        <f t="shared" si="28"/>
        <v>44</v>
      </c>
    </row>
    <row r="125" spans="1:31" s="7" customFormat="1" x14ac:dyDescent="0.25">
      <c r="A125" s="321"/>
      <c r="B125" s="248">
        <f t="shared" si="24"/>
        <v>44</v>
      </c>
      <c r="C125" s="321"/>
      <c r="D125" s="364"/>
      <c r="E125" s="321"/>
      <c r="F125" s="46" t="s">
        <v>313</v>
      </c>
      <c r="G125" s="364"/>
      <c r="H125" s="364"/>
      <c r="I125" s="364"/>
      <c r="J125" s="46">
        <v>8.1</v>
      </c>
      <c r="K125" s="48">
        <v>168.3</v>
      </c>
      <c r="L125" s="48">
        <v>10.97</v>
      </c>
      <c r="M125" s="71">
        <v>2016</v>
      </c>
      <c r="N125" s="144">
        <f>IF(K125="","",IF(O125="",IF(K125=0,"",IF(K125&lt;=[7]Разработчик!$D$7,[7]Разработчик!$C$8,IF(K125&lt;=[7]Разработчик!$G$7,[7]Разработчик!$F$8,IF(K125&lt;=[7]Разработчик!$J$7,[7]Разработчик!$I$8,IF(K125&lt;=[7]Разработчик!$M$7,[7]Разработчик!$L$8,IF(K125&lt;=[7]Разработчик!$P$7,[7]Разработчик!$O$8,IF(K125&lt;=[7]Разработчик!$S$7,[7]Разработчик!$R$8,IF(K125&lt;=425.9,3.5,IF(K125&gt;=[7]Разработчик!$V$7,[7]Разработчик!$U$8))))))))),"-"))</f>
        <v>2.5</v>
      </c>
      <c r="O125" s="145"/>
      <c r="P125" s="71">
        <v>2019</v>
      </c>
      <c r="Q125" s="71">
        <v>2023</v>
      </c>
      <c r="R125" s="71">
        <v>12.5</v>
      </c>
      <c r="S125" s="141" t="s">
        <v>1173</v>
      </c>
      <c r="T125" s="146">
        <f t="shared" si="25"/>
        <v>2028.5</v>
      </c>
      <c r="U125" s="147"/>
      <c r="V125" s="147"/>
      <c r="W125" s="147"/>
      <c r="X125" s="147"/>
      <c r="Y125" s="147"/>
      <c r="Z125" s="147"/>
      <c r="AA125" s="148"/>
      <c r="AB125" s="147"/>
      <c r="AC125" s="196">
        <f t="shared" si="26"/>
        <v>0</v>
      </c>
      <c r="AD125" s="196">
        <f t="shared" si="27"/>
        <v>0</v>
      </c>
      <c r="AE125" s="196">
        <f t="shared" si="28"/>
        <v>0</v>
      </c>
    </row>
    <row r="126" spans="1:31" s="7" customFormat="1" x14ac:dyDescent="0.25">
      <c r="A126" s="321"/>
      <c r="B126" s="248">
        <f t="shared" si="24"/>
        <v>44</v>
      </c>
      <c r="C126" s="321"/>
      <c r="D126" s="364"/>
      <c r="E126" s="321"/>
      <c r="F126" s="46" t="s">
        <v>313</v>
      </c>
      <c r="G126" s="364"/>
      <c r="H126" s="364"/>
      <c r="I126" s="364"/>
      <c r="J126" s="46">
        <v>0.2</v>
      </c>
      <c r="K126" s="48">
        <v>114.3</v>
      </c>
      <c r="L126" s="48">
        <v>6.02</v>
      </c>
      <c r="M126" s="71">
        <v>2016</v>
      </c>
      <c r="N126" s="144">
        <f>IF(K126="","",IF(O126="",IF(K126=0,"",IF(K126&lt;=[7]Разработчик!$D$7,[7]Разработчик!$C$8,IF(K126&lt;=[7]Разработчик!$G$7,[7]Разработчик!$F$8,IF(K126&lt;=[7]Разработчик!$J$7,[7]Разработчик!$I$8,IF(K126&lt;=[7]Разработчик!$M$7,[7]Разработчик!$L$8,IF(K126&lt;=[7]Разработчик!$P$7,[7]Разработчик!$O$8,IF(K126&lt;=[7]Разработчик!$S$7,[7]Разработчик!$R$8,IF(K126&lt;=425.9,3.5,IF(K126&gt;=[7]Разработчик!$V$7,[7]Разработчик!$U$8))))))))),"-"))</f>
        <v>2.5</v>
      </c>
      <c r="O126" s="145"/>
      <c r="P126" s="71">
        <v>2019</v>
      </c>
      <c r="Q126" s="71">
        <v>2023</v>
      </c>
      <c r="R126" s="71">
        <v>12.5</v>
      </c>
      <c r="S126" s="141" t="s">
        <v>1173</v>
      </c>
      <c r="T126" s="146">
        <f t="shared" si="25"/>
        <v>2028.5</v>
      </c>
      <c r="U126" s="147"/>
      <c r="V126" s="147"/>
      <c r="W126" s="147"/>
      <c r="X126" s="147"/>
      <c r="Y126" s="147"/>
      <c r="Z126" s="147"/>
      <c r="AA126" s="148"/>
      <c r="AB126" s="147"/>
      <c r="AC126" s="196">
        <f t="shared" si="26"/>
        <v>0</v>
      </c>
      <c r="AD126" s="196">
        <f t="shared" si="27"/>
        <v>0</v>
      </c>
      <c r="AE126" s="196">
        <f t="shared" si="28"/>
        <v>0</v>
      </c>
    </row>
    <row r="127" spans="1:31" s="7" customFormat="1" x14ac:dyDescent="0.25">
      <c r="A127" s="321"/>
      <c r="B127" s="248">
        <f t="shared" si="24"/>
        <v>44</v>
      </c>
      <c r="C127" s="321"/>
      <c r="D127" s="364"/>
      <c r="E127" s="321"/>
      <c r="F127" s="46" t="s">
        <v>313</v>
      </c>
      <c r="G127" s="364"/>
      <c r="H127" s="364"/>
      <c r="I127" s="364"/>
      <c r="J127" s="46">
        <v>0.1</v>
      </c>
      <c r="K127" s="48">
        <v>60.3</v>
      </c>
      <c r="L127" s="48">
        <v>8.74</v>
      </c>
      <c r="M127" s="71">
        <v>2016</v>
      </c>
      <c r="N127" s="144">
        <f>IF(K127="","",IF(O127="",IF(K127=0,"",IF(K127&lt;=[7]Разработчик!$D$7,[7]Разработчик!$C$8,IF(K127&lt;=[7]Разработчик!$G$7,[7]Разработчик!$F$8,IF(K127&lt;=[7]Разработчик!$J$7,[7]Разработчик!$I$8,IF(K127&lt;=[7]Разработчик!$M$7,[7]Разработчик!$L$8,IF(K127&lt;=[7]Разработчик!$P$7,[7]Разработчик!$O$8,IF(K127&lt;=[7]Разработчик!$S$7,[7]Разработчик!$R$8,IF(K127&lt;=425.9,3.5,IF(K127&gt;=[7]Разработчик!$V$7,[7]Разработчик!$U$8))))))))),"-"))</f>
        <v>2</v>
      </c>
      <c r="O127" s="145"/>
      <c r="P127" s="71">
        <v>2019</v>
      </c>
      <c r="Q127" s="71">
        <v>2023</v>
      </c>
      <c r="R127" s="71">
        <v>12.5</v>
      </c>
      <c r="S127" s="141" t="s">
        <v>1173</v>
      </c>
      <c r="T127" s="146">
        <f t="shared" si="25"/>
        <v>2028.5</v>
      </c>
      <c r="U127" s="147"/>
      <c r="V127" s="147"/>
      <c r="W127" s="147"/>
      <c r="X127" s="147"/>
      <c r="Y127" s="147"/>
      <c r="Z127" s="147"/>
      <c r="AA127" s="148"/>
      <c r="AB127" s="147"/>
      <c r="AC127" s="196">
        <f t="shared" si="26"/>
        <v>0</v>
      </c>
      <c r="AD127" s="196">
        <f t="shared" si="27"/>
        <v>0</v>
      </c>
      <c r="AE127" s="196">
        <f t="shared" si="28"/>
        <v>0</v>
      </c>
    </row>
    <row r="128" spans="1:31" s="7" customFormat="1" x14ac:dyDescent="0.25">
      <c r="A128" s="321"/>
      <c r="B128" s="248">
        <f t="shared" si="24"/>
        <v>44</v>
      </c>
      <c r="C128" s="321"/>
      <c r="D128" s="364"/>
      <c r="E128" s="321"/>
      <c r="F128" s="46" t="s">
        <v>313</v>
      </c>
      <c r="G128" s="364"/>
      <c r="H128" s="364"/>
      <c r="I128" s="364"/>
      <c r="J128" s="46">
        <v>0.1</v>
      </c>
      <c r="K128" s="48">
        <v>26.7</v>
      </c>
      <c r="L128" s="48">
        <v>5.56</v>
      </c>
      <c r="M128" s="71">
        <v>2016</v>
      </c>
      <c r="N128" s="144">
        <f>IF(K128="","",IF(O128="",IF(K128=0,"",IF(K128&lt;=[7]Разработчик!$D$7,[7]Разработчик!$C$8,IF(K128&lt;=[7]Разработчик!$G$7,[7]Разработчик!$F$8,IF(K128&lt;=[7]Разработчик!$J$7,[7]Разработчик!$I$8,IF(K128&lt;=[7]Разработчик!$M$7,[7]Разработчик!$L$8,IF(K128&lt;=[7]Разработчик!$P$7,[7]Разработчик!$O$8,IF(K128&lt;=[7]Разработчик!$S$7,[7]Разработчик!$R$8,IF(K128&lt;=425.9,3.5,IF(K128&gt;=[7]Разработчик!$V$7,[7]Разработчик!$U$8))))))))),"-"))</f>
        <v>1.5</v>
      </c>
      <c r="O128" s="145"/>
      <c r="P128" s="71">
        <v>2019</v>
      </c>
      <c r="Q128" s="71">
        <v>2023</v>
      </c>
      <c r="R128" s="71">
        <v>12.5</v>
      </c>
      <c r="S128" s="141" t="s">
        <v>1173</v>
      </c>
      <c r="T128" s="146">
        <f t="shared" si="25"/>
        <v>2028.5</v>
      </c>
      <c r="U128" s="147"/>
      <c r="V128" s="147"/>
      <c r="W128" s="147"/>
      <c r="X128" s="147"/>
      <c r="Y128" s="147"/>
      <c r="Z128" s="147"/>
      <c r="AA128" s="148"/>
      <c r="AB128" s="147"/>
      <c r="AC128" s="196">
        <f t="shared" si="26"/>
        <v>0</v>
      </c>
      <c r="AD128" s="196">
        <f t="shared" si="27"/>
        <v>0</v>
      </c>
      <c r="AE128" s="196">
        <f t="shared" si="28"/>
        <v>0</v>
      </c>
    </row>
    <row r="129" spans="1:31" s="7" customFormat="1" ht="15" customHeight="1" x14ac:dyDescent="0.25">
      <c r="A129" s="321"/>
      <c r="B129" s="248">
        <f t="shared" si="24"/>
        <v>44</v>
      </c>
      <c r="C129" s="321"/>
      <c r="D129" s="364" t="s">
        <v>1313</v>
      </c>
      <c r="E129" s="321"/>
      <c r="F129" s="46" t="s">
        <v>313</v>
      </c>
      <c r="G129" s="370">
        <v>3.8</v>
      </c>
      <c r="H129" s="370">
        <v>3.8</v>
      </c>
      <c r="I129" s="364">
        <v>351</v>
      </c>
      <c r="J129" s="46">
        <v>58</v>
      </c>
      <c r="K129" s="48">
        <v>323.89999999999998</v>
      </c>
      <c r="L129" s="48">
        <v>17.48</v>
      </c>
      <c r="M129" s="71">
        <v>2016</v>
      </c>
      <c r="N129" s="144">
        <f>IF(K129="","",IF(O129="",IF(K129=0,"",IF(K129&lt;=[7]Разработчик!$D$7,[7]Разработчик!$C$8,IF(K129&lt;=[7]Разработчик!$G$7,[7]Разработчик!$F$8,IF(K129&lt;=[7]Разработчик!$J$7,[7]Разработчик!$I$8,IF(K129&lt;=[7]Разработчик!$M$7,[7]Разработчик!$L$8,IF(K129&lt;=[7]Разработчик!$P$7,[7]Разработчик!$O$8,IF(K129&lt;=[7]Разработчик!$S$7,[7]Разработчик!$R$8,IF(K129&lt;=425.9,3.5,IF(K129&gt;=[7]Разработчик!$V$7,[7]Разработчик!$U$8))))))))),"-"))</f>
        <v>3</v>
      </c>
      <c r="O129" s="145"/>
      <c r="P129" s="71">
        <v>2019</v>
      </c>
      <c r="Q129" s="71">
        <v>2023</v>
      </c>
      <c r="R129" s="71">
        <v>12.5</v>
      </c>
      <c r="S129" s="141" t="s">
        <v>1173</v>
      </c>
      <c r="T129" s="146">
        <f t="shared" si="25"/>
        <v>2028.5</v>
      </c>
      <c r="U129" s="147">
        <v>15</v>
      </c>
      <c r="V129" s="147">
        <v>4</v>
      </c>
      <c r="W129" s="147">
        <v>12</v>
      </c>
      <c r="X129" s="147">
        <v>1</v>
      </c>
      <c r="Y129" s="147">
        <v>4</v>
      </c>
      <c r="Z129" s="147">
        <v>6</v>
      </c>
      <c r="AA129" s="148" t="s">
        <v>2651</v>
      </c>
      <c r="AB129" s="147" t="s">
        <v>2521</v>
      </c>
      <c r="AC129" s="196">
        <f t="shared" si="26"/>
        <v>30</v>
      </c>
      <c r="AD129" s="196">
        <f t="shared" si="27"/>
        <v>90</v>
      </c>
      <c r="AE129" s="196">
        <f t="shared" si="28"/>
        <v>120</v>
      </c>
    </row>
    <row r="130" spans="1:31" s="7" customFormat="1" x14ac:dyDescent="0.25">
      <c r="A130" s="321"/>
      <c r="B130" s="248">
        <f t="shared" si="24"/>
        <v>44</v>
      </c>
      <c r="C130" s="321"/>
      <c r="D130" s="364"/>
      <c r="E130" s="321"/>
      <c r="F130" s="46" t="s">
        <v>313</v>
      </c>
      <c r="G130" s="370"/>
      <c r="H130" s="370"/>
      <c r="I130" s="364"/>
      <c r="J130" s="46">
        <v>2.1</v>
      </c>
      <c r="K130" s="48">
        <v>60.3</v>
      </c>
      <c r="L130" s="48">
        <v>8.74</v>
      </c>
      <c r="M130" s="71">
        <v>2016</v>
      </c>
      <c r="N130" s="144">
        <f>IF(K130="","",IF(O130="",IF(K130=0,"",IF(K130&lt;=[7]Разработчик!$D$7,[7]Разработчик!$C$8,IF(K130&lt;=[7]Разработчик!$G$7,[7]Разработчик!$F$8,IF(K130&lt;=[7]Разработчик!$J$7,[7]Разработчик!$I$8,IF(K130&lt;=[7]Разработчик!$M$7,[7]Разработчик!$L$8,IF(K130&lt;=[7]Разработчик!$P$7,[7]Разработчик!$O$8,IF(K130&lt;=[7]Разработчик!$S$7,[7]Разработчик!$R$8,IF(K130&lt;=425.9,3.5,IF(K130&gt;=[7]Разработчик!$V$7,[7]Разработчик!$U$8))))))))),"-"))</f>
        <v>2</v>
      </c>
      <c r="O130" s="145"/>
      <c r="P130" s="71">
        <v>2019</v>
      </c>
      <c r="Q130" s="71">
        <v>2023</v>
      </c>
      <c r="R130" s="71">
        <v>12.5</v>
      </c>
      <c r="S130" s="141" t="s">
        <v>1173</v>
      </c>
      <c r="T130" s="146">
        <f t="shared" si="25"/>
        <v>2028.5</v>
      </c>
      <c r="U130" s="147"/>
      <c r="V130" s="147"/>
      <c r="W130" s="147"/>
      <c r="X130" s="147"/>
      <c r="Y130" s="147"/>
      <c r="Z130" s="147"/>
      <c r="AA130" s="148"/>
      <c r="AB130" s="147"/>
      <c r="AC130" s="196">
        <f t="shared" si="26"/>
        <v>0</v>
      </c>
      <c r="AD130" s="196">
        <f t="shared" si="27"/>
        <v>0</v>
      </c>
      <c r="AE130" s="196">
        <f t="shared" si="28"/>
        <v>0</v>
      </c>
    </row>
    <row r="131" spans="1:31" s="7" customFormat="1" x14ac:dyDescent="0.25">
      <c r="A131" s="321"/>
      <c r="B131" s="248">
        <f t="shared" si="24"/>
        <v>44</v>
      </c>
      <c r="C131" s="321"/>
      <c r="D131" s="364"/>
      <c r="E131" s="321"/>
      <c r="F131" s="46" t="s">
        <v>313</v>
      </c>
      <c r="G131" s="370"/>
      <c r="H131" s="370"/>
      <c r="I131" s="364"/>
      <c r="J131" s="46">
        <v>0.4</v>
      </c>
      <c r="K131" s="48">
        <v>33.4</v>
      </c>
      <c r="L131" s="48">
        <v>6.35</v>
      </c>
      <c r="M131" s="71">
        <v>2016</v>
      </c>
      <c r="N131" s="144">
        <f>IF(K131="","",IF(O131="",IF(K131=0,"",IF(K131&lt;=[7]Разработчик!$D$7,[7]Разработчик!$C$8,IF(K131&lt;=[7]Разработчик!$G$7,[7]Разработчик!$F$8,IF(K131&lt;=[7]Разработчик!$J$7,[7]Разработчик!$I$8,IF(K131&lt;=[7]Разработчик!$M$7,[7]Разработчик!$L$8,IF(K131&lt;=[7]Разработчик!$P$7,[7]Разработчик!$O$8,IF(K131&lt;=[7]Разработчик!$S$7,[7]Разработчик!$R$8,IF(K131&lt;=425.9,3.5,IF(K131&gt;=[7]Разработчик!$V$7,[7]Разработчик!$U$8))))))))),"-"))</f>
        <v>1.5</v>
      </c>
      <c r="O131" s="145"/>
      <c r="P131" s="71">
        <v>2019</v>
      </c>
      <c r="Q131" s="71">
        <v>2023</v>
      </c>
      <c r="R131" s="71">
        <v>12.5</v>
      </c>
      <c r="S131" s="141" t="s">
        <v>1173</v>
      </c>
      <c r="T131" s="146">
        <f t="shared" si="25"/>
        <v>2028.5</v>
      </c>
      <c r="U131" s="147"/>
      <c r="V131" s="147"/>
      <c r="W131" s="147"/>
      <c r="X131" s="147"/>
      <c r="Y131" s="147"/>
      <c r="Z131" s="147"/>
      <c r="AA131" s="148"/>
      <c r="AB131" s="147"/>
      <c r="AC131" s="196">
        <f t="shared" si="26"/>
        <v>0</v>
      </c>
      <c r="AD131" s="196">
        <f t="shared" si="27"/>
        <v>0</v>
      </c>
      <c r="AE131" s="196">
        <f t="shared" si="28"/>
        <v>0</v>
      </c>
    </row>
    <row r="132" spans="1:31" s="7" customFormat="1" x14ac:dyDescent="0.25">
      <c r="A132" s="321"/>
      <c r="B132" s="248">
        <f t="shared" si="24"/>
        <v>44</v>
      </c>
      <c r="C132" s="321"/>
      <c r="D132" s="364"/>
      <c r="E132" s="321"/>
      <c r="F132" s="46" t="s">
        <v>313</v>
      </c>
      <c r="G132" s="370"/>
      <c r="H132" s="370"/>
      <c r="I132" s="364"/>
      <c r="J132" s="46">
        <v>0.3</v>
      </c>
      <c r="K132" s="48">
        <v>26.7</v>
      </c>
      <c r="L132" s="48">
        <v>5.56</v>
      </c>
      <c r="M132" s="71">
        <v>2016</v>
      </c>
      <c r="N132" s="144">
        <f>IF(K132="","",IF(O132="",IF(K132=0,"",IF(K132&lt;=[7]Разработчик!$D$7,[7]Разработчик!$C$8,IF(K132&lt;=[7]Разработчик!$G$7,[7]Разработчик!$F$8,IF(K132&lt;=[7]Разработчик!$J$7,[7]Разработчик!$I$8,IF(K132&lt;=[7]Разработчик!$M$7,[7]Разработчик!$L$8,IF(K132&lt;=[7]Разработчик!$P$7,[7]Разработчик!$O$8,IF(K132&lt;=[7]Разработчик!$S$7,[7]Разработчик!$R$8,IF(K132&lt;=425.9,3.5,IF(K132&gt;=[7]Разработчик!$V$7,[7]Разработчик!$U$8))))))))),"-"))</f>
        <v>1.5</v>
      </c>
      <c r="O132" s="145"/>
      <c r="P132" s="71">
        <v>2019</v>
      </c>
      <c r="Q132" s="71">
        <v>2023</v>
      </c>
      <c r="R132" s="71">
        <v>12.5</v>
      </c>
      <c r="S132" s="141" t="s">
        <v>1173</v>
      </c>
      <c r="T132" s="146">
        <f t="shared" si="25"/>
        <v>2028.5</v>
      </c>
      <c r="U132" s="147"/>
      <c r="V132" s="147"/>
      <c r="W132" s="147"/>
      <c r="X132" s="147"/>
      <c r="Y132" s="147"/>
      <c r="Z132" s="147"/>
      <c r="AA132" s="148"/>
      <c r="AB132" s="147"/>
      <c r="AC132" s="196">
        <f t="shared" si="26"/>
        <v>0</v>
      </c>
      <c r="AD132" s="196">
        <f t="shared" si="27"/>
        <v>0</v>
      </c>
      <c r="AE132" s="196">
        <f t="shared" si="28"/>
        <v>0</v>
      </c>
    </row>
    <row r="133" spans="1:31" s="7" customFormat="1" ht="15" customHeight="1" x14ac:dyDescent="0.25">
      <c r="A133" s="321"/>
      <c r="B133" s="248">
        <f t="shared" si="24"/>
        <v>44</v>
      </c>
      <c r="C133" s="321"/>
      <c r="D133" s="364" t="s">
        <v>1314</v>
      </c>
      <c r="E133" s="321"/>
      <c r="F133" s="46" t="s">
        <v>313</v>
      </c>
      <c r="G133" s="364">
        <v>3.8</v>
      </c>
      <c r="H133" s="364">
        <v>3.8</v>
      </c>
      <c r="I133" s="364">
        <v>351</v>
      </c>
      <c r="J133" s="46">
        <v>6.9</v>
      </c>
      <c r="K133" s="48">
        <v>168.3</v>
      </c>
      <c r="L133" s="48">
        <v>10.97</v>
      </c>
      <c r="M133" s="71">
        <v>2016</v>
      </c>
      <c r="N133" s="144">
        <f>IF(K133="","",IF(O133="",IF(K133=0,"",IF(K133&lt;=[7]Разработчик!$D$7,[7]Разработчик!$C$8,IF(K133&lt;=[7]Разработчик!$G$7,[7]Разработчик!$F$8,IF(K133&lt;=[7]Разработчик!$J$7,[7]Разработчик!$I$8,IF(K133&lt;=[7]Разработчик!$M$7,[7]Разработчик!$L$8,IF(K133&lt;=[7]Разработчик!$P$7,[7]Разработчик!$O$8,IF(K133&lt;=[7]Разработчик!$S$7,[7]Разработчик!$R$8,IF(K133&lt;=425.9,3.5,IF(K133&gt;=[7]Разработчик!$V$7,[7]Разработчик!$U$8))))))))),"-"))</f>
        <v>2.5</v>
      </c>
      <c r="O133" s="145"/>
      <c r="P133" s="71">
        <v>2019</v>
      </c>
      <c r="Q133" s="71">
        <v>2023</v>
      </c>
      <c r="R133" s="71">
        <v>12.5</v>
      </c>
      <c r="S133" s="141" t="s">
        <v>1173</v>
      </c>
      <c r="T133" s="146">
        <f t="shared" si="25"/>
        <v>2028.5</v>
      </c>
      <c r="U133" s="147">
        <v>1</v>
      </c>
      <c r="V133" s="147">
        <v>1</v>
      </c>
      <c r="W133" s="147">
        <v>5</v>
      </c>
      <c r="X133" s="147">
        <v>0</v>
      </c>
      <c r="Y133" s="147">
        <v>1</v>
      </c>
      <c r="Z133" s="147">
        <v>2</v>
      </c>
      <c r="AA133" s="148" t="s">
        <v>2652</v>
      </c>
      <c r="AB133" s="147" t="s">
        <v>2521</v>
      </c>
      <c r="AC133" s="196">
        <f t="shared" si="26"/>
        <v>5</v>
      </c>
      <c r="AD133" s="196">
        <f t="shared" si="27"/>
        <v>22</v>
      </c>
      <c r="AE133" s="196">
        <f t="shared" si="28"/>
        <v>27</v>
      </c>
    </row>
    <row r="134" spans="1:31" s="7" customFormat="1" x14ac:dyDescent="0.25">
      <c r="A134" s="321"/>
      <c r="B134" s="248">
        <f t="shared" si="24"/>
        <v>44</v>
      </c>
      <c r="C134" s="321"/>
      <c r="D134" s="364"/>
      <c r="E134" s="321"/>
      <c r="F134" s="46" t="s">
        <v>313</v>
      </c>
      <c r="G134" s="364"/>
      <c r="H134" s="364"/>
      <c r="I134" s="364"/>
      <c r="J134" s="46">
        <v>0.2</v>
      </c>
      <c r="K134" s="48">
        <v>114.3</v>
      </c>
      <c r="L134" s="48">
        <v>6.02</v>
      </c>
      <c r="M134" s="71">
        <v>2016</v>
      </c>
      <c r="N134" s="144">
        <f>IF(K134="","",IF(O134="",IF(K134=0,"",IF(K134&lt;=[7]Разработчик!$D$7,[7]Разработчик!$C$8,IF(K134&lt;=[7]Разработчик!$G$7,[7]Разработчик!$F$8,IF(K134&lt;=[7]Разработчик!$J$7,[7]Разработчик!$I$8,IF(K134&lt;=[7]Разработчик!$M$7,[7]Разработчик!$L$8,IF(K134&lt;=[7]Разработчик!$P$7,[7]Разработчик!$O$8,IF(K134&lt;=[7]Разработчик!$S$7,[7]Разработчик!$R$8,IF(K134&lt;=425.9,3.5,IF(K134&gt;=[7]Разработчик!$V$7,[7]Разработчик!$U$8))))))))),"-"))</f>
        <v>2.5</v>
      </c>
      <c r="O134" s="145"/>
      <c r="P134" s="71">
        <v>2019</v>
      </c>
      <c r="Q134" s="71">
        <v>2023</v>
      </c>
      <c r="R134" s="71">
        <v>12.5</v>
      </c>
      <c r="S134" s="141" t="s">
        <v>1173</v>
      </c>
      <c r="T134" s="146">
        <f t="shared" si="25"/>
        <v>2028.5</v>
      </c>
      <c r="U134" s="147"/>
      <c r="V134" s="147"/>
      <c r="W134" s="147"/>
      <c r="X134" s="147"/>
      <c r="Y134" s="147"/>
      <c r="Z134" s="147"/>
      <c r="AA134" s="148"/>
      <c r="AB134" s="147"/>
      <c r="AC134" s="196">
        <f t="shared" si="26"/>
        <v>0</v>
      </c>
      <c r="AD134" s="196">
        <f t="shared" si="27"/>
        <v>0</v>
      </c>
      <c r="AE134" s="196">
        <f t="shared" si="28"/>
        <v>0</v>
      </c>
    </row>
    <row r="135" spans="1:31" s="7" customFormat="1" x14ac:dyDescent="0.25">
      <c r="A135" s="321"/>
      <c r="B135" s="248">
        <f t="shared" si="24"/>
        <v>44</v>
      </c>
      <c r="C135" s="321"/>
      <c r="D135" s="364"/>
      <c r="E135" s="321"/>
      <c r="F135" s="46" t="s">
        <v>313</v>
      </c>
      <c r="G135" s="364"/>
      <c r="H135" s="364"/>
      <c r="I135" s="364"/>
      <c r="J135" s="46">
        <v>0.1</v>
      </c>
      <c r="K135" s="48">
        <v>60.3</v>
      </c>
      <c r="L135" s="48">
        <v>8.74</v>
      </c>
      <c r="M135" s="71">
        <v>2016</v>
      </c>
      <c r="N135" s="144">
        <f>IF(K135="","",IF(O135="",IF(K135=0,"",IF(K135&lt;=[7]Разработчик!$D$7,[7]Разработчик!$C$8,IF(K135&lt;=[7]Разработчик!$G$7,[7]Разработчик!$F$8,IF(K135&lt;=[7]Разработчик!$J$7,[7]Разработчик!$I$8,IF(K135&lt;=[7]Разработчик!$M$7,[7]Разработчик!$L$8,IF(K135&lt;=[7]Разработчик!$P$7,[7]Разработчик!$O$8,IF(K135&lt;=[7]Разработчик!$S$7,[7]Разработчик!$R$8,IF(K135&lt;=425.9,3.5,IF(K135&gt;=[7]Разработчик!$V$7,[7]Разработчик!$U$8))))))))),"-"))</f>
        <v>2</v>
      </c>
      <c r="O135" s="145"/>
      <c r="P135" s="71">
        <v>2019</v>
      </c>
      <c r="Q135" s="71">
        <v>2023</v>
      </c>
      <c r="R135" s="71">
        <v>12.5</v>
      </c>
      <c r="S135" s="141" t="s">
        <v>1173</v>
      </c>
      <c r="T135" s="146">
        <f t="shared" si="25"/>
        <v>2028.5</v>
      </c>
      <c r="U135" s="147"/>
      <c r="V135" s="147"/>
      <c r="W135" s="147"/>
      <c r="X135" s="147"/>
      <c r="Y135" s="147"/>
      <c r="Z135" s="147"/>
      <c r="AA135" s="148"/>
      <c r="AB135" s="147"/>
      <c r="AC135" s="196">
        <f t="shared" si="26"/>
        <v>0</v>
      </c>
      <c r="AD135" s="196">
        <f t="shared" si="27"/>
        <v>0</v>
      </c>
      <c r="AE135" s="196">
        <f t="shared" si="28"/>
        <v>0</v>
      </c>
    </row>
    <row r="136" spans="1:31" s="7" customFormat="1" x14ac:dyDescent="0.25">
      <c r="A136" s="321"/>
      <c r="B136" s="248">
        <f t="shared" si="24"/>
        <v>44</v>
      </c>
      <c r="C136" s="321"/>
      <c r="D136" s="364"/>
      <c r="E136" s="321"/>
      <c r="F136" s="46" t="s">
        <v>313</v>
      </c>
      <c r="G136" s="364"/>
      <c r="H136" s="364"/>
      <c r="I136" s="364"/>
      <c r="J136" s="46">
        <v>0.1</v>
      </c>
      <c r="K136" s="48">
        <v>26.7</v>
      </c>
      <c r="L136" s="48">
        <v>5.56</v>
      </c>
      <c r="M136" s="71">
        <v>2016</v>
      </c>
      <c r="N136" s="144">
        <f>IF(K136="","",IF(O136="",IF(K136=0,"",IF(K136&lt;=[7]Разработчик!$D$7,[7]Разработчик!$C$8,IF(K136&lt;=[7]Разработчик!$G$7,[7]Разработчик!$F$8,IF(K136&lt;=[7]Разработчик!$J$7,[7]Разработчик!$I$8,IF(K136&lt;=[7]Разработчик!$M$7,[7]Разработчик!$L$8,IF(K136&lt;=[7]Разработчик!$P$7,[7]Разработчик!$O$8,IF(K136&lt;=[7]Разработчик!$S$7,[7]Разработчик!$R$8,IF(K136&lt;=425.9,3.5,IF(K136&gt;=[7]Разработчик!$V$7,[7]Разработчик!$U$8))))))))),"-"))</f>
        <v>1.5</v>
      </c>
      <c r="O136" s="145"/>
      <c r="P136" s="71">
        <v>2019</v>
      </c>
      <c r="Q136" s="71">
        <v>2023</v>
      </c>
      <c r="R136" s="71">
        <v>12.5</v>
      </c>
      <c r="S136" s="141" t="s">
        <v>1173</v>
      </c>
      <c r="T136" s="146">
        <f t="shared" si="25"/>
        <v>2028.5</v>
      </c>
      <c r="U136" s="147"/>
      <c r="V136" s="147"/>
      <c r="W136" s="147"/>
      <c r="X136" s="147"/>
      <c r="Y136" s="147"/>
      <c r="Z136" s="147"/>
      <c r="AA136" s="148"/>
      <c r="AB136" s="147"/>
      <c r="AC136" s="196">
        <f t="shared" si="26"/>
        <v>0</v>
      </c>
      <c r="AD136" s="196">
        <f t="shared" si="27"/>
        <v>0</v>
      </c>
      <c r="AE136" s="196">
        <f t="shared" si="28"/>
        <v>0</v>
      </c>
    </row>
    <row r="137" spans="1:31" s="7" customFormat="1" x14ac:dyDescent="0.25">
      <c r="A137" s="321"/>
      <c r="B137" s="248">
        <f t="shared" si="24"/>
        <v>44</v>
      </c>
      <c r="C137" s="321"/>
      <c r="D137" s="46" t="s">
        <v>1315</v>
      </c>
      <c r="E137" s="321"/>
      <c r="F137" s="46" t="s">
        <v>313</v>
      </c>
      <c r="G137" s="48">
        <v>3.8</v>
      </c>
      <c r="H137" s="48">
        <v>3.8</v>
      </c>
      <c r="I137" s="46">
        <v>351</v>
      </c>
      <c r="J137" s="46">
        <v>1.9</v>
      </c>
      <c r="K137" s="48">
        <v>114.3</v>
      </c>
      <c r="L137" s="48">
        <v>6.02</v>
      </c>
      <c r="M137" s="71">
        <v>2016</v>
      </c>
      <c r="N137" s="144">
        <f>IF(K137="","",IF(O137="",IF(K137=0,"",IF(K137&lt;=[7]Разработчик!$D$7,[7]Разработчик!$C$8,IF(K137&lt;=[7]Разработчик!$G$7,[7]Разработчик!$F$8,IF(K137&lt;=[7]Разработчик!$J$7,[7]Разработчик!$I$8,IF(K137&lt;=[7]Разработчик!$M$7,[7]Разработчик!$L$8,IF(K137&lt;=[7]Разработчик!$P$7,[7]Разработчик!$O$8,IF(K137&lt;=[7]Разработчик!$S$7,[7]Разработчик!$R$8,IF(K137&lt;=425.9,3.5,IF(K137&gt;=[7]Разработчик!$V$7,[7]Разработчик!$U$8))))))))),"-"))</f>
        <v>2.5</v>
      </c>
      <c r="O137" s="145"/>
      <c r="P137" s="71">
        <v>2019</v>
      </c>
      <c r="Q137" s="71">
        <v>2023</v>
      </c>
      <c r="R137" s="71">
        <v>12.5</v>
      </c>
      <c r="S137" s="141" t="s">
        <v>1173</v>
      </c>
      <c r="T137" s="146">
        <f t="shared" si="25"/>
        <v>2028.5</v>
      </c>
      <c r="U137" s="147">
        <v>2</v>
      </c>
      <c r="V137" s="147">
        <v>0</v>
      </c>
      <c r="W137" s="147">
        <v>0</v>
      </c>
      <c r="X137" s="147">
        <v>0</v>
      </c>
      <c r="Y137" s="147">
        <v>0</v>
      </c>
      <c r="Z137" s="147">
        <v>0</v>
      </c>
      <c r="AA137" s="148" t="s">
        <v>2653</v>
      </c>
      <c r="AB137" s="147" t="s">
        <v>2521</v>
      </c>
      <c r="AC137" s="196">
        <f t="shared" si="26"/>
        <v>2</v>
      </c>
      <c r="AD137" s="196">
        <f t="shared" si="27"/>
        <v>4</v>
      </c>
      <c r="AE137" s="196">
        <f t="shared" si="28"/>
        <v>6</v>
      </c>
    </row>
    <row r="138" spans="1:31" s="7" customFormat="1" ht="15" customHeight="1" x14ac:dyDescent="0.25">
      <c r="A138" s="321"/>
      <c r="B138" s="248">
        <f t="shared" si="24"/>
        <v>44</v>
      </c>
      <c r="C138" s="321"/>
      <c r="D138" s="364" t="s">
        <v>1316</v>
      </c>
      <c r="E138" s="321"/>
      <c r="F138" s="46" t="s">
        <v>313</v>
      </c>
      <c r="G138" s="364">
        <v>3.8</v>
      </c>
      <c r="H138" s="364">
        <v>3.8</v>
      </c>
      <c r="I138" s="364">
        <v>351</v>
      </c>
      <c r="J138" s="46">
        <v>39.1</v>
      </c>
      <c r="K138" s="48">
        <v>323.89999999999998</v>
      </c>
      <c r="L138" s="48">
        <v>17.48</v>
      </c>
      <c r="M138" s="71">
        <v>2016</v>
      </c>
      <c r="N138" s="144">
        <f>IF(K138="","",IF(O138="",IF(K138=0,"",IF(K138&lt;=[7]Разработчик!$D$7,[7]Разработчик!$C$8,IF(K138&lt;=[7]Разработчик!$G$7,[7]Разработчик!$F$8,IF(K138&lt;=[7]Разработчик!$J$7,[7]Разработчик!$I$8,IF(K138&lt;=[7]Разработчик!$M$7,[7]Разработчик!$L$8,IF(K138&lt;=[7]Разработчик!$P$7,[7]Разработчик!$O$8,IF(K138&lt;=[7]Разработчик!$S$7,[7]Разработчик!$R$8,IF(K138&lt;=425.9,3.5,IF(K138&gt;=[7]Разработчик!$V$7,[7]Разработчик!$U$8))))))))),"-"))</f>
        <v>3</v>
      </c>
      <c r="O138" s="145"/>
      <c r="P138" s="71">
        <v>2019</v>
      </c>
      <c r="Q138" s="71">
        <v>2023</v>
      </c>
      <c r="R138" s="71">
        <v>12.5</v>
      </c>
      <c r="S138" s="141" t="s">
        <v>1173</v>
      </c>
      <c r="T138" s="146">
        <f t="shared" si="25"/>
        <v>2028.5</v>
      </c>
      <c r="U138" s="147">
        <v>12</v>
      </c>
      <c r="V138" s="147">
        <v>3</v>
      </c>
      <c r="W138" s="147">
        <v>4</v>
      </c>
      <c r="X138" s="147">
        <v>1</v>
      </c>
      <c r="Y138" s="147">
        <v>2</v>
      </c>
      <c r="Z138" s="147">
        <v>3</v>
      </c>
      <c r="AA138" s="148" t="s">
        <v>2654</v>
      </c>
      <c r="AB138" s="147" t="s">
        <v>2521</v>
      </c>
      <c r="AC138" s="196">
        <f t="shared" si="26"/>
        <v>21</v>
      </c>
      <c r="AD138" s="196">
        <f t="shared" si="27"/>
        <v>54</v>
      </c>
      <c r="AE138" s="196">
        <f t="shared" si="28"/>
        <v>75</v>
      </c>
    </row>
    <row r="139" spans="1:31" s="7" customFormat="1" x14ac:dyDescent="0.25">
      <c r="A139" s="321"/>
      <c r="B139" s="248">
        <f t="shared" si="24"/>
        <v>44</v>
      </c>
      <c r="C139" s="321"/>
      <c r="D139" s="364"/>
      <c r="E139" s="321"/>
      <c r="F139" s="46" t="s">
        <v>313</v>
      </c>
      <c r="G139" s="364"/>
      <c r="H139" s="364"/>
      <c r="I139" s="364"/>
      <c r="J139" s="46">
        <v>8.1</v>
      </c>
      <c r="K139" s="48">
        <v>168.3</v>
      </c>
      <c r="L139" s="48">
        <v>10.97</v>
      </c>
      <c r="M139" s="71">
        <v>2016</v>
      </c>
      <c r="N139" s="144">
        <f>IF(K139="","",IF(O139="",IF(K139=0,"",IF(K139&lt;=[7]Разработчик!$D$7,[7]Разработчик!$C$8,IF(K139&lt;=[7]Разработчик!$G$7,[7]Разработчик!$F$8,IF(K139&lt;=[7]Разработчик!$J$7,[7]Разработчик!$I$8,IF(K139&lt;=[7]Разработчик!$M$7,[7]Разработчик!$L$8,IF(K139&lt;=[7]Разработчик!$P$7,[7]Разработчик!$O$8,IF(K139&lt;=[7]Разработчик!$S$7,[7]Разработчик!$R$8,IF(K139&lt;=425.9,3.5,IF(K139&gt;=[7]Разработчик!$V$7,[7]Разработчик!$U$8))))))))),"-"))</f>
        <v>2.5</v>
      </c>
      <c r="O139" s="145"/>
      <c r="P139" s="71">
        <v>2019</v>
      </c>
      <c r="Q139" s="71">
        <v>2023</v>
      </c>
      <c r="R139" s="71">
        <v>12.5</v>
      </c>
      <c r="S139" s="141" t="s">
        <v>1173</v>
      </c>
      <c r="T139" s="146">
        <f t="shared" si="25"/>
        <v>2028.5</v>
      </c>
      <c r="U139" s="147"/>
      <c r="V139" s="147"/>
      <c r="W139" s="147"/>
      <c r="X139" s="147"/>
      <c r="Y139" s="147"/>
      <c r="Z139" s="147"/>
      <c r="AA139" s="148"/>
      <c r="AB139" s="147"/>
      <c r="AC139" s="196">
        <f t="shared" si="26"/>
        <v>0</v>
      </c>
      <c r="AD139" s="196">
        <f t="shared" si="27"/>
        <v>0</v>
      </c>
      <c r="AE139" s="196">
        <f t="shared" si="28"/>
        <v>0</v>
      </c>
    </row>
    <row r="140" spans="1:31" s="7" customFormat="1" x14ac:dyDescent="0.25">
      <c r="A140" s="321"/>
      <c r="B140" s="248">
        <f t="shared" si="24"/>
        <v>44</v>
      </c>
      <c r="C140" s="321"/>
      <c r="D140" s="364"/>
      <c r="E140" s="321"/>
      <c r="F140" s="46" t="s">
        <v>313</v>
      </c>
      <c r="G140" s="364"/>
      <c r="H140" s="364"/>
      <c r="I140" s="364"/>
      <c r="J140" s="46">
        <v>0.2</v>
      </c>
      <c r="K140" s="48">
        <v>114.3</v>
      </c>
      <c r="L140" s="48">
        <v>6.02</v>
      </c>
      <c r="M140" s="71">
        <v>2016</v>
      </c>
      <c r="N140" s="144">
        <f>IF(K140="","",IF(O140="",IF(K140=0,"",IF(K140&lt;=[7]Разработчик!$D$7,[7]Разработчик!$C$8,IF(K140&lt;=[7]Разработчик!$G$7,[7]Разработчик!$F$8,IF(K140&lt;=[7]Разработчик!$J$7,[7]Разработчик!$I$8,IF(K140&lt;=[7]Разработчик!$M$7,[7]Разработчик!$L$8,IF(K140&lt;=[7]Разработчик!$P$7,[7]Разработчик!$O$8,IF(K140&lt;=[7]Разработчик!$S$7,[7]Разработчик!$R$8,IF(K140&lt;=425.9,3.5,IF(K140&gt;=[7]Разработчик!$V$7,[7]Разработчик!$U$8))))))))),"-"))</f>
        <v>2.5</v>
      </c>
      <c r="O140" s="145"/>
      <c r="P140" s="71">
        <v>2019</v>
      </c>
      <c r="Q140" s="71">
        <v>2023</v>
      </c>
      <c r="R140" s="71">
        <v>12.5</v>
      </c>
      <c r="S140" s="141" t="s">
        <v>1173</v>
      </c>
      <c r="T140" s="146">
        <f t="shared" si="25"/>
        <v>2028.5</v>
      </c>
      <c r="U140" s="147"/>
      <c r="V140" s="147"/>
      <c r="W140" s="147"/>
      <c r="X140" s="147"/>
      <c r="Y140" s="147"/>
      <c r="Z140" s="147"/>
      <c r="AA140" s="148"/>
      <c r="AB140" s="147"/>
      <c r="AC140" s="196">
        <f t="shared" si="26"/>
        <v>0</v>
      </c>
      <c r="AD140" s="196">
        <f t="shared" si="27"/>
        <v>0</v>
      </c>
      <c r="AE140" s="196">
        <f t="shared" si="28"/>
        <v>0</v>
      </c>
    </row>
    <row r="141" spans="1:31" s="7" customFormat="1" x14ac:dyDescent="0.25">
      <c r="A141" s="321"/>
      <c r="B141" s="248">
        <f t="shared" si="24"/>
        <v>44</v>
      </c>
      <c r="C141" s="321"/>
      <c r="D141" s="364"/>
      <c r="E141" s="321"/>
      <c r="F141" s="46" t="s">
        <v>313</v>
      </c>
      <c r="G141" s="364"/>
      <c r="H141" s="364"/>
      <c r="I141" s="364"/>
      <c r="J141" s="46">
        <v>0.8</v>
      </c>
      <c r="K141" s="48">
        <v>88.9</v>
      </c>
      <c r="L141" s="48">
        <v>5.49</v>
      </c>
      <c r="M141" s="71">
        <v>2016</v>
      </c>
      <c r="N141" s="144">
        <f>IF(K141="","",IF(O141="",IF(K141=0,"",IF(K141&lt;=[7]Разработчик!$D$7,[7]Разработчик!$C$8,IF(K141&lt;=[7]Разработчик!$G$7,[7]Разработчик!$F$8,IF(K141&lt;=[7]Разработчик!$J$7,[7]Разработчик!$I$8,IF(K141&lt;=[7]Разработчик!$M$7,[7]Разработчик!$L$8,IF(K141&lt;=[7]Разработчик!$P$7,[7]Разработчик!$O$8,IF(K141&lt;=[7]Разработчик!$S$7,[7]Разработчик!$R$8,IF(K141&lt;=425.9,3.5,IF(K141&gt;=[7]Разработчик!$V$7,[7]Разработчик!$U$8))))))))),"-"))</f>
        <v>2</v>
      </c>
      <c r="O141" s="145"/>
      <c r="P141" s="71">
        <v>2019</v>
      </c>
      <c r="Q141" s="71">
        <v>2023</v>
      </c>
      <c r="R141" s="71">
        <v>12.5</v>
      </c>
      <c r="S141" s="141" t="s">
        <v>1173</v>
      </c>
      <c r="T141" s="146">
        <f t="shared" si="25"/>
        <v>2028.5</v>
      </c>
      <c r="U141" s="147"/>
      <c r="V141" s="147"/>
      <c r="W141" s="147"/>
      <c r="X141" s="147"/>
      <c r="Y141" s="147"/>
      <c r="Z141" s="147"/>
      <c r="AA141" s="148"/>
      <c r="AB141" s="147"/>
      <c r="AC141" s="196">
        <f t="shared" si="26"/>
        <v>0</v>
      </c>
      <c r="AD141" s="196">
        <f t="shared" si="27"/>
        <v>0</v>
      </c>
      <c r="AE141" s="196">
        <f t="shared" si="28"/>
        <v>0</v>
      </c>
    </row>
    <row r="142" spans="1:31" s="7" customFormat="1" x14ac:dyDescent="0.25">
      <c r="A142" s="321"/>
      <c r="B142" s="248">
        <f t="shared" si="24"/>
        <v>44</v>
      </c>
      <c r="C142" s="321"/>
      <c r="D142" s="364"/>
      <c r="E142" s="321"/>
      <c r="F142" s="46" t="s">
        <v>313</v>
      </c>
      <c r="G142" s="364"/>
      <c r="H142" s="364"/>
      <c r="I142" s="364"/>
      <c r="J142" s="46">
        <v>0.1</v>
      </c>
      <c r="K142" s="48">
        <v>60.3</v>
      </c>
      <c r="L142" s="48">
        <v>8.74</v>
      </c>
      <c r="M142" s="71">
        <v>2016</v>
      </c>
      <c r="N142" s="144">
        <f>IF(K142="","",IF(O142="",IF(K142=0,"",IF(K142&lt;=[7]Разработчик!$D$7,[7]Разработчик!$C$8,IF(K142&lt;=[7]Разработчик!$G$7,[7]Разработчик!$F$8,IF(K142&lt;=[7]Разработчик!$J$7,[7]Разработчик!$I$8,IF(K142&lt;=[7]Разработчик!$M$7,[7]Разработчик!$L$8,IF(K142&lt;=[7]Разработчик!$P$7,[7]Разработчик!$O$8,IF(K142&lt;=[7]Разработчик!$S$7,[7]Разработчик!$R$8,IF(K142&lt;=425.9,3.5,IF(K142&gt;=[7]Разработчик!$V$7,[7]Разработчик!$U$8))))))))),"-"))</f>
        <v>2</v>
      </c>
      <c r="O142" s="145"/>
      <c r="P142" s="71">
        <v>2019</v>
      </c>
      <c r="Q142" s="71">
        <v>2023</v>
      </c>
      <c r="R142" s="71">
        <v>12.5</v>
      </c>
      <c r="S142" s="141" t="s">
        <v>1173</v>
      </c>
      <c r="T142" s="146">
        <f t="shared" si="25"/>
        <v>2028.5</v>
      </c>
      <c r="U142" s="147"/>
      <c r="V142" s="147"/>
      <c r="W142" s="147"/>
      <c r="X142" s="147"/>
      <c r="Y142" s="147"/>
      <c r="Z142" s="147"/>
      <c r="AA142" s="148"/>
      <c r="AB142" s="147"/>
      <c r="AC142" s="196">
        <f t="shared" si="26"/>
        <v>0</v>
      </c>
      <c r="AD142" s="196">
        <f t="shared" si="27"/>
        <v>0</v>
      </c>
      <c r="AE142" s="196">
        <f t="shared" si="28"/>
        <v>0</v>
      </c>
    </row>
    <row r="143" spans="1:31" s="7" customFormat="1" x14ac:dyDescent="0.25">
      <c r="A143" s="321"/>
      <c r="B143" s="248">
        <f t="shared" si="24"/>
        <v>44</v>
      </c>
      <c r="C143" s="321"/>
      <c r="D143" s="364"/>
      <c r="E143" s="321"/>
      <c r="F143" s="46" t="s">
        <v>313</v>
      </c>
      <c r="G143" s="364"/>
      <c r="H143" s="364"/>
      <c r="I143" s="364"/>
      <c r="J143" s="46">
        <v>0.1</v>
      </c>
      <c r="K143" s="48">
        <v>26.7</v>
      </c>
      <c r="L143" s="48">
        <v>5.56</v>
      </c>
      <c r="M143" s="71">
        <v>2016</v>
      </c>
      <c r="N143" s="144">
        <f>IF(K143="","",IF(O143="",IF(K143=0,"",IF(K143&lt;=[7]Разработчик!$D$7,[7]Разработчик!$C$8,IF(K143&lt;=[7]Разработчик!$G$7,[7]Разработчик!$F$8,IF(K143&lt;=[7]Разработчик!$J$7,[7]Разработчик!$I$8,IF(K143&lt;=[7]Разработчик!$M$7,[7]Разработчик!$L$8,IF(K143&lt;=[7]Разработчик!$P$7,[7]Разработчик!$O$8,IF(K143&lt;=[7]Разработчик!$S$7,[7]Разработчик!$R$8,IF(K143&lt;=425.9,3.5,IF(K143&gt;=[7]Разработчик!$V$7,[7]Разработчик!$U$8))))))))),"-"))</f>
        <v>1.5</v>
      </c>
      <c r="O143" s="145"/>
      <c r="P143" s="71">
        <v>2019</v>
      </c>
      <c r="Q143" s="71">
        <v>2023</v>
      </c>
      <c r="R143" s="71">
        <v>12.5</v>
      </c>
      <c r="S143" s="141" t="s">
        <v>1173</v>
      </c>
      <c r="T143" s="146">
        <f t="shared" si="25"/>
        <v>2028.5</v>
      </c>
      <c r="U143" s="147"/>
      <c r="V143" s="147"/>
      <c r="W143" s="147"/>
      <c r="X143" s="147"/>
      <c r="Y143" s="147"/>
      <c r="Z143" s="147"/>
      <c r="AA143" s="148"/>
      <c r="AB143" s="147"/>
      <c r="AC143" s="196">
        <f t="shared" si="26"/>
        <v>0</v>
      </c>
      <c r="AD143" s="196">
        <f t="shared" si="27"/>
        <v>0</v>
      </c>
      <c r="AE143" s="196">
        <f t="shared" si="28"/>
        <v>0</v>
      </c>
    </row>
    <row r="144" spans="1:31" s="7" customFormat="1" ht="15" customHeight="1" x14ac:dyDescent="0.25">
      <c r="A144" s="321"/>
      <c r="B144" s="248">
        <f t="shared" si="24"/>
        <v>44</v>
      </c>
      <c r="C144" s="321"/>
      <c r="D144" s="364" t="s">
        <v>1317</v>
      </c>
      <c r="E144" s="321"/>
      <c r="F144" s="46" t="s">
        <v>313</v>
      </c>
      <c r="G144" s="364">
        <v>3.8</v>
      </c>
      <c r="H144" s="364">
        <v>3.8</v>
      </c>
      <c r="I144" s="364">
        <v>351</v>
      </c>
      <c r="J144" s="46">
        <v>6.9</v>
      </c>
      <c r="K144" s="48">
        <v>168.3</v>
      </c>
      <c r="L144" s="48">
        <v>10.97</v>
      </c>
      <c r="M144" s="71">
        <v>2016</v>
      </c>
      <c r="N144" s="144">
        <f>IF(K144="","",IF(O144="",IF(K144=0,"",IF(K144&lt;=[7]Разработчик!$D$7,[7]Разработчик!$C$8,IF(K144&lt;=[7]Разработчик!$G$7,[7]Разработчик!$F$8,IF(K144&lt;=[7]Разработчик!$J$7,[7]Разработчик!$I$8,IF(K144&lt;=[7]Разработчик!$M$7,[7]Разработчик!$L$8,IF(K144&lt;=[7]Разработчик!$P$7,[7]Разработчик!$O$8,IF(K144&lt;=[7]Разработчик!$S$7,[7]Разработчик!$R$8,IF(K144&lt;=425.9,3.5,IF(K144&gt;=[7]Разработчик!$V$7,[7]Разработчик!$U$8))))))))),"-"))</f>
        <v>2.5</v>
      </c>
      <c r="O144" s="145"/>
      <c r="P144" s="71">
        <v>2019</v>
      </c>
      <c r="Q144" s="71">
        <v>2023</v>
      </c>
      <c r="R144" s="71">
        <v>12.5</v>
      </c>
      <c r="S144" s="141" t="s">
        <v>1173</v>
      </c>
      <c r="T144" s="146">
        <f t="shared" si="25"/>
        <v>2028.5</v>
      </c>
      <c r="U144" s="147">
        <v>1</v>
      </c>
      <c r="V144" s="147">
        <v>1</v>
      </c>
      <c r="W144" s="147">
        <v>5</v>
      </c>
      <c r="X144" s="147">
        <v>0</v>
      </c>
      <c r="Y144" s="147">
        <v>1</v>
      </c>
      <c r="Z144" s="147">
        <v>2</v>
      </c>
      <c r="AA144" s="148" t="s">
        <v>2652</v>
      </c>
      <c r="AB144" s="147" t="s">
        <v>2521</v>
      </c>
      <c r="AC144" s="196">
        <f t="shared" si="26"/>
        <v>5</v>
      </c>
      <c r="AD144" s="196">
        <f t="shared" si="27"/>
        <v>22</v>
      </c>
      <c r="AE144" s="196">
        <f t="shared" si="28"/>
        <v>27</v>
      </c>
    </row>
    <row r="145" spans="1:31" s="7" customFormat="1" x14ac:dyDescent="0.25">
      <c r="A145" s="321"/>
      <c r="B145" s="248">
        <f t="shared" si="24"/>
        <v>44</v>
      </c>
      <c r="C145" s="321"/>
      <c r="D145" s="364"/>
      <c r="E145" s="321"/>
      <c r="F145" s="46" t="s">
        <v>313</v>
      </c>
      <c r="G145" s="364"/>
      <c r="H145" s="364"/>
      <c r="I145" s="364"/>
      <c r="J145" s="46">
        <v>0.2</v>
      </c>
      <c r="K145" s="48">
        <v>114.3</v>
      </c>
      <c r="L145" s="48">
        <v>6.02</v>
      </c>
      <c r="M145" s="71">
        <v>2016</v>
      </c>
      <c r="N145" s="144">
        <f>IF(K145="","",IF(O145="",IF(K145=0,"",IF(K145&lt;=[7]Разработчик!$D$7,[7]Разработчик!$C$8,IF(K145&lt;=[7]Разработчик!$G$7,[7]Разработчик!$F$8,IF(K145&lt;=[7]Разработчик!$J$7,[7]Разработчик!$I$8,IF(K145&lt;=[7]Разработчик!$M$7,[7]Разработчик!$L$8,IF(K145&lt;=[7]Разработчик!$P$7,[7]Разработчик!$O$8,IF(K145&lt;=[7]Разработчик!$S$7,[7]Разработчик!$R$8,IF(K145&lt;=425.9,3.5,IF(K145&gt;=[7]Разработчик!$V$7,[7]Разработчик!$U$8))))))))),"-"))</f>
        <v>2.5</v>
      </c>
      <c r="O145" s="145"/>
      <c r="P145" s="71">
        <v>2019</v>
      </c>
      <c r="Q145" s="71">
        <v>2023</v>
      </c>
      <c r="R145" s="71">
        <v>12.5</v>
      </c>
      <c r="S145" s="141" t="s">
        <v>1173</v>
      </c>
      <c r="T145" s="146">
        <f t="shared" si="25"/>
        <v>2028.5</v>
      </c>
      <c r="U145" s="147"/>
      <c r="V145" s="147"/>
      <c r="W145" s="147"/>
      <c r="X145" s="147"/>
      <c r="Y145" s="147"/>
      <c r="Z145" s="147"/>
      <c r="AA145" s="148"/>
      <c r="AB145" s="147"/>
      <c r="AC145" s="196">
        <f t="shared" si="26"/>
        <v>0</v>
      </c>
      <c r="AD145" s="196">
        <f t="shared" si="27"/>
        <v>0</v>
      </c>
      <c r="AE145" s="196">
        <f t="shared" si="28"/>
        <v>0</v>
      </c>
    </row>
    <row r="146" spans="1:31" s="7" customFormat="1" x14ac:dyDescent="0.25">
      <c r="A146" s="321"/>
      <c r="B146" s="248">
        <f t="shared" si="24"/>
        <v>44</v>
      </c>
      <c r="C146" s="321"/>
      <c r="D146" s="364"/>
      <c r="E146" s="321"/>
      <c r="F146" s="46" t="s">
        <v>313</v>
      </c>
      <c r="G146" s="364"/>
      <c r="H146" s="364"/>
      <c r="I146" s="364"/>
      <c r="J146" s="46">
        <v>0.1</v>
      </c>
      <c r="K146" s="48">
        <v>60.3</v>
      </c>
      <c r="L146" s="48">
        <v>8.74</v>
      </c>
      <c r="M146" s="71">
        <v>2016</v>
      </c>
      <c r="N146" s="144">
        <f>IF(K146="","",IF(O146="",IF(K146=0,"",IF(K146&lt;=[7]Разработчик!$D$7,[7]Разработчик!$C$8,IF(K146&lt;=[7]Разработчик!$G$7,[7]Разработчик!$F$8,IF(K146&lt;=[7]Разработчик!$J$7,[7]Разработчик!$I$8,IF(K146&lt;=[7]Разработчик!$M$7,[7]Разработчик!$L$8,IF(K146&lt;=[7]Разработчик!$P$7,[7]Разработчик!$O$8,IF(K146&lt;=[7]Разработчик!$S$7,[7]Разработчик!$R$8,IF(K146&lt;=425.9,3.5,IF(K146&gt;=[7]Разработчик!$V$7,[7]Разработчик!$U$8))))))))),"-"))</f>
        <v>2</v>
      </c>
      <c r="O146" s="145"/>
      <c r="P146" s="71">
        <v>2019</v>
      </c>
      <c r="Q146" s="71">
        <v>2023</v>
      </c>
      <c r="R146" s="71">
        <v>12.5</v>
      </c>
      <c r="S146" s="141" t="s">
        <v>1173</v>
      </c>
      <c r="T146" s="146">
        <f t="shared" si="25"/>
        <v>2028.5</v>
      </c>
      <c r="U146" s="147"/>
      <c r="V146" s="147"/>
      <c r="W146" s="147"/>
      <c r="X146" s="147"/>
      <c r="Y146" s="147"/>
      <c r="Z146" s="147"/>
      <c r="AA146" s="148"/>
      <c r="AB146" s="147"/>
      <c r="AC146" s="196">
        <f t="shared" si="26"/>
        <v>0</v>
      </c>
      <c r="AD146" s="196">
        <f t="shared" si="27"/>
        <v>0</v>
      </c>
      <c r="AE146" s="196">
        <f t="shared" si="28"/>
        <v>0</v>
      </c>
    </row>
    <row r="147" spans="1:31" s="7" customFormat="1" x14ac:dyDescent="0.25">
      <c r="A147" s="321"/>
      <c r="B147" s="248">
        <f t="shared" si="24"/>
        <v>44</v>
      </c>
      <c r="C147" s="321"/>
      <c r="D147" s="364"/>
      <c r="E147" s="321"/>
      <c r="F147" s="46" t="s">
        <v>313</v>
      </c>
      <c r="G147" s="364"/>
      <c r="H147" s="364"/>
      <c r="I147" s="364"/>
      <c r="J147" s="46">
        <v>0.1</v>
      </c>
      <c r="K147" s="48">
        <v>26.7</v>
      </c>
      <c r="L147" s="48">
        <v>5.56</v>
      </c>
      <c r="M147" s="71">
        <v>2016</v>
      </c>
      <c r="N147" s="144">
        <f>IF(K147="","",IF(O147="",IF(K147=0,"",IF(K147&lt;=[7]Разработчик!$D$7,[7]Разработчик!$C$8,IF(K147&lt;=[7]Разработчик!$G$7,[7]Разработчик!$F$8,IF(K147&lt;=[7]Разработчик!$J$7,[7]Разработчик!$I$8,IF(K147&lt;=[7]Разработчик!$M$7,[7]Разработчик!$L$8,IF(K147&lt;=[7]Разработчик!$P$7,[7]Разработчик!$O$8,IF(K147&lt;=[7]Разработчик!$S$7,[7]Разработчик!$R$8,IF(K147&lt;=425.9,3.5,IF(K147&gt;=[7]Разработчик!$V$7,[7]Разработчик!$U$8))))))))),"-"))</f>
        <v>1.5</v>
      </c>
      <c r="O147" s="145"/>
      <c r="P147" s="71">
        <v>2019</v>
      </c>
      <c r="Q147" s="71">
        <v>2023</v>
      </c>
      <c r="R147" s="71">
        <v>12.5</v>
      </c>
      <c r="S147" s="141" t="s">
        <v>1173</v>
      </c>
      <c r="T147" s="146">
        <f t="shared" si="25"/>
        <v>2028.5</v>
      </c>
      <c r="U147" s="147"/>
      <c r="V147" s="147"/>
      <c r="W147" s="147"/>
      <c r="X147" s="147"/>
      <c r="Y147" s="147"/>
      <c r="Z147" s="147"/>
      <c r="AA147" s="148"/>
      <c r="AB147" s="147"/>
      <c r="AC147" s="196">
        <f t="shared" si="26"/>
        <v>0</v>
      </c>
      <c r="AD147" s="196">
        <f t="shared" si="27"/>
        <v>0</v>
      </c>
      <c r="AE147" s="196">
        <f t="shared" si="28"/>
        <v>0</v>
      </c>
    </row>
    <row r="148" spans="1:31" s="7" customFormat="1" ht="15" customHeight="1" x14ac:dyDescent="0.25">
      <c r="A148" s="321" t="s">
        <v>1318</v>
      </c>
      <c r="B148" s="248">
        <v>45</v>
      </c>
      <c r="C148" s="321" t="s">
        <v>1319</v>
      </c>
      <c r="D148" s="364" t="s">
        <v>1320</v>
      </c>
      <c r="E148" s="321" t="s">
        <v>34</v>
      </c>
      <c r="F148" s="46" t="s">
        <v>313</v>
      </c>
      <c r="G148" s="364">
        <v>1.28</v>
      </c>
      <c r="H148" s="364">
        <v>1.28</v>
      </c>
      <c r="I148" s="364">
        <v>351</v>
      </c>
      <c r="J148" s="46">
        <v>8.1</v>
      </c>
      <c r="K148" s="48">
        <v>168.3</v>
      </c>
      <c r="L148" s="48">
        <v>7.11</v>
      </c>
      <c r="M148" s="71">
        <v>2016</v>
      </c>
      <c r="N148" s="144">
        <f>IF(K148="","",IF(O148="",IF(K148=0,"",IF(K148&lt;=[7]Разработчик!$D$7,[7]Разработчик!$C$8,IF(K148&lt;=[7]Разработчик!$G$7,[7]Разработчик!$F$8,IF(K148&lt;=[7]Разработчик!$J$7,[7]Разработчик!$I$8,IF(K148&lt;=[7]Разработчик!$M$7,[7]Разработчик!$L$8,IF(K148&lt;=[7]Разработчик!$P$7,[7]Разработчик!$O$8,IF(K148&lt;=[7]Разработчик!$S$7,[7]Разработчик!$R$8,IF(K148&lt;=425.9,3.5,IF(K148&gt;=[7]Разработчик!$V$7,[7]Разработчик!$U$8))))))))),"-"))</f>
        <v>2.5</v>
      </c>
      <c r="O148" s="145"/>
      <c r="P148" s="71">
        <v>2019</v>
      </c>
      <c r="Q148" s="71">
        <v>2023</v>
      </c>
      <c r="R148" s="71">
        <v>12.5</v>
      </c>
      <c r="S148" s="141" t="s">
        <v>1173</v>
      </c>
      <c r="T148" s="146">
        <f t="shared" si="25"/>
        <v>2028.5</v>
      </c>
      <c r="U148" s="147">
        <v>6</v>
      </c>
      <c r="V148" s="147">
        <v>1</v>
      </c>
      <c r="W148" s="147">
        <v>5</v>
      </c>
      <c r="X148" s="147">
        <v>0</v>
      </c>
      <c r="Y148" s="147">
        <v>0</v>
      </c>
      <c r="Z148" s="147">
        <v>3</v>
      </c>
      <c r="AA148" s="148" t="s">
        <v>2655</v>
      </c>
      <c r="AB148" s="147" t="s">
        <v>2521</v>
      </c>
      <c r="AC148" s="196">
        <f t="shared" si="26"/>
        <v>10</v>
      </c>
      <c r="AD148" s="196">
        <f t="shared" si="27"/>
        <v>34</v>
      </c>
      <c r="AE148" s="196">
        <f t="shared" si="28"/>
        <v>44</v>
      </c>
    </row>
    <row r="149" spans="1:31" s="7" customFormat="1" x14ac:dyDescent="0.25">
      <c r="A149" s="321"/>
      <c r="B149" s="248">
        <f t="shared" ref="B149:B162" si="29">B148</f>
        <v>45</v>
      </c>
      <c r="C149" s="321"/>
      <c r="D149" s="364"/>
      <c r="E149" s="321"/>
      <c r="F149" s="46" t="s">
        <v>313</v>
      </c>
      <c r="G149" s="364"/>
      <c r="H149" s="364"/>
      <c r="I149" s="364"/>
      <c r="J149" s="46">
        <v>5.2</v>
      </c>
      <c r="K149" s="48">
        <v>114.3</v>
      </c>
      <c r="L149" s="48">
        <v>6.02</v>
      </c>
      <c r="M149" s="71">
        <v>2016</v>
      </c>
      <c r="N149" s="144">
        <f>IF(K149="","",IF(O149="",IF(K149=0,"",IF(K149&lt;=[7]Разработчик!$D$7,[7]Разработчик!$C$8,IF(K149&lt;=[7]Разработчик!$G$7,[7]Разработчик!$F$8,IF(K149&lt;=[7]Разработчик!$J$7,[7]Разработчик!$I$8,IF(K149&lt;=[7]Разработчик!$M$7,[7]Разработчик!$L$8,IF(K149&lt;=[7]Разработчик!$P$7,[7]Разработчик!$O$8,IF(K149&lt;=[7]Разработчик!$S$7,[7]Разработчик!$R$8,IF(K149&lt;=425.9,3.5,IF(K149&gt;=[7]Разработчик!$V$7,[7]Разработчик!$U$8))))))))),"-"))</f>
        <v>2.5</v>
      </c>
      <c r="O149" s="145"/>
      <c r="P149" s="71">
        <v>2019</v>
      </c>
      <c r="Q149" s="71">
        <v>2023</v>
      </c>
      <c r="R149" s="71">
        <v>12.5</v>
      </c>
      <c r="S149" s="141" t="s">
        <v>1173</v>
      </c>
      <c r="T149" s="146">
        <f t="shared" si="25"/>
        <v>2028.5</v>
      </c>
      <c r="U149" s="147"/>
      <c r="V149" s="147"/>
      <c r="W149" s="147"/>
      <c r="X149" s="147"/>
      <c r="Y149" s="147"/>
      <c r="Z149" s="147"/>
      <c r="AA149" s="148"/>
      <c r="AB149" s="147"/>
      <c r="AC149" s="196">
        <f t="shared" si="26"/>
        <v>0</v>
      </c>
      <c r="AD149" s="196">
        <f t="shared" si="27"/>
        <v>0</v>
      </c>
      <c r="AE149" s="196">
        <f t="shared" si="28"/>
        <v>0</v>
      </c>
    </row>
    <row r="150" spans="1:31" s="7" customFormat="1" x14ac:dyDescent="0.25">
      <c r="A150" s="321"/>
      <c r="B150" s="248">
        <f t="shared" si="29"/>
        <v>45</v>
      </c>
      <c r="C150" s="321"/>
      <c r="D150" s="364"/>
      <c r="E150" s="321"/>
      <c r="F150" s="46" t="s">
        <v>313</v>
      </c>
      <c r="G150" s="364"/>
      <c r="H150" s="364"/>
      <c r="I150" s="364"/>
      <c r="J150" s="46">
        <v>0.3</v>
      </c>
      <c r="K150" s="48">
        <v>60.3</v>
      </c>
      <c r="L150" s="48">
        <v>5.54</v>
      </c>
      <c r="M150" s="71">
        <v>2016</v>
      </c>
      <c r="N150" s="144">
        <f>IF(K150="","",IF(O150="",IF(K150=0,"",IF(K150&lt;=[7]Разработчик!$D$7,[7]Разработчик!$C$8,IF(K150&lt;=[7]Разработчик!$G$7,[7]Разработчик!$F$8,IF(K150&lt;=[7]Разработчик!$J$7,[7]Разработчик!$I$8,IF(K150&lt;=[7]Разработчик!$M$7,[7]Разработчик!$L$8,IF(K150&lt;=[7]Разработчик!$P$7,[7]Разработчик!$O$8,IF(K150&lt;=[7]Разработчик!$S$7,[7]Разработчик!$R$8,IF(K150&lt;=425.9,3.5,IF(K150&gt;=[7]Разработчик!$V$7,[7]Разработчик!$U$8))))))))),"-"))</f>
        <v>2</v>
      </c>
      <c r="O150" s="145"/>
      <c r="P150" s="71">
        <v>2019</v>
      </c>
      <c r="Q150" s="71">
        <v>2023</v>
      </c>
      <c r="R150" s="71">
        <v>12.5</v>
      </c>
      <c r="S150" s="141" t="s">
        <v>1173</v>
      </c>
      <c r="T150" s="146">
        <f t="shared" si="25"/>
        <v>2028.5</v>
      </c>
      <c r="U150" s="147"/>
      <c r="V150" s="147"/>
      <c r="W150" s="147"/>
      <c r="X150" s="147"/>
      <c r="Y150" s="147"/>
      <c r="Z150" s="147"/>
      <c r="AA150" s="148"/>
      <c r="AB150" s="147"/>
      <c r="AC150" s="196">
        <f t="shared" si="26"/>
        <v>0</v>
      </c>
      <c r="AD150" s="196">
        <f t="shared" si="27"/>
        <v>0</v>
      </c>
      <c r="AE150" s="196">
        <f t="shared" si="28"/>
        <v>0</v>
      </c>
    </row>
    <row r="151" spans="1:31" s="7" customFormat="1" ht="15" customHeight="1" x14ac:dyDescent="0.25">
      <c r="A151" s="321"/>
      <c r="B151" s="248">
        <f t="shared" si="29"/>
        <v>45</v>
      </c>
      <c r="C151" s="321"/>
      <c r="D151" s="364" t="s">
        <v>1321</v>
      </c>
      <c r="E151" s="321"/>
      <c r="F151" s="46" t="s">
        <v>313</v>
      </c>
      <c r="G151" s="364">
        <v>1.28</v>
      </c>
      <c r="H151" s="364">
        <v>1.28</v>
      </c>
      <c r="I151" s="364">
        <v>351</v>
      </c>
      <c r="J151" s="46">
        <v>10.4</v>
      </c>
      <c r="K151" s="48">
        <v>168.3</v>
      </c>
      <c r="L151" s="48">
        <v>7.11</v>
      </c>
      <c r="M151" s="71">
        <v>2016</v>
      </c>
      <c r="N151" s="144">
        <f>IF(K151="","",IF(O151="",IF(K151=0,"",IF(K151&lt;=[7]Разработчик!$D$7,[7]Разработчик!$C$8,IF(K151&lt;=[7]Разработчик!$G$7,[7]Разработчик!$F$8,IF(K151&lt;=[7]Разработчик!$J$7,[7]Разработчик!$I$8,IF(K151&lt;=[7]Разработчик!$M$7,[7]Разработчик!$L$8,IF(K151&lt;=[7]Разработчик!$P$7,[7]Разработчик!$O$8,IF(K151&lt;=[7]Разработчик!$S$7,[7]Разработчик!$R$8,IF(K151&lt;=425.9,3.5,IF(K151&gt;=[7]Разработчик!$V$7,[7]Разработчик!$U$8))))))))),"-"))</f>
        <v>2.5</v>
      </c>
      <c r="O151" s="145"/>
      <c r="P151" s="71">
        <v>2019</v>
      </c>
      <c r="Q151" s="71">
        <v>2023</v>
      </c>
      <c r="R151" s="71">
        <v>12.5</v>
      </c>
      <c r="S151" s="141" t="s">
        <v>1173</v>
      </c>
      <c r="T151" s="146">
        <f t="shared" si="25"/>
        <v>2028.5</v>
      </c>
      <c r="U151" s="147">
        <v>6</v>
      </c>
      <c r="V151" s="147">
        <v>1</v>
      </c>
      <c r="W151" s="147">
        <v>5</v>
      </c>
      <c r="X151" s="147">
        <v>0</v>
      </c>
      <c r="Y151" s="147">
        <v>0</v>
      </c>
      <c r="Z151" s="147">
        <v>3</v>
      </c>
      <c r="AA151" s="148" t="s">
        <v>2656</v>
      </c>
      <c r="AB151" s="147" t="s">
        <v>2521</v>
      </c>
      <c r="AC151" s="196">
        <f t="shared" si="26"/>
        <v>10</v>
      </c>
      <c r="AD151" s="196">
        <f t="shared" si="27"/>
        <v>34</v>
      </c>
      <c r="AE151" s="196">
        <f t="shared" si="28"/>
        <v>44</v>
      </c>
    </row>
    <row r="152" spans="1:31" s="7" customFormat="1" x14ac:dyDescent="0.25">
      <c r="A152" s="321"/>
      <c r="B152" s="248">
        <f t="shared" si="29"/>
        <v>45</v>
      </c>
      <c r="C152" s="321"/>
      <c r="D152" s="364"/>
      <c r="E152" s="321"/>
      <c r="F152" s="46" t="s">
        <v>313</v>
      </c>
      <c r="G152" s="364"/>
      <c r="H152" s="364"/>
      <c r="I152" s="364"/>
      <c r="J152" s="46">
        <v>5.2</v>
      </c>
      <c r="K152" s="48">
        <v>114.3</v>
      </c>
      <c r="L152" s="48">
        <v>6.02</v>
      </c>
      <c r="M152" s="71">
        <v>2016</v>
      </c>
      <c r="N152" s="144">
        <f>IF(K152="","",IF(O152="",IF(K152=0,"",IF(K152&lt;=[7]Разработчик!$D$7,[7]Разработчик!$C$8,IF(K152&lt;=[7]Разработчик!$G$7,[7]Разработчик!$F$8,IF(K152&lt;=[7]Разработчик!$J$7,[7]Разработчик!$I$8,IF(K152&lt;=[7]Разработчик!$M$7,[7]Разработчик!$L$8,IF(K152&lt;=[7]Разработчик!$P$7,[7]Разработчик!$O$8,IF(K152&lt;=[7]Разработчик!$S$7,[7]Разработчик!$R$8,IF(K152&lt;=425.9,3.5,IF(K152&gt;=[7]Разработчик!$V$7,[7]Разработчик!$U$8))))))))),"-"))</f>
        <v>2.5</v>
      </c>
      <c r="O152" s="145"/>
      <c r="P152" s="71">
        <v>2019</v>
      </c>
      <c r="Q152" s="71">
        <v>2023</v>
      </c>
      <c r="R152" s="71">
        <v>12.5</v>
      </c>
      <c r="S152" s="141" t="s">
        <v>1173</v>
      </c>
      <c r="T152" s="146">
        <f t="shared" si="25"/>
        <v>2028.5</v>
      </c>
      <c r="U152" s="147"/>
      <c r="V152" s="147"/>
      <c r="W152" s="147"/>
      <c r="X152" s="147"/>
      <c r="Y152" s="147"/>
      <c r="Z152" s="147"/>
      <c r="AA152" s="148"/>
      <c r="AB152" s="147"/>
      <c r="AC152" s="196">
        <f t="shared" si="26"/>
        <v>0</v>
      </c>
      <c r="AD152" s="196">
        <f t="shared" si="27"/>
        <v>0</v>
      </c>
      <c r="AE152" s="196">
        <f t="shared" si="28"/>
        <v>0</v>
      </c>
    </row>
    <row r="153" spans="1:31" s="7" customFormat="1" x14ac:dyDescent="0.25">
      <c r="A153" s="321"/>
      <c r="B153" s="248">
        <f t="shared" si="29"/>
        <v>45</v>
      </c>
      <c r="C153" s="321"/>
      <c r="D153" s="364"/>
      <c r="E153" s="321"/>
      <c r="F153" s="46" t="s">
        <v>313</v>
      </c>
      <c r="G153" s="364"/>
      <c r="H153" s="364"/>
      <c r="I153" s="364"/>
      <c r="J153" s="46">
        <v>0.3</v>
      </c>
      <c r="K153" s="48">
        <v>60.3</v>
      </c>
      <c r="L153" s="48">
        <v>5.54</v>
      </c>
      <c r="M153" s="71">
        <v>2016</v>
      </c>
      <c r="N153" s="144">
        <f>IF(K153="","",IF(O153="",IF(K153=0,"",IF(K153&lt;=[7]Разработчик!$D$7,[7]Разработчик!$C$8,IF(K153&lt;=[7]Разработчик!$G$7,[7]Разработчик!$F$8,IF(K153&lt;=[7]Разработчик!$J$7,[7]Разработчик!$I$8,IF(K153&lt;=[7]Разработчик!$M$7,[7]Разработчик!$L$8,IF(K153&lt;=[7]Разработчик!$P$7,[7]Разработчик!$O$8,IF(K153&lt;=[7]Разработчик!$S$7,[7]Разработчик!$R$8,IF(K153&lt;=425.9,3.5,IF(K153&gt;=[7]Разработчик!$V$7,[7]Разработчик!$U$8))))))))),"-"))</f>
        <v>2</v>
      </c>
      <c r="O153" s="145"/>
      <c r="P153" s="71">
        <v>2019</v>
      </c>
      <c r="Q153" s="71">
        <v>2023</v>
      </c>
      <c r="R153" s="71">
        <v>12.5</v>
      </c>
      <c r="S153" s="141" t="s">
        <v>1173</v>
      </c>
      <c r="T153" s="146">
        <f t="shared" si="25"/>
        <v>2028.5</v>
      </c>
      <c r="U153" s="147"/>
      <c r="V153" s="147"/>
      <c r="W153" s="147"/>
      <c r="X153" s="147"/>
      <c r="Y153" s="147"/>
      <c r="Z153" s="147"/>
      <c r="AA153" s="148"/>
      <c r="AB153" s="147"/>
      <c r="AC153" s="196">
        <f t="shared" si="26"/>
        <v>0</v>
      </c>
      <c r="AD153" s="196">
        <f t="shared" si="27"/>
        <v>0</v>
      </c>
      <c r="AE153" s="196">
        <f t="shared" si="28"/>
        <v>0</v>
      </c>
    </row>
    <row r="154" spans="1:31" s="7" customFormat="1" ht="15" customHeight="1" x14ac:dyDescent="0.25">
      <c r="A154" s="321"/>
      <c r="B154" s="248">
        <f t="shared" si="29"/>
        <v>45</v>
      </c>
      <c r="C154" s="321"/>
      <c r="D154" s="364" t="s">
        <v>1322</v>
      </c>
      <c r="E154" s="321"/>
      <c r="F154" s="46" t="s">
        <v>313</v>
      </c>
      <c r="G154" s="364">
        <v>1.28</v>
      </c>
      <c r="H154" s="364">
        <v>1.28</v>
      </c>
      <c r="I154" s="364">
        <v>351</v>
      </c>
      <c r="J154" s="46">
        <v>8.6</v>
      </c>
      <c r="K154" s="48">
        <v>168.3</v>
      </c>
      <c r="L154" s="48">
        <v>7.11</v>
      </c>
      <c r="M154" s="71">
        <v>2016</v>
      </c>
      <c r="N154" s="144">
        <f>IF(K154="","",IF(O154="",IF(K154=0,"",IF(K154&lt;=[7]Разработчик!$D$7,[7]Разработчик!$C$8,IF(K154&lt;=[7]Разработчик!$G$7,[7]Разработчик!$F$8,IF(K154&lt;=[7]Разработчик!$J$7,[7]Разработчик!$I$8,IF(K154&lt;=[7]Разработчик!$M$7,[7]Разработчик!$L$8,IF(K154&lt;=[7]Разработчик!$P$7,[7]Разработчик!$O$8,IF(K154&lt;=[7]Разработчик!$S$7,[7]Разработчик!$R$8,IF(K154&lt;=425.9,3.5,IF(K154&gt;=[7]Разработчик!$V$7,[7]Разработчик!$U$8))))))))),"-"))</f>
        <v>2.5</v>
      </c>
      <c r="O154" s="145"/>
      <c r="P154" s="71">
        <v>2019</v>
      </c>
      <c r="Q154" s="71">
        <v>2023</v>
      </c>
      <c r="R154" s="71">
        <v>12.5</v>
      </c>
      <c r="S154" s="141" t="s">
        <v>1173</v>
      </c>
      <c r="T154" s="146">
        <f t="shared" si="25"/>
        <v>2028.5</v>
      </c>
      <c r="U154" s="147">
        <v>8</v>
      </c>
      <c r="V154" s="147">
        <v>1</v>
      </c>
      <c r="W154" s="147">
        <v>5</v>
      </c>
      <c r="X154" s="147">
        <v>2</v>
      </c>
      <c r="Y154" s="147">
        <v>0</v>
      </c>
      <c r="Z154" s="147">
        <v>2</v>
      </c>
      <c r="AA154" s="148" t="s">
        <v>2655</v>
      </c>
      <c r="AB154" s="147" t="s">
        <v>2521</v>
      </c>
      <c r="AC154" s="196">
        <f t="shared" si="26"/>
        <v>13</v>
      </c>
      <c r="AD154" s="196">
        <f t="shared" si="27"/>
        <v>39</v>
      </c>
      <c r="AE154" s="196">
        <f t="shared" si="28"/>
        <v>52</v>
      </c>
    </row>
    <row r="155" spans="1:31" s="7" customFormat="1" x14ac:dyDescent="0.25">
      <c r="A155" s="321"/>
      <c r="B155" s="248">
        <f t="shared" si="29"/>
        <v>45</v>
      </c>
      <c r="C155" s="321"/>
      <c r="D155" s="364"/>
      <c r="E155" s="321"/>
      <c r="F155" s="46" t="s">
        <v>313</v>
      </c>
      <c r="G155" s="364"/>
      <c r="H155" s="364"/>
      <c r="I155" s="364"/>
      <c r="J155" s="46">
        <v>4.7</v>
      </c>
      <c r="K155" s="48">
        <v>114.3</v>
      </c>
      <c r="L155" s="48">
        <v>6.02</v>
      </c>
      <c r="M155" s="71">
        <v>2016</v>
      </c>
      <c r="N155" s="144">
        <f>IF(K155="","",IF(O155="",IF(K155=0,"",IF(K155&lt;=[7]Разработчик!$D$7,[7]Разработчик!$C$8,IF(K155&lt;=[7]Разработчик!$G$7,[7]Разработчик!$F$8,IF(K155&lt;=[7]Разработчик!$J$7,[7]Разработчик!$I$8,IF(K155&lt;=[7]Разработчик!$M$7,[7]Разработчик!$L$8,IF(K155&lt;=[7]Разработчик!$P$7,[7]Разработчик!$O$8,IF(K155&lt;=[7]Разработчик!$S$7,[7]Разработчик!$R$8,IF(K155&lt;=425.9,3.5,IF(K155&gt;=[7]Разработчик!$V$7,[7]Разработчик!$U$8))))))))),"-"))</f>
        <v>2.5</v>
      </c>
      <c r="O155" s="145"/>
      <c r="P155" s="71">
        <v>2019</v>
      </c>
      <c r="Q155" s="71">
        <v>2023</v>
      </c>
      <c r="R155" s="71">
        <v>12.5</v>
      </c>
      <c r="S155" s="141" t="s">
        <v>1173</v>
      </c>
      <c r="T155" s="146">
        <f t="shared" si="25"/>
        <v>2028.5</v>
      </c>
      <c r="U155" s="147"/>
      <c r="V155" s="147"/>
      <c r="W155" s="147"/>
      <c r="X155" s="147"/>
      <c r="Y155" s="147"/>
      <c r="Z155" s="147"/>
      <c r="AA155" s="148"/>
      <c r="AB155" s="147"/>
      <c r="AC155" s="196">
        <f t="shared" si="26"/>
        <v>0</v>
      </c>
      <c r="AD155" s="196">
        <f t="shared" si="27"/>
        <v>0</v>
      </c>
      <c r="AE155" s="196">
        <f t="shared" si="28"/>
        <v>0</v>
      </c>
    </row>
    <row r="156" spans="1:31" s="7" customFormat="1" x14ac:dyDescent="0.25">
      <c r="A156" s="321"/>
      <c r="B156" s="248">
        <f t="shared" si="29"/>
        <v>45</v>
      </c>
      <c r="C156" s="321"/>
      <c r="D156" s="364"/>
      <c r="E156" s="321"/>
      <c r="F156" s="46" t="s">
        <v>313</v>
      </c>
      <c r="G156" s="364"/>
      <c r="H156" s="364"/>
      <c r="I156" s="364"/>
      <c r="J156" s="46">
        <v>0.3</v>
      </c>
      <c r="K156" s="48">
        <v>60.3</v>
      </c>
      <c r="L156" s="48">
        <v>5.54</v>
      </c>
      <c r="M156" s="71">
        <v>2016</v>
      </c>
      <c r="N156" s="144">
        <f>IF(K156="","",IF(O156="",IF(K156=0,"",IF(K156&lt;=[7]Разработчик!$D$7,[7]Разработчик!$C$8,IF(K156&lt;=[7]Разработчик!$G$7,[7]Разработчик!$F$8,IF(K156&lt;=[7]Разработчик!$J$7,[7]Разработчик!$I$8,IF(K156&lt;=[7]Разработчик!$M$7,[7]Разработчик!$L$8,IF(K156&lt;=[7]Разработчик!$P$7,[7]Разработчик!$O$8,IF(K156&lt;=[7]Разработчик!$S$7,[7]Разработчик!$R$8,IF(K156&lt;=425.9,3.5,IF(K156&gt;=[7]Разработчик!$V$7,[7]Разработчик!$U$8))))))))),"-"))</f>
        <v>2</v>
      </c>
      <c r="O156" s="145"/>
      <c r="P156" s="71">
        <v>2019</v>
      </c>
      <c r="Q156" s="71">
        <v>2023</v>
      </c>
      <c r="R156" s="71">
        <v>12.5</v>
      </c>
      <c r="S156" s="141" t="s">
        <v>1173</v>
      </c>
      <c r="T156" s="146">
        <f t="shared" si="25"/>
        <v>2028.5</v>
      </c>
      <c r="U156" s="147"/>
      <c r="V156" s="147"/>
      <c r="W156" s="147"/>
      <c r="X156" s="147"/>
      <c r="Y156" s="147"/>
      <c r="Z156" s="147"/>
      <c r="AA156" s="148"/>
      <c r="AB156" s="147"/>
      <c r="AC156" s="196">
        <f t="shared" si="26"/>
        <v>0</v>
      </c>
      <c r="AD156" s="196">
        <f t="shared" si="27"/>
        <v>0</v>
      </c>
      <c r="AE156" s="196">
        <f t="shared" si="28"/>
        <v>0</v>
      </c>
    </row>
    <row r="157" spans="1:31" s="7" customFormat="1" ht="15" customHeight="1" x14ac:dyDescent="0.25">
      <c r="A157" s="321"/>
      <c r="B157" s="248">
        <f t="shared" si="29"/>
        <v>45</v>
      </c>
      <c r="C157" s="321"/>
      <c r="D157" s="364" t="s">
        <v>1323</v>
      </c>
      <c r="E157" s="321"/>
      <c r="F157" s="46" t="s">
        <v>313</v>
      </c>
      <c r="G157" s="364">
        <v>1.28</v>
      </c>
      <c r="H157" s="364">
        <v>1.28</v>
      </c>
      <c r="I157" s="364">
        <v>351</v>
      </c>
      <c r="J157" s="46">
        <v>10</v>
      </c>
      <c r="K157" s="48">
        <v>168.3</v>
      </c>
      <c r="L157" s="48">
        <v>7.11</v>
      </c>
      <c r="M157" s="71">
        <v>2016</v>
      </c>
      <c r="N157" s="144">
        <f>IF(K157="","",IF(O157="",IF(K157=0,"",IF(K157&lt;=[7]Разработчик!$D$7,[7]Разработчик!$C$8,IF(K157&lt;=[7]Разработчик!$G$7,[7]Разработчик!$F$8,IF(K157&lt;=[7]Разработчик!$J$7,[7]Разработчик!$I$8,IF(K157&lt;=[7]Разработчик!$M$7,[7]Разработчик!$L$8,IF(K157&lt;=[7]Разработчик!$P$7,[7]Разработчик!$O$8,IF(K157&lt;=[7]Разработчик!$S$7,[7]Разработчик!$R$8,IF(K157&lt;=425.9,3.5,IF(K157&gt;=[7]Разработчик!$V$7,[7]Разработчик!$U$8))))))))),"-"))</f>
        <v>2.5</v>
      </c>
      <c r="O157" s="145"/>
      <c r="P157" s="71">
        <v>2019</v>
      </c>
      <c r="Q157" s="71">
        <v>2023</v>
      </c>
      <c r="R157" s="71">
        <v>12.5</v>
      </c>
      <c r="S157" s="141" t="s">
        <v>1173</v>
      </c>
      <c r="T157" s="146">
        <f t="shared" si="25"/>
        <v>2028.5</v>
      </c>
      <c r="U157" s="147">
        <v>9</v>
      </c>
      <c r="V157" s="147">
        <v>1</v>
      </c>
      <c r="W157" s="147">
        <v>5</v>
      </c>
      <c r="X157" s="147">
        <v>2</v>
      </c>
      <c r="Y157" s="147">
        <v>0</v>
      </c>
      <c r="Z157" s="147">
        <v>2</v>
      </c>
      <c r="AA157" s="148" t="s">
        <v>2655</v>
      </c>
      <c r="AB157" s="147" t="s">
        <v>2521</v>
      </c>
      <c r="AC157" s="196">
        <f t="shared" si="26"/>
        <v>14</v>
      </c>
      <c r="AD157" s="196">
        <f t="shared" si="27"/>
        <v>41</v>
      </c>
      <c r="AE157" s="196">
        <f t="shared" si="28"/>
        <v>55</v>
      </c>
    </row>
    <row r="158" spans="1:31" s="7" customFormat="1" x14ac:dyDescent="0.25">
      <c r="A158" s="321"/>
      <c r="B158" s="248">
        <f t="shared" si="29"/>
        <v>45</v>
      </c>
      <c r="C158" s="321"/>
      <c r="D158" s="364"/>
      <c r="E158" s="321"/>
      <c r="F158" s="46" t="s">
        <v>313</v>
      </c>
      <c r="G158" s="364"/>
      <c r="H158" s="364"/>
      <c r="I158" s="364"/>
      <c r="J158" s="46">
        <v>4.7</v>
      </c>
      <c r="K158" s="48">
        <v>114.3</v>
      </c>
      <c r="L158" s="48">
        <v>6.02</v>
      </c>
      <c r="M158" s="71">
        <v>2016</v>
      </c>
      <c r="N158" s="144">
        <f>IF(K158="","",IF(O158="",IF(K158=0,"",IF(K158&lt;=[7]Разработчик!$D$7,[7]Разработчик!$C$8,IF(K158&lt;=[7]Разработчик!$G$7,[7]Разработчик!$F$8,IF(K158&lt;=[7]Разработчик!$J$7,[7]Разработчик!$I$8,IF(K158&lt;=[7]Разработчик!$M$7,[7]Разработчик!$L$8,IF(K158&lt;=[7]Разработчик!$P$7,[7]Разработчик!$O$8,IF(K158&lt;=[7]Разработчик!$S$7,[7]Разработчик!$R$8,IF(K158&lt;=425.9,3.5,IF(K158&gt;=[7]Разработчик!$V$7,[7]Разработчик!$U$8))))))))),"-"))</f>
        <v>2.5</v>
      </c>
      <c r="O158" s="145"/>
      <c r="P158" s="71">
        <v>2019</v>
      </c>
      <c r="Q158" s="71">
        <v>2023</v>
      </c>
      <c r="R158" s="71">
        <v>12.5</v>
      </c>
      <c r="S158" s="141" t="s">
        <v>1173</v>
      </c>
      <c r="T158" s="146">
        <f t="shared" si="25"/>
        <v>2028.5</v>
      </c>
      <c r="U158" s="147"/>
      <c r="V158" s="147"/>
      <c r="W158" s="147"/>
      <c r="X158" s="147"/>
      <c r="Y158" s="147"/>
      <c r="Z158" s="147"/>
      <c r="AA158" s="148"/>
      <c r="AB158" s="147"/>
      <c r="AC158" s="196">
        <f t="shared" si="26"/>
        <v>0</v>
      </c>
      <c r="AD158" s="196">
        <f t="shared" si="27"/>
        <v>0</v>
      </c>
      <c r="AE158" s="196">
        <f t="shared" si="28"/>
        <v>0</v>
      </c>
    </row>
    <row r="159" spans="1:31" s="7" customFormat="1" x14ac:dyDescent="0.25">
      <c r="A159" s="321"/>
      <c r="B159" s="248">
        <f t="shared" si="29"/>
        <v>45</v>
      </c>
      <c r="C159" s="321"/>
      <c r="D159" s="364"/>
      <c r="E159" s="321"/>
      <c r="F159" s="46" t="s">
        <v>313</v>
      </c>
      <c r="G159" s="364"/>
      <c r="H159" s="364"/>
      <c r="I159" s="364"/>
      <c r="J159" s="46">
        <v>0.3</v>
      </c>
      <c r="K159" s="48">
        <v>60.3</v>
      </c>
      <c r="L159" s="48">
        <v>5.54</v>
      </c>
      <c r="M159" s="71">
        <v>2016</v>
      </c>
      <c r="N159" s="144">
        <f>IF(K159="","",IF(O159="",IF(K159=0,"",IF(K159&lt;=[7]Разработчик!$D$7,[7]Разработчик!$C$8,IF(K159&lt;=[7]Разработчик!$G$7,[7]Разработчик!$F$8,IF(K159&lt;=[7]Разработчик!$J$7,[7]Разработчик!$I$8,IF(K159&lt;=[7]Разработчик!$M$7,[7]Разработчик!$L$8,IF(K159&lt;=[7]Разработчик!$P$7,[7]Разработчик!$O$8,IF(K159&lt;=[7]Разработчик!$S$7,[7]Разработчик!$R$8,IF(K159&lt;=425.9,3.5,IF(K159&gt;=[7]Разработчик!$V$7,[7]Разработчик!$U$8))))))))),"-"))</f>
        <v>2</v>
      </c>
      <c r="O159" s="145"/>
      <c r="P159" s="71">
        <v>2019</v>
      </c>
      <c r="Q159" s="71">
        <v>2023</v>
      </c>
      <c r="R159" s="71">
        <v>12.5</v>
      </c>
      <c r="S159" s="141" t="s">
        <v>1173</v>
      </c>
      <c r="T159" s="146">
        <f t="shared" si="25"/>
        <v>2028.5</v>
      </c>
      <c r="U159" s="147"/>
      <c r="V159" s="147"/>
      <c r="W159" s="147"/>
      <c r="X159" s="147"/>
      <c r="Y159" s="147"/>
      <c r="Z159" s="147"/>
      <c r="AA159" s="148"/>
      <c r="AB159" s="147"/>
      <c r="AC159" s="196">
        <f t="shared" si="26"/>
        <v>0</v>
      </c>
      <c r="AD159" s="196">
        <f t="shared" si="27"/>
        <v>0</v>
      </c>
      <c r="AE159" s="196">
        <f t="shared" si="28"/>
        <v>0</v>
      </c>
    </row>
    <row r="160" spans="1:31" s="7" customFormat="1" ht="15" customHeight="1" x14ac:dyDescent="0.25">
      <c r="A160" s="321"/>
      <c r="B160" s="248">
        <f t="shared" si="29"/>
        <v>45</v>
      </c>
      <c r="C160" s="321"/>
      <c r="D160" s="364" t="s">
        <v>1324</v>
      </c>
      <c r="E160" s="321"/>
      <c r="F160" s="46" t="s">
        <v>313</v>
      </c>
      <c r="G160" s="364">
        <v>1.28</v>
      </c>
      <c r="H160" s="364">
        <v>1.28</v>
      </c>
      <c r="I160" s="364">
        <v>351</v>
      </c>
      <c r="J160" s="46">
        <v>21.521999999999998</v>
      </c>
      <c r="K160" s="48">
        <v>114.3</v>
      </c>
      <c r="L160" s="48">
        <v>6.02</v>
      </c>
      <c r="M160" s="71">
        <v>2016</v>
      </c>
      <c r="N160" s="144">
        <f>IF(K160="","",IF(O160="",IF(K160=0,"",IF(K160&lt;=[7]Разработчик!$D$7,[7]Разработчик!$C$8,IF(K160&lt;=[7]Разработчик!$G$7,[7]Разработчик!$F$8,IF(K160&lt;=[7]Разработчик!$J$7,[7]Разработчик!$I$8,IF(K160&lt;=[7]Разработчик!$M$7,[7]Разработчик!$L$8,IF(K160&lt;=[7]Разработчик!$P$7,[7]Разработчик!$O$8,IF(K160&lt;=[7]Разработчик!$S$7,[7]Разработчик!$R$8,IF(K160&lt;=425.9,3.5,IF(K160&gt;=[7]Разработчик!$V$7,[7]Разработчик!$U$8))))))))),"-"))</f>
        <v>2.5</v>
      </c>
      <c r="O160" s="145"/>
      <c r="P160" s="71">
        <v>2019</v>
      </c>
      <c r="Q160" s="71">
        <v>2023</v>
      </c>
      <c r="R160" s="71">
        <v>12.5</v>
      </c>
      <c r="S160" s="141" t="s">
        <v>1173</v>
      </c>
      <c r="T160" s="146">
        <f t="shared" si="25"/>
        <v>2028.5</v>
      </c>
      <c r="U160" s="147">
        <v>23</v>
      </c>
      <c r="V160" s="147">
        <v>7</v>
      </c>
      <c r="W160" s="147">
        <v>11</v>
      </c>
      <c r="X160" s="147">
        <v>4</v>
      </c>
      <c r="Y160" s="147">
        <v>0</v>
      </c>
      <c r="Z160" s="147">
        <v>1</v>
      </c>
      <c r="AA160" s="148" t="s">
        <v>2657</v>
      </c>
      <c r="AB160" s="147" t="s">
        <v>2521</v>
      </c>
      <c r="AC160" s="196">
        <f t="shared" si="26"/>
        <v>35</v>
      </c>
      <c r="AD160" s="196">
        <f t="shared" si="27"/>
        <v>100</v>
      </c>
      <c r="AE160" s="196">
        <f t="shared" si="28"/>
        <v>135</v>
      </c>
    </row>
    <row r="161" spans="1:31" s="7" customFormat="1" x14ac:dyDescent="0.25">
      <c r="A161" s="321"/>
      <c r="B161" s="248">
        <f t="shared" si="29"/>
        <v>45</v>
      </c>
      <c r="C161" s="321"/>
      <c r="D161" s="364"/>
      <c r="E161" s="321"/>
      <c r="F161" s="46" t="s">
        <v>313</v>
      </c>
      <c r="G161" s="364"/>
      <c r="H161" s="364"/>
      <c r="I161" s="364"/>
      <c r="J161" s="46">
        <v>10.9</v>
      </c>
      <c r="K161" s="48">
        <v>60.3</v>
      </c>
      <c r="L161" s="48">
        <v>5.54</v>
      </c>
      <c r="M161" s="71">
        <v>2016</v>
      </c>
      <c r="N161" s="144">
        <f>IF(K161="","",IF(O161="",IF(K161=0,"",IF(K161&lt;=[7]Разработчик!$D$7,[7]Разработчик!$C$8,IF(K161&lt;=[7]Разработчик!$G$7,[7]Разработчик!$F$8,IF(K161&lt;=[7]Разработчик!$J$7,[7]Разработчик!$I$8,IF(K161&lt;=[7]Разработчик!$M$7,[7]Разработчик!$L$8,IF(K161&lt;=[7]Разработчик!$P$7,[7]Разработчик!$O$8,IF(K161&lt;=[7]Разработчик!$S$7,[7]Разработчик!$R$8,IF(K161&lt;=425.9,3.5,IF(K161&gt;=[7]Разработчик!$V$7,[7]Разработчик!$U$8))))))))),"-"))</f>
        <v>2</v>
      </c>
      <c r="O161" s="145"/>
      <c r="P161" s="71">
        <v>2019</v>
      </c>
      <c r="Q161" s="71">
        <v>2023</v>
      </c>
      <c r="R161" s="71">
        <v>12.5</v>
      </c>
      <c r="S161" s="141" t="s">
        <v>1173</v>
      </c>
      <c r="T161" s="146">
        <f t="shared" si="25"/>
        <v>2028.5</v>
      </c>
      <c r="U161" s="147"/>
      <c r="V161" s="147"/>
      <c r="W161" s="147"/>
      <c r="X161" s="147"/>
      <c r="Y161" s="147"/>
      <c r="Z161" s="147"/>
      <c r="AA161" s="148"/>
      <c r="AB161" s="147"/>
      <c r="AC161" s="196">
        <f t="shared" si="26"/>
        <v>0</v>
      </c>
      <c r="AD161" s="196">
        <f t="shared" si="27"/>
        <v>0</v>
      </c>
      <c r="AE161" s="196">
        <f t="shared" si="28"/>
        <v>0</v>
      </c>
    </row>
    <row r="162" spans="1:31" s="7" customFormat="1" x14ac:dyDescent="0.25">
      <c r="A162" s="321"/>
      <c r="B162" s="248">
        <f t="shared" si="29"/>
        <v>45</v>
      </c>
      <c r="C162" s="321"/>
      <c r="D162" s="364"/>
      <c r="E162" s="321"/>
      <c r="F162" s="46" t="s">
        <v>313</v>
      </c>
      <c r="G162" s="364"/>
      <c r="H162" s="364"/>
      <c r="I162" s="364"/>
      <c r="J162" s="46">
        <v>0.4</v>
      </c>
      <c r="K162" s="48">
        <v>26.7</v>
      </c>
      <c r="L162" s="48">
        <v>3.91</v>
      </c>
      <c r="M162" s="71">
        <v>2016</v>
      </c>
      <c r="N162" s="144">
        <f>IF(K162="","",IF(O162="",IF(K162=0,"",IF(K162&lt;=[7]Разработчик!$D$7,[7]Разработчик!$C$8,IF(K162&lt;=[7]Разработчик!$G$7,[7]Разработчик!$F$8,IF(K162&lt;=[7]Разработчик!$J$7,[7]Разработчик!$I$8,IF(K162&lt;=[7]Разработчик!$M$7,[7]Разработчик!$L$8,IF(K162&lt;=[7]Разработчик!$P$7,[7]Разработчик!$O$8,IF(K162&lt;=[7]Разработчик!$S$7,[7]Разработчик!$R$8,IF(K162&lt;=425.9,3.5,IF(K162&gt;=[7]Разработчик!$V$7,[7]Разработчик!$U$8))))))))),"-"))</f>
        <v>1.5</v>
      </c>
      <c r="O162" s="145"/>
      <c r="P162" s="71">
        <v>2019</v>
      </c>
      <c r="Q162" s="71">
        <v>2023</v>
      </c>
      <c r="R162" s="71">
        <v>12.5</v>
      </c>
      <c r="S162" s="141" t="s">
        <v>1173</v>
      </c>
      <c r="T162" s="146">
        <f t="shared" si="25"/>
        <v>2028.5</v>
      </c>
      <c r="U162" s="147"/>
      <c r="V162" s="147"/>
      <c r="W162" s="147"/>
      <c r="X162" s="147"/>
      <c r="Y162" s="147"/>
      <c r="Z162" s="147"/>
      <c r="AA162" s="148"/>
      <c r="AB162" s="147"/>
      <c r="AC162" s="196">
        <f t="shared" si="26"/>
        <v>0</v>
      </c>
      <c r="AD162" s="196">
        <f t="shared" si="27"/>
        <v>0</v>
      </c>
      <c r="AE162" s="196">
        <f t="shared" si="28"/>
        <v>0</v>
      </c>
    </row>
    <row r="163" spans="1:31" s="7" customFormat="1" ht="15" customHeight="1" x14ac:dyDescent="0.25">
      <c r="A163" s="321" t="s">
        <v>1325</v>
      </c>
      <c r="B163" s="248">
        <v>47</v>
      </c>
      <c r="C163" s="321" t="s">
        <v>1326</v>
      </c>
      <c r="D163" s="364" t="s">
        <v>1327</v>
      </c>
      <c r="E163" s="321" t="s">
        <v>34</v>
      </c>
      <c r="F163" s="46" t="s">
        <v>268</v>
      </c>
      <c r="G163" s="370">
        <v>3.8</v>
      </c>
      <c r="H163" s="370">
        <v>3.8</v>
      </c>
      <c r="I163" s="364">
        <v>246</v>
      </c>
      <c r="J163" s="46">
        <v>29.265000000000001</v>
      </c>
      <c r="K163" s="48">
        <v>325</v>
      </c>
      <c r="L163" s="48">
        <v>12</v>
      </c>
      <c r="M163" s="71">
        <v>2016</v>
      </c>
      <c r="N163" s="144">
        <f>IF(K163="","",IF(O163="",IF(K163=0,"",IF(K163&lt;=[7]Разработчик!$D$7,[7]Разработчик!$C$8,IF(K163&lt;=[7]Разработчик!$G$7,[7]Разработчик!$F$8,IF(K163&lt;=[7]Разработчик!$J$7,[7]Разработчик!$I$8,IF(K163&lt;=[7]Разработчик!$M$7,[7]Разработчик!$L$8,IF(K163&lt;=[7]Разработчик!$P$7,[7]Разработчик!$O$8,IF(K163&lt;=[7]Разработчик!$S$7,[7]Разработчик!$R$8,IF(K163&lt;=425.9,3.5,IF(K163&gt;=[7]Разработчик!$V$7,[7]Разработчик!$U$8))))))))),"-"))</f>
        <v>3</v>
      </c>
      <c r="O163" s="145"/>
      <c r="P163" s="71">
        <v>2019</v>
      </c>
      <c r="Q163" s="71">
        <v>2023</v>
      </c>
      <c r="R163" s="71">
        <v>12.5</v>
      </c>
      <c r="S163" s="141" t="s">
        <v>1173</v>
      </c>
      <c r="T163" s="146">
        <f t="shared" si="25"/>
        <v>2028.5</v>
      </c>
      <c r="U163" s="147">
        <v>19</v>
      </c>
      <c r="V163" s="147">
        <v>2</v>
      </c>
      <c r="W163" s="147">
        <v>8</v>
      </c>
      <c r="X163" s="147">
        <v>2</v>
      </c>
      <c r="Y163" s="147">
        <v>7</v>
      </c>
      <c r="Z163" s="147">
        <v>6</v>
      </c>
      <c r="AA163" s="148" t="s">
        <v>2658</v>
      </c>
      <c r="AB163" s="147" t="s">
        <v>2521</v>
      </c>
      <c r="AC163" s="196">
        <f t="shared" si="26"/>
        <v>36</v>
      </c>
      <c r="AD163" s="196">
        <f t="shared" si="27"/>
        <v>89</v>
      </c>
      <c r="AE163" s="196">
        <f t="shared" si="28"/>
        <v>125</v>
      </c>
    </row>
    <row r="164" spans="1:31" s="7" customFormat="1" x14ac:dyDescent="0.25">
      <c r="A164" s="321"/>
      <c r="B164" s="248">
        <f>B163</f>
        <v>47</v>
      </c>
      <c r="C164" s="321"/>
      <c r="D164" s="364"/>
      <c r="E164" s="321"/>
      <c r="F164" s="46" t="s">
        <v>268</v>
      </c>
      <c r="G164" s="370"/>
      <c r="H164" s="370"/>
      <c r="I164" s="364"/>
      <c r="J164" s="46">
        <v>0.84199999999999997</v>
      </c>
      <c r="K164" s="48">
        <v>57</v>
      </c>
      <c r="L164" s="48">
        <v>6</v>
      </c>
      <c r="M164" s="71">
        <v>2016</v>
      </c>
      <c r="N164" s="144">
        <f>IF(K164="","",IF(O164="",IF(K164=0,"",IF(K164&lt;=[7]Разработчик!$D$7,[7]Разработчик!$C$8,IF(K164&lt;=[7]Разработчик!$G$7,[7]Разработчик!$F$8,IF(K164&lt;=[7]Разработчик!$J$7,[7]Разработчик!$I$8,IF(K164&lt;=[7]Разработчик!$M$7,[7]Разработчик!$L$8,IF(K164&lt;=[7]Разработчик!$P$7,[7]Разработчик!$O$8,IF(K164&lt;=[7]Разработчик!$S$7,[7]Разработчик!$R$8,IF(K164&lt;=425.9,3.5,IF(K164&gt;=[7]Разработчик!$V$7,[7]Разработчик!$U$8))))))))),"-"))</f>
        <v>1.5</v>
      </c>
      <c r="O164" s="145"/>
      <c r="P164" s="71">
        <v>2019</v>
      </c>
      <c r="Q164" s="71">
        <v>2023</v>
      </c>
      <c r="R164" s="71">
        <v>12.5</v>
      </c>
      <c r="S164" s="141" t="s">
        <v>1173</v>
      </c>
      <c r="T164" s="146">
        <f t="shared" si="25"/>
        <v>2028.5</v>
      </c>
      <c r="U164" s="147"/>
      <c r="V164" s="147"/>
      <c r="W164" s="147"/>
      <c r="X164" s="147"/>
      <c r="Y164" s="147"/>
      <c r="Z164" s="147"/>
      <c r="AA164" s="148"/>
      <c r="AB164" s="147"/>
      <c r="AC164" s="196">
        <f t="shared" si="26"/>
        <v>0</v>
      </c>
      <c r="AD164" s="196">
        <f t="shared" si="27"/>
        <v>0</v>
      </c>
      <c r="AE164" s="196">
        <f t="shared" si="28"/>
        <v>0</v>
      </c>
    </row>
    <row r="165" spans="1:31" s="7" customFormat="1" x14ac:dyDescent="0.25">
      <c r="A165" s="321"/>
      <c r="B165" s="248">
        <f>B164</f>
        <v>47</v>
      </c>
      <c r="C165" s="321"/>
      <c r="D165" s="364"/>
      <c r="E165" s="321"/>
      <c r="F165" s="46" t="s">
        <v>268</v>
      </c>
      <c r="G165" s="370"/>
      <c r="H165" s="370"/>
      <c r="I165" s="364"/>
      <c r="J165" s="46">
        <v>8.8490000000000002</v>
      </c>
      <c r="K165" s="48">
        <v>32</v>
      </c>
      <c r="L165" s="48">
        <v>5</v>
      </c>
      <c r="M165" s="71">
        <v>2016</v>
      </c>
      <c r="N165" s="144">
        <f>IF(K165="","",IF(O165="",IF(K165=0,"",IF(K165&lt;=[7]Разработчик!$D$7,[7]Разработчик!$C$8,IF(K165&lt;=[7]Разработчик!$G$7,[7]Разработчик!$F$8,IF(K165&lt;=[7]Разработчик!$J$7,[7]Разработчик!$I$8,IF(K165&lt;=[7]Разработчик!$M$7,[7]Разработчик!$L$8,IF(K165&lt;=[7]Разработчик!$P$7,[7]Разработчик!$O$8,IF(K165&lt;=[7]Разработчик!$S$7,[7]Разработчик!$R$8,IF(K165&lt;=425.9,3.5,IF(K165&gt;=[7]Разработчик!$V$7,[7]Разработчик!$U$8))))))))),"-"))</f>
        <v>1.5</v>
      </c>
      <c r="O165" s="145"/>
      <c r="P165" s="71">
        <v>2019</v>
      </c>
      <c r="Q165" s="71">
        <v>2023</v>
      </c>
      <c r="R165" s="71">
        <v>12.5</v>
      </c>
      <c r="S165" s="141" t="s">
        <v>1173</v>
      </c>
      <c r="T165" s="146">
        <f t="shared" si="25"/>
        <v>2028.5</v>
      </c>
      <c r="U165" s="147"/>
      <c r="V165" s="147"/>
      <c r="W165" s="147"/>
      <c r="X165" s="147"/>
      <c r="Y165" s="147"/>
      <c r="Z165" s="147"/>
      <c r="AA165" s="148"/>
      <c r="AB165" s="147"/>
      <c r="AC165" s="196">
        <f t="shared" si="26"/>
        <v>0</v>
      </c>
      <c r="AD165" s="196">
        <f t="shared" si="27"/>
        <v>0</v>
      </c>
      <c r="AE165" s="196">
        <f t="shared" si="28"/>
        <v>0</v>
      </c>
    </row>
    <row r="166" spans="1:31" s="7" customFormat="1" ht="61.5" customHeight="1" x14ac:dyDescent="0.25">
      <c r="A166" s="321"/>
      <c r="B166" s="248">
        <f>B165</f>
        <v>47</v>
      </c>
      <c r="C166" s="321"/>
      <c r="D166" s="364" t="s">
        <v>1328</v>
      </c>
      <c r="E166" s="321"/>
      <c r="F166" s="46" t="s">
        <v>268</v>
      </c>
      <c r="G166" s="370">
        <v>3.8</v>
      </c>
      <c r="H166" s="370">
        <v>3.8</v>
      </c>
      <c r="I166" s="364">
        <v>246</v>
      </c>
      <c r="J166" s="46">
        <v>29.808</v>
      </c>
      <c r="K166" s="48">
        <v>325</v>
      </c>
      <c r="L166" s="48">
        <v>12</v>
      </c>
      <c r="M166" s="71">
        <v>2016</v>
      </c>
      <c r="N166" s="144">
        <f>IF(K166="","",IF(O166="",IF(K166=0,"",IF(K166&lt;=[7]Разработчик!$D$7,[7]Разработчик!$C$8,IF(K166&lt;=[7]Разработчик!$G$7,[7]Разработчик!$F$8,IF(K166&lt;=[7]Разработчик!$J$7,[7]Разработчик!$I$8,IF(K166&lt;=[7]Разработчик!$M$7,[7]Разработчик!$L$8,IF(K166&lt;=[7]Разработчик!$P$7,[7]Разработчик!$O$8,IF(K166&lt;=[7]Разработчик!$S$7,[7]Разработчик!$R$8,IF(K166&lt;=425.9,3.5,IF(K166&gt;=[7]Разработчик!$V$7,[7]Разработчик!$U$8))))))))),"-"))</f>
        <v>3</v>
      </c>
      <c r="O166" s="145"/>
      <c r="P166" s="71">
        <v>2019</v>
      </c>
      <c r="Q166" s="71">
        <v>2023</v>
      </c>
      <c r="R166" s="71">
        <v>12.5</v>
      </c>
      <c r="S166" s="141" t="s">
        <v>1173</v>
      </c>
      <c r="T166" s="146">
        <f t="shared" si="25"/>
        <v>2028.5</v>
      </c>
      <c r="U166" s="147">
        <v>19</v>
      </c>
      <c r="V166" s="147">
        <v>2</v>
      </c>
      <c r="W166" s="147">
        <v>8</v>
      </c>
      <c r="X166" s="147">
        <v>2</v>
      </c>
      <c r="Y166" s="147">
        <v>4</v>
      </c>
      <c r="Z166" s="147">
        <v>8</v>
      </c>
      <c r="AA166" s="148" t="s">
        <v>2659</v>
      </c>
      <c r="AB166" s="147" t="s">
        <v>2521</v>
      </c>
      <c r="AC166" s="196">
        <f t="shared" si="26"/>
        <v>35</v>
      </c>
      <c r="AD166" s="196">
        <f t="shared" si="27"/>
        <v>92</v>
      </c>
      <c r="AE166" s="196">
        <f t="shared" si="28"/>
        <v>127</v>
      </c>
    </row>
    <row r="167" spans="1:31" s="7" customFormat="1" x14ac:dyDescent="0.25">
      <c r="A167" s="321"/>
      <c r="B167" s="248">
        <f>B166</f>
        <v>47</v>
      </c>
      <c r="C167" s="321"/>
      <c r="D167" s="364"/>
      <c r="E167" s="321"/>
      <c r="F167" s="46" t="s">
        <v>268</v>
      </c>
      <c r="G167" s="370"/>
      <c r="H167" s="370"/>
      <c r="I167" s="364"/>
      <c r="J167" s="46">
        <v>0.78200000000000003</v>
      </c>
      <c r="K167" s="48">
        <v>57</v>
      </c>
      <c r="L167" s="48">
        <v>6</v>
      </c>
      <c r="M167" s="71">
        <v>2016</v>
      </c>
      <c r="N167" s="144">
        <f>IF(K167="","",IF(O167="",IF(K167=0,"",IF(K167&lt;=[7]Разработчик!$D$7,[7]Разработчик!$C$8,IF(K167&lt;=[7]Разработчик!$G$7,[7]Разработчик!$F$8,IF(K167&lt;=[7]Разработчик!$J$7,[7]Разработчик!$I$8,IF(K167&lt;=[7]Разработчик!$M$7,[7]Разработчик!$L$8,IF(K167&lt;=[7]Разработчик!$P$7,[7]Разработчик!$O$8,IF(K167&lt;=[7]Разработчик!$S$7,[7]Разработчик!$R$8,IF(K167&lt;=425.9,3.5,IF(K167&gt;=[7]Разработчик!$V$7,[7]Разработчик!$U$8))))))))),"-"))</f>
        <v>1.5</v>
      </c>
      <c r="O167" s="145"/>
      <c r="P167" s="71">
        <v>2019</v>
      </c>
      <c r="Q167" s="71">
        <v>2023</v>
      </c>
      <c r="R167" s="71">
        <v>12.5</v>
      </c>
      <c r="S167" s="141" t="s">
        <v>1173</v>
      </c>
      <c r="T167" s="146">
        <f t="shared" si="25"/>
        <v>2028.5</v>
      </c>
      <c r="U167" s="147"/>
      <c r="V167" s="147"/>
      <c r="W167" s="147"/>
      <c r="X167" s="147"/>
      <c r="Y167" s="147"/>
      <c r="Z167" s="147"/>
      <c r="AA167" s="148"/>
      <c r="AB167" s="147"/>
      <c r="AC167" s="196">
        <f t="shared" si="26"/>
        <v>0</v>
      </c>
      <c r="AD167" s="196">
        <f t="shared" si="27"/>
        <v>0</v>
      </c>
      <c r="AE167" s="196">
        <f t="shared" si="28"/>
        <v>0</v>
      </c>
    </row>
    <row r="168" spans="1:31" s="7" customFormat="1" x14ac:dyDescent="0.25">
      <c r="A168" s="321"/>
      <c r="B168" s="248">
        <f>B167</f>
        <v>47</v>
      </c>
      <c r="C168" s="321"/>
      <c r="D168" s="364"/>
      <c r="E168" s="321"/>
      <c r="F168" s="46" t="s">
        <v>268</v>
      </c>
      <c r="G168" s="370"/>
      <c r="H168" s="370"/>
      <c r="I168" s="364"/>
      <c r="J168" s="46">
        <v>8.8490000000000002</v>
      </c>
      <c r="K168" s="48">
        <v>32</v>
      </c>
      <c r="L168" s="48">
        <v>5</v>
      </c>
      <c r="M168" s="71">
        <v>2016</v>
      </c>
      <c r="N168" s="144">
        <f>IF(K168="","",IF(O168="",IF(K168=0,"",IF(K168&lt;=[7]Разработчик!$D$7,[7]Разработчик!$C$8,IF(K168&lt;=[7]Разработчик!$G$7,[7]Разработчик!$F$8,IF(K168&lt;=[7]Разработчик!$J$7,[7]Разработчик!$I$8,IF(K168&lt;=[7]Разработчик!$M$7,[7]Разработчик!$L$8,IF(K168&lt;=[7]Разработчик!$P$7,[7]Разработчик!$O$8,IF(K168&lt;=[7]Разработчик!$S$7,[7]Разработчик!$R$8,IF(K168&lt;=425.9,3.5,IF(K168&gt;=[7]Разработчик!$V$7,[7]Разработчик!$U$8))))))))),"-"))</f>
        <v>1.5</v>
      </c>
      <c r="O168" s="145"/>
      <c r="P168" s="71">
        <v>2019</v>
      </c>
      <c r="Q168" s="71">
        <v>2023</v>
      </c>
      <c r="R168" s="71">
        <v>12.5</v>
      </c>
      <c r="S168" s="141" t="s">
        <v>1173</v>
      </c>
      <c r="T168" s="146">
        <f t="shared" si="25"/>
        <v>2028.5</v>
      </c>
      <c r="U168" s="147"/>
      <c r="V168" s="147"/>
      <c r="W168" s="147"/>
      <c r="X168" s="147"/>
      <c r="Y168" s="147"/>
      <c r="Z168" s="147"/>
      <c r="AA168" s="148"/>
      <c r="AB168" s="147"/>
      <c r="AC168" s="196">
        <f t="shared" si="26"/>
        <v>0</v>
      </c>
      <c r="AD168" s="196">
        <f t="shared" si="27"/>
        <v>0</v>
      </c>
      <c r="AE168" s="196">
        <f t="shared" si="28"/>
        <v>0</v>
      </c>
    </row>
    <row r="169" spans="1:31" s="7" customFormat="1" ht="42" customHeight="1" x14ac:dyDescent="0.25">
      <c r="A169" s="321" t="s">
        <v>1164</v>
      </c>
      <c r="B169" s="248">
        <v>50</v>
      </c>
      <c r="C169" s="321" t="s">
        <v>1165</v>
      </c>
      <c r="D169" s="364" t="s">
        <v>1166</v>
      </c>
      <c r="E169" s="321" t="s">
        <v>1167</v>
      </c>
      <c r="F169" s="46" t="s">
        <v>313</v>
      </c>
      <c r="G169" s="364">
        <v>0.48</v>
      </c>
      <c r="H169" s="364">
        <v>0.48</v>
      </c>
      <c r="I169" s="364">
        <v>388</v>
      </c>
      <c r="J169" s="46">
        <v>19.3</v>
      </c>
      <c r="K169" s="48">
        <v>356.6</v>
      </c>
      <c r="L169" s="48">
        <v>12.7</v>
      </c>
      <c r="M169" s="71">
        <v>2016</v>
      </c>
      <c r="N169" s="144">
        <f>IF(K169="","",IF(O169="",IF(K169=0,"",IF(K169&lt;=[7]Разработчик!$D$7,[7]Разработчик!$C$8,IF(K169&lt;=[7]Разработчик!$G$7,[7]Разработчик!$F$8,IF(K169&lt;=[7]Разработчик!$J$7,[7]Разработчик!$I$8,IF(K169&lt;=[7]Разработчик!$M$7,[7]Разработчик!$L$8,IF(K169&lt;=[7]Разработчик!$P$7,[7]Разработчик!$O$8,IF(K169&lt;=[7]Разработчик!$S$7,[7]Разработчик!$R$8,IF(K169&lt;=425.9,3.5,IF(K169&gt;=[7]Разработчик!$V$7,[7]Разработчик!$U$8))))))))),"-"))</f>
        <v>3.5</v>
      </c>
      <c r="O169" s="145"/>
      <c r="P169" s="71">
        <v>2019</v>
      </c>
      <c r="Q169" s="71">
        <v>2023</v>
      </c>
      <c r="R169" s="71">
        <v>12.5</v>
      </c>
      <c r="S169" s="71" t="s">
        <v>1168</v>
      </c>
      <c r="T169" s="146">
        <f t="shared" si="25"/>
        <v>2028.5</v>
      </c>
      <c r="U169" s="71">
        <v>10</v>
      </c>
      <c r="V169" s="71">
        <v>1</v>
      </c>
      <c r="W169" s="71">
        <v>4</v>
      </c>
      <c r="X169" s="71">
        <v>0</v>
      </c>
      <c r="Y169" s="71">
        <v>3</v>
      </c>
      <c r="Z169" s="71">
        <v>3</v>
      </c>
      <c r="AA169" s="148" t="s">
        <v>2660</v>
      </c>
      <c r="AB169" s="147" t="s">
        <v>2521</v>
      </c>
      <c r="AC169" s="196">
        <f t="shared" si="26"/>
        <v>17</v>
      </c>
      <c r="AD169" s="196">
        <f t="shared" si="27"/>
        <v>43</v>
      </c>
      <c r="AE169" s="196">
        <f t="shared" si="28"/>
        <v>60</v>
      </c>
    </row>
    <row r="170" spans="1:31" s="7" customFormat="1" ht="24" x14ac:dyDescent="0.25">
      <c r="A170" s="321"/>
      <c r="B170" s="248">
        <f t="shared" ref="B170:B171" si="30">B169</f>
        <v>50</v>
      </c>
      <c r="C170" s="321"/>
      <c r="D170" s="364"/>
      <c r="E170" s="321"/>
      <c r="F170" s="46" t="s">
        <v>313</v>
      </c>
      <c r="G170" s="364"/>
      <c r="H170" s="364"/>
      <c r="I170" s="364"/>
      <c r="J170" s="46">
        <v>0.6</v>
      </c>
      <c r="K170" s="48">
        <v>89</v>
      </c>
      <c r="L170" s="48">
        <v>3.5</v>
      </c>
      <c r="M170" s="71">
        <v>2016</v>
      </c>
      <c r="N170" s="144">
        <f>IF(K170="","",IF(O170="",IF(K170=0,"",IF(K170&lt;=[7]Разработчик!$D$7,[7]Разработчик!$C$8,IF(K170&lt;=[7]Разработчик!$G$7,[7]Разработчик!$F$8,IF(K170&lt;=[7]Разработчик!$J$7,[7]Разработчик!$I$8,IF(K170&lt;=[7]Разработчик!$M$7,[7]Разработчик!$L$8,IF(K170&lt;=[7]Разработчик!$P$7,[7]Разработчик!$O$8,IF(K170&lt;=[7]Разработчик!$S$7,[7]Разработчик!$R$8,IF(K170&lt;=425.9,3.5,IF(K170&gt;=[7]Разработчик!$V$7,[7]Разработчик!$U$8))))))))),"-"))</f>
        <v>2</v>
      </c>
      <c r="O170" s="145"/>
      <c r="P170" s="71">
        <v>2019</v>
      </c>
      <c r="Q170" s="71">
        <v>2023</v>
      </c>
      <c r="R170" s="71">
        <v>12.5</v>
      </c>
      <c r="S170" s="141" t="s">
        <v>682</v>
      </c>
      <c r="T170" s="146">
        <f t="shared" si="25"/>
        <v>2028.5</v>
      </c>
      <c r="U170" s="147"/>
      <c r="V170" s="147"/>
      <c r="W170" s="147"/>
      <c r="X170" s="147"/>
      <c r="Y170" s="147"/>
      <c r="Z170" s="147"/>
      <c r="AA170" s="148"/>
      <c r="AB170" s="147"/>
      <c r="AC170" s="196">
        <f t="shared" si="26"/>
        <v>0</v>
      </c>
      <c r="AD170" s="196">
        <f t="shared" si="27"/>
        <v>0</v>
      </c>
      <c r="AE170" s="196">
        <f t="shared" si="28"/>
        <v>0</v>
      </c>
    </row>
    <row r="171" spans="1:31" s="7" customFormat="1" ht="24" x14ac:dyDescent="0.25">
      <c r="A171" s="321"/>
      <c r="B171" s="248">
        <f t="shared" si="30"/>
        <v>50</v>
      </c>
      <c r="C171" s="321"/>
      <c r="D171" s="364"/>
      <c r="E171" s="321"/>
      <c r="F171" s="46" t="s">
        <v>313</v>
      </c>
      <c r="G171" s="364"/>
      <c r="H171" s="364"/>
      <c r="I171" s="364"/>
      <c r="J171" s="46">
        <v>0.4</v>
      </c>
      <c r="K171" s="48">
        <v>57</v>
      </c>
      <c r="L171" s="48">
        <v>3</v>
      </c>
      <c r="M171" s="71">
        <v>2016</v>
      </c>
      <c r="N171" s="144">
        <f>IF(K171="","",IF(O171="",IF(K171=0,"",IF(K171&lt;=[7]Разработчик!$D$7,[7]Разработчик!$C$8,IF(K171&lt;=[7]Разработчик!$G$7,[7]Разработчик!$F$8,IF(K171&lt;=[7]Разработчик!$J$7,[7]Разработчик!$I$8,IF(K171&lt;=[7]Разработчик!$M$7,[7]Разработчик!$L$8,IF(K171&lt;=[7]Разработчик!$P$7,[7]Разработчик!$O$8,IF(K171&lt;=[7]Разработчик!$S$7,[7]Разработчик!$R$8,IF(K171&lt;=425.9,3.5,IF(K171&gt;=[7]Разработчик!$V$7,[7]Разработчик!$U$8))))))))),"-"))</f>
        <v>1.5</v>
      </c>
      <c r="O171" s="145"/>
      <c r="P171" s="71">
        <v>2019</v>
      </c>
      <c r="Q171" s="71">
        <v>2023</v>
      </c>
      <c r="R171" s="71">
        <v>12.5</v>
      </c>
      <c r="S171" s="141" t="s">
        <v>682</v>
      </c>
      <c r="T171" s="146">
        <f t="shared" si="25"/>
        <v>2028.5</v>
      </c>
      <c r="U171" s="147"/>
      <c r="V171" s="147"/>
      <c r="W171" s="147"/>
      <c r="X171" s="147"/>
      <c r="Y171" s="147"/>
      <c r="Z171" s="147"/>
      <c r="AA171" s="148"/>
      <c r="AB171" s="147"/>
      <c r="AC171" s="196">
        <f t="shared" si="26"/>
        <v>0</v>
      </c>
      <c r="AD171" s="196">
        <f t="shared" si="27"/>
        <v>0</v>
      </c>
      <c r="AE171" s="196">
        <f t="shared" si="28"/>
        <v>0</v>
      </c>
    </row>
    <row r="172" spans="1:31" s="7" customFormat="1" ht="54" customHeight="1" x14ac:dyDescent="0.25">
      <c r="A172" s="321" t="s">
        <v>1329</v>
      </c>
      <c r="B172" s="248">
        <v>53</v>
      </c>
      <c r="C172" s="321" t="s">
        <v>1330</v>
      </c>
      <c r="D172" s="364" t="s">
        <v>1331</v>
      </c>
      <c r="E172" s="460" t="s">
        <v>1167</v>
      </c>
      <c r="F172" s="46" t="s">
        <v>313</v>
      </c>
      <c r="G172" s="370">
        <v>3.04</v>
      </c>
      <c r="H172" s="370">
        <v>3.04</v>
      </c>
      <c r="I172" s="364">
        <v>388</v>
      </c>
      <c r="J172" s="46">
        <v>13.36</v>
      </c>
      <c r="K172" s="48">
        <v>273</v>
      </c>
      <c r="L172" s="48">
        <v>12</v>
      </c>
      <c r="M172" s="71">
        <v>2016</v>
      </c>
      <c r="N172" s="144">
        <f>IF(K172="","",IF(O172="",IF(K172=0,"",IF(K172&lt;=[7]Разработчик!$D$7,[7]Разработчик!$C$8,IF(K172&lt;=[7]Разработчик!$G$7,[7]Разработчик!$F$8,IF(K172&lt;=[7]Разработчик!$J$7,[7]Разработчик!$I$8,IF(K172&lt;=[7]Разработчик!$M$7,[7]Разработчик!$L$8,IF(K172&lt;=[7]Разработчик!$P$7,[7]Разработчик!$O$8,IF(K172&lt;=[7]Разработчик!$S$7,[7]Разработчик!$R$8,IF(K172&lt;=425.9,3.5,IF(K172&gt;=[7]Разработчик!$V$7,[7]Разработчик!$U$8))))))))),"-"))</f>
        <v>3</v>
      </c>
      <c r="O172" s="145"/>
      <c r="P172" s="71">
        <v>2019</v>
      </c>
      <c r="Q172" s="71">
        <v>2023</v>
      </c>
      <c r="R172" s="71">
        <v>12.5</v>
      </c>
      <c r="S172" s="141" t="s">
        <v>682</v>
      </c>
      <c r="T172" s="146">
        <f t="shared" ref="T172:T224" si="31">IF(M172="","",M172+R172)</f>
        <v>2028.5</v>
      </c>
      <c r="U172" s="147">
        <v>7</v>
      </c>
      <c r="V172" s="147">
        <v>0</v>
      </c>
      <c r="W172" s="147">
        <v>11</v>
      </c>
      <c r="X172" s="147">
        <v>1</v>
      </c>
      <c r="Y172" s="147">
        <v>3</v>
      </c>
      <c r="Z172" s="147">
        <v>6</v>
      </c>
      <c r="AA172" s="148" t="s">
        <v>2661</v>
      </c>
      <c r="AB172" s="147" t="s">
        <v>2521</v>
      </c>
      <c r="AC172" s="196">
        <f t="shared" ref="AC172:AC226" si="32">SUM(U172+V172+X172+Y172+Z172)</f>
        <v>17</v>
      </c>
      <c r="AD172" s="196">
        <f t="shared" ref="AD172:AD226" si="33">SUM(U172*2)+(V172*3)+(W172*2)+(X172*2)+(Y172)+(Z172*3)</f>
        <v>59</v>
      </c>
      <c r="AE172" s="196">
        <f t="shared" ref="AE172:AE226" si="34">SUM(AC172+AD172)</f>
        <v>76</v>
      </c>
    </row>
    <row r="173" spans="1:31" s="7" customFormat="1" ht="24" x14ac:dyDescent="0.25">
      <c r="A173" s="321"/>
      <c r="B173" s="248">
        <f t="shared" ref="B173:B174" si="35">B172</f>
        <v>53</v>
      </c>
      <c r="C173" s="321"/>
      <c r="D173" s="364"/>
      <c r="E173" s="461"/>
      <c r="F173" s="46" t="s">
        <v>313</v>
      </c>
      <c r="G173" s="370"/>
      <c r="H173" s="370"/>
      <c r="I173" s="364"/>
      <c r="J173" s="46">
        <v>2.0179999999999998</v>
      </c>
      <c r="K173" s="48">
        <v>57</v>
      </c>
      <c r="L173" s="48">
        <v>5</v>
      </c>
      <c r="M173" s="71">
        <v>2016</v>
      </c>
      <c r="N173" s="144">
        <f>IF(K173="","",IF(O173="",IF(K173=0,"",IF(K173&lt;=[7]Разработчик!$D$7,[7]Разработчик!$C$8,IF(K173&lt;=[7]Разработчик!$G$7,[7]Разработчик!$F$8,IF(K173&lt;=[7]Разработчик!$J$7,[7]Разработчик!$I$8,IF(K173&lt;=[7]Разработчик!$M$7,[7]Разработчик!$L$8,IF(K173&lt;=[7]Разработчик!$P$7,[7]Разработчик!$O$8,IF(K173&lt;=[7]Разработчик!$S$7,[7]Разработчик!$R$8,IF(K173&lt;=425.9,3.5,IF(K173&gt;=[7]Разработчик!$V$7,[7]Разработчик!$U$8))))))))),"-"))</f>
        <v>1.5</v>
      </c>
      <c r="O173" s="145"/>
      <c r="P173" s="71">
        <v>2019</v>
      </c>
      <c r="Q173" s="71">
        <v>2023</v>
      </c>
      <c r="R173" s="71">
        <v>12.5</v>
      </c>
      <c r="S173" s="141" t="s">
        <v>682</v>
      </c>
      <c r="T173" s="146">
        <f t="shared" si="31"/>
        <v>2028.5</v>
      </c>
      <c r="U173" s="147"/>
      <c r="V173" s="147"/>
      <c r="W173" s="147"/>
      <c r="X173" s="147"/>
      <c r="Y173" s="147"/>
      <c r="Z173" s="147"/>
      <c r="AA173" s="148"/>
      <c r="AB173" s="147"/>
      <c r="AC173" s="196">
        <f t="shared" si="32"/>
        <v>0</v>
      </c>
      <c r="AD173" s="196">
        <f t="shared" si="33"/>
        <v>0</v>
      </c>
      <c r="AE173" s="196">
        <f t="shared" si="34"/>
        <v>0</v>
      </c>
    </row>
    <row r="174" spans="1:31" s="7" customFormat="1" ht="24" x14ac:dyDescent="0.25">
      <c r="A174" s="321"/>
      <c r="B174" s="248">
        <f t="shared" si="35"/>
        <v>53</v>
      </c>
      <c r="C174" s="321"/>
      <c r="D174" s="364"/>
      <c r="E174" s="462"/>
      <c r="F174" s="46" t="s">
        <v>313</v>
      </c>
      <c r="G174" s="370"/>
      <c r="H174" s="370"/>
      <c r="I174" s="364"/>
      <c r="J174" s="46">
        <v>0.55100000000000005</v>
      </c>
      <c r="K174" s="46">
        <v>32</v>
      </c>
      <c r="L174" s="46">
        <v>3.5</v>
      </c>
      <c r="M174" s="71">
        <v>2016</v>
      </c>
      <c r="N174" s="144">
        <f>IF(K174="","",IF(O174="",IF(K174=0,"",IF(K174&lt;=[7]Разработчик!$D$7,[7]Разработчик!$C$8,IF(K174&lt;=[7]Разработчик!$G$7,[7]Разработчик!$F$8,IF(K174&lt;=[7]Разработчик!$J$7,[7]Разработчик!$I$8,IF(K174&lt;=[7]Разработчик!$M$7,[7]Разработчик!$L$8,IF(K174&lt;=[7]Разработчик!$P$7,[7]Разработчик!$O$8,IF(K174&lt;=[7]Разработчик!$S$7,[7]Разработчик!$R$8,IF(K174&lt;=425.9,3.5,IF(K174&gt;=[7]Разработчик!$V$7,[7]Разработчик!$U$8))))))))),"-"))</f>
        <v>1.5</v>
      </c>
      <c r="O174" s="145"/>
      <c r="P174" s="71">
        <v>2019</v>
      </c>
      <c r="Q174" s="71">
        <v>2023</v>
      </c>
      <c r="R174" s="71">
        <v>12.5</v>
      </c>
      <c r="S174" s="141" t="s">
        <v>682</v>
      </c>
      <c r="T174" s="146">
        <f t="shared" si="31"/>
        <v>2028.5</v>
      </c>
      <c r="U174" s="147"/>
      <c r="V174" s="147"/>
      <c r="W174" s="147"/>
      <c r="X174" s="147"/>
      <c r="Y174" s="147"/>
      <c r="Z174" s="147"/>
      <c r="AA174" s="148"/>
      <c r="AB174" s="147"/>
      <c r="AC174" s="196">
        <f t="shared" si="32"/>
        <v>0</v>
      </c>
      <c r="AD174" s="196">
        <f t="shared" si="33"/>
        <v>0</v>
      </c>
      <c r="AE174" s="196">
        <f t="shared" si="34"/>
        <v>0</v>
      </c>
    </row>
    <row r="175" spans="1:31" s="7" customFormat="1" ht="48.75" customHeight="1" x14ac:dyDescent="0.25">
      <c r="A175" s="321" t="s">
        <v>1332</v>
      </c>
      <c r="B175" s="248">
        <v>54</v>
      </c>
      <c r="C175" s="321" t="s">
        <v>1333</v>
      </c>
      <c r="D175" s="364" t="s">
        <v>1334</v>
      </c>
      <c r="E175" s="460" t="s">
        <v>1167</v>
      </c>
      <c r="F175" s="46" t="s">
        <v>313</v>
      </c>
      <c r="G175" s="370">
        <v>3.04</v>
      </c>
      <c r="H175" s="370">
        <v>3.04</v>
      </c>
      <c r="I175" s="364">
        <v>388</v>
      </c>
      <c r="J175" s="46">
        <v>13.375</v>
      </c>
      <c r="K175" s="48">
        <v>273</v>
      </c>
      <c r="L175" s="48">
        <v>12</v>
      </c>
      <c r="M175" s="71">
        <v>2016</v>
      </c>
      <c r="N175" s="144">
        <f>IF(K175="","",IF(O175="",IF(K175=0,"",IF(K175&lt;=[7]Разработчик!$D$7,[7]Разработчик!$C$8,IF(K175&lt;=[7]Разработчик!$G$7,[7]Разработчик!$F$8,IF(K175&lt;=[7]Разработчик!$J$7,[7]Разработчик!$I$8,IF(K175&lt;=[7]Разработчик!$M$7,[7]Разработчик!$L$8,IF(K175&lt;=[7]Разработчик!$P$7,[7]Разработчик!$O$8,IF(K175&lt;=[7]Разработчик!$S$7,[7]Разработчик!$R$8,IF(K175&lt;=425.9,3.5,IF(K175&gt;=[7]Разработчик!$V$7,[7]Разработчик!$U$8))))))))),"-"))</f>
        <v>3</v>
      </c>
      <c r="O175" s="145"/>
      <c r="P175" s="71">
        <v>2019</v>
      </c>
      <c r="Q175" s="71">
        <v>2023</v>
      </c>
      <c r="R175" s="71">
        <v>12.5</v>
      </c>
      <c r="S175" s="141" t="s">
        <v>682</v>
      </c>
      <c r="T175" s="146">
        <f t="shared" si="31"/>
        <v>2028.5</v>
      </c>
      <c r="U175" s="147">
        <v>7</v>
      </c>
      <c r="V175" s="147">
        <v>0</v>
      </c>
      <c r="W175" s="147">
        <v>11</v>
      </c>
      <c r="X175" s="147">
        <v>1</v>
      </c>
      <c r="Y175" s="147">
        <v>3</v>
      </c>
      <c r="Z175" s="147">
        <v>6</v>
      </c>
      <c r="AA175" s="148" t="s">
        <v>2662</v>
      </c>
      <c r="AB175" s="147" t="s">
        <v>2521</v>
      </c>
      <c r="AC175" s="196">
        <f t="shared" si="32"/>
        <v>17</v>
      </c>
      <c r="AD175" s="196">
        <f t="shared" si="33"/>
        <v>59</v>
      </c>
      <c r="AE175" s="196">
        <f t="shared" si="34"/>
        <v>76</v>
      </c>
    </row>
    <row r="176" spans="1:31" s="7" customFormat="1" ht="24" x14ac:dyDescent="0.25">
      <c r="A176" s="321"/>
      <c r="B176" s="248">
        <f t="shared" ref="B176:B177" si="36">B175</f>
        <v>54</v>
      </c>
      <c r="C176" s="321"/>
      <c r="D176" s="364"/>
      <c r="E176" s="461"/>
      <c r="F176" s="46" t="s">
        <v>313</v>
      </c>
      <c r="G176" s="370"/>
      <c r="H176" s="370"/>
      <c r="I176" s="364"/>
      <c r="J176" s="46">
        <v>1.95</v>
      </c>
      <c r="K176" s="48">
        <v>57</v>
      </c>
      <c r="L176" s="48">
        <v>5</v>
      </c>
      <c r="M176" s="71">
        <v>2016</v>
      </c>
      <c r="N176" s="144">
        <f>IF(K176="","",IF(O176="",IF(K176=0,"",IF(K176&lt;=[7]Разработчик!$D$7,[7]Разработчик!$C$8,IF(K176&lt;=[7]Разработчик!$G$7,[7]Разработчик!$F$8,IF(K176&lt;=[7]Разработчик!$J$7,[7]Разработчик!$I$8,IF(K176&lt;=[7]Разработчик!$M$7,[7]Разработчик!$L$8,IF(K176&lt;=[7]Разработчик!$P$7,[7]Разработчик!$O$8,IF(K176&lt;=[7]Разработчик!$S$7,[7]Разработчик!$R$8,IF(K176&lt;=425.9,3.5,IF(K176&gt;=[7]Разработчик!$V$7,[7]Разработчик!$U$8))))))))),"-"))</f>
        <v>1.5</v>
      </c>
      <c r="O176" s="145"/>
      <c r="P176" s="71">
        <v>2019</v>
      </c>
      <c r="Q176" s="71">
        <v>2023</v>
      </c>
      <c r="R176" s="71">
        <v>12.5</v>
      </c>
      <c r="S176" s="141" t="s">
        <v>682</v>
      </c>
      <c r="T176" s="146">
        <f t="shared" si="31"/>
        <v>2028.5</v>
      </c>
      <c r="U176" s="147"/>
      <c r="V176" s="147"/>
      <c r="W176" s="147"/>
      <c r="X176" s="147"/>
      <c r="Y176" s="147"/>
      <c r="Z176" s="147"/>
      <c r="AA176" s="148"/>
      <c r="AB176" s="147"/>
      <c r="AC176" s="196">
        <f t="shared" si="32"/>
        <v>0</v>
      </c>
      <c r="AD176" s="196">
        <f t="shared" si="33"/>
        <v>0</v>
      </c>
      <c r="AE176" s="196">
        <f t="shared" si="34"/>
        <v>0</v>
      </c>
    </row>
    <row r="177" spans="1:31" s="7" customFormat="1" ht="24" x14ac:dyDescent="0.25">
      <c r="A177" s="321"/>
      <c r="B177" s="248">
        <f t="shared" si="36"/>
        <v>54</v>
      </c>
      <c r="C177" s="321"/>
      <c r="D177" s="364"/>
      <c r="E177" s="462"/>
      <c r="F177" s="46" t="s">
        <v>313</v>
      </c>
      <c r="G177" s="370"/>
      <c r="H177" s="370"/>
      <c r="I177" s="364"/>
      <c r="J177" s="46">
        <v>0.55000000000000004</v>
      </c>
      <c r="K177" s="46">
        <v>32</v>
      </c>
      <c r="L177" s="46">
        <v>3.5</v>
      </c>
      <c r="M177" s="71">
        <v>2016</v>
      </c>
      <c r="N177" s="144">
        <f>IF(K177="","",IF(O177="",IF(K177=0,"",IF(K177&lt;=[7]Разработчик!$D$7,[7]Разработчик!$C$8,IF(K177&lt;=[7]Разработчик!$G$7,[7]Разработчик!$F$8,IF(K177&lt;=[7]Разработчик!$J$7,[7]Разработчик!$I$8,IF(K177&lt;=[7]Разработчик!$M$7,[7]Разработчик!$L$8,IF(K177&lt;=[7]Разработчик!$P$7,[7]Разработчик!$O$8,IF(K177&lt;=[7]Разработчик!$S$7,[7]Разработчик!$R$8,IF(K177&lt;=425.9,3.5,IF(K177&gt;=[7]Разработчик!$V$7,[7]Разработчик!$U$8))))))))),"-"))</f>
        <v>1.5</v>
      </c>
      <c r="O177" s="145"/>
      <c r="P177" s="71">
        <v>2019</v>
      </c>
      <c r="Q177" s="71">
        <v>2023</v>
      </c>
      <c r="R177" s="71">
        <v>12.5</v>
      </c>
      <c r="S177" s="141" t="s">
        <v>682</v>
      </c>
      <c r="T177" s="146">
        <f t="shared" si="31"/>
        <v>2028.5</v>
      </c>
      <c r="U177" s="147"/>
      <c r="V177" s="147"/>
      <c r="W177" s="147"/>
      <c r="X177" s="147"/>
      <c r="Y177" s="147"/>
      <c r="Z177" s="147"/>
      <c r="AA177" s="148"/>
      <c r="AB177" s="147"/>
      <c r="AC177" s="196">
        <f t="shared" si="32"/>
        <v>0</v>
      </c>
      <c r="AD177" s="196">
        <f t="shared" si="33"/>
        <v>0</v>
      </c>
      <c r="AE177" s="196">
        <f t="shared" si="34"/>
        <v>0</v>
      </c>
    </row>
    <row r="178" spans="1:31" s="7" customFormat="1" ht="45" customHeight="1" x14ac:dyDescent="0.25">
      <c r="A178" s="321" t="s">
        <v>1335</v>
      </c>
      <c r="B178" s="248">
        <v>55</v>
      </c>
      <c r="C178" s="321" t="s">
        <v>1336</v>
      </c>
      <c r="D178" s="364" t="s">
        <v>1337</v>
      </c>
      <c r="E178" s="321" t="s">
        <v>1167</v>
      </c>
      <c r="F178" s="46" t="s">
        <v>313</v>
      </c>
      <c r="G178" s="370">
        <v>2.7</v>
      </c>
      <c r="H178" s="370">
        <v>2.7</v>
      </c>
      <c r="I178" s="364">
        <v>388</v>
      </c>
      <c r="J178" s="46">
        <v>37.238</v>
      </c>
      <c r="K178" s="48">
        <v>273.10000000000002</v>
      </c>
      <c r="L178" s="48">
        <v>12.7</v>
      </c>
      <c r="M178" s="71">
        <v>2016</v>
      </c>
      <c r="N178" s="144">
        <f>IF(K178="","",IF(O178="",IF(K178=0,"",IF(K178&lt;=[7]Разработчик!$D$7,[7]Разработчик!$C$8,IF(K178&lt;=[7]Разработчик!$G$7,[7]Разработчик!$F$8,IF(K178&lt;=[7]Разработчик!$J$7,[7]Разработчик!$I$8,IF(K178&lt;=[7]Разработчик!$M$7,[7]Разработчик!$L$8,IF(K178&lt;=[7]Разработчик!$P$7,[7]Разработчик!$O$8,IF(K178&lt;=[7]Разработчик!$S$7,[7]Разработчик!$R$8,IF(K178&lt;=425.9,3.5,IF(K178&gt;=[7]Разработчик!$V$7,[7]Разработчик!$U$8))))))))),"-"))</f>
        <v>3</v>
      </c>
      <c r="O178" s="145"/>
      <c r="P178" s="71">
        <v>2019</v>
      </c>
      <c r="Q178" s="71">
        <v>2023</v>
      </c>
      <c r="R178" s="71">
        <v>12.5</v>
      </c>
      <c r="S178" s="141" t="s">
        <v>682</v>
      </c>
      <c r="T178" s="146">
        <f t="shared" si="31"/>
        <v>2028.5</v>
      </c>
      <c r="U178" s="147">
        <v>11</v>
      </c>
      <c r="V178" s="147">
        <v>2</v>
      </c>
      <c r="W178" s="147">
        <v>3</v>
      </c>
      <c r="X178" s="147">
        <v>0</v>
      </c>
      <c r="Y178" s="147">
        <v>2</v>
      </c>
      <c r="Z178" s="147">
        <v>2</v>
      </c>
      <c r="AA178" s="148" t="s">
        <v>2663</v>
      </c>
      <c r="AB178" s="147" t="s">
        <v>2521</v>
      </c>
      <c r="AC178" s="196">
        <f t="shared" si="32"/>
        <v>17</v>
      </c>
      <c r="AD178" s="196">
        <f t="shared" si="33"/>
        <v>42</v>
      </c>
      <c r="AE178" s="196">
        <f t="shared" si="34"/>
        <v>59</v>
      </c>
    </row>
    <row r="179" spans="1:31" s="7" customFormat="1" ht="24" x14ac:dyDescent="0.25">
      <c r="A179" s="321"/>
      <c r="B179" s="248">
        <f t="shared" ref="B179:B183" si="37">B178</f>
        <v>55</v>
      </c>
      <c r="C179" s="321"/>
      <c r="D179" s="364"/>
      <c r="E179" s="321"/>
      <c r="F179" s="46" t="s">
        <v>313</v>
      </c>
      <c r="G179" s="370"/>
      <c r="H179" s="370"/>
      <c r="I179" s="364"/>
      <c r="J179" s="46">
        <v>0.5</v>
      </c>
      <c r="K179" s="48">
        <v>60.3</v>
      </c>
      <c r="L179" s="48">
        <v>8.74</v>
      </c>
      <c r="M179" s="71">
        <v>2016</v>
      </c>
      <c r="N179" s="144">
        <f>IF(K179="","",IF(O179="",IF(K179=0,"",IF(K179&lt;=[7]Разработчик!$D$7,[7]Разработчик!$C$8,IF(K179&lt;=[7]Разработчик!$G$7,[7]Разработчик!$F$8,IF(K179&lt;=[7]Разработчик!$J$7,[7]Разработчик!$I$8,IF(K179&lt;=[7]Разработчик!$M$7,[7]Разработчик!$L$8,IF(K179&lt;=[7]Разработчик!$P$7,[7]Разработчик!$O$8,IF(K179&lt;=[7]Разработчик!$S$7,[7]Разработчик!$R$8,IF(K179&lt;=425.9,3.5,IF(K179&gt;=[7]Разработчик!$V$7,[7]Разработчик!$U$8))))))))),"-"))</f>
        <v>2</v>
      </c>
      <c r="O179" s="145"/>
      <c r="P179" s="71">
        <v>2019</v>
      </c>
      <c r="Q179" s="71">
        <v>2023</v>
      </c>
      <c r="R179" s="71">
        <v>12.5</v>
      </c>
      <c r="S179" s="141" t="s">
        <v>682</v>
      </c>
      <c r="T179" s="146">
        <f t="shared" si="31"/>
        <v>2028.5</v>
      </c>
      <c r="U179" s="147"/>
      <c r="V179" s="147"/>
      <c r="W179" s="147"/>
      <c r="X179" s="147"/>
      <c r="Y179" s="147"/>
      <c r="Z179" s="147"/>
      <c r="AA179" s="148"/>
      <c r="AB179" s="147"/>
      <c r="AC179" s="196">
        <f t="shared" si="32"/>
        <v>0</v>
      </c>
      <c r="AD179" s="196">
        <f t="shared" si="33"/>
        <v>0</v>
      </c>
      <c r="AE179" s="196">
        <f t="shared" si="34"/>
        <v>0</v>
      </c>
    </row>
    <row r="180" spans="1:31" s="7" customFormat="1" ht="24" customHeight="1" x14ac:dyDescent="0.25">
      <c r="A180" s="321"/>
      <c r="B180" s="248">
        <f t="shared" si="37"/>
        <v>55</v>
      </c>
      <c r="C180" s="321"/>
      <c r="D180" s="364" t="s">
        <v>1338</v>
      </c>
      <c r="E180" s="321"/>
      <c r="F180" s="46" t="s">
        <v>313</v>
      </c>
      <c r="G180" s="370">
        <v>3.04</v>
      </c>
      <c r="H180" s="370">
        <v>3.04</v>
      </c>
      <c r="I180" s="364">
        <v>388</v>
      </c>
      <c r="J180" s="46">
        <v>4.8070000000000004</v>
      </c>
      <c r="K180" s="48">
        <v>273.10000000000002</v>
      </c>
      <c r="L180" s="48">
        <v>12.7</v>
      </c>
      <c r="M180" s="71">
        <v>2016</v>
      </c>
      <c r="N180" s="144">
        <f>IF(K180="","",IF(O180="",IF(K180=0,"",IF(K180&lt;=[7]Разработчик!$D$7,[7]Разработчик!$C$8,IF(K180&lt;=[7]Разработчик!$G$7,[7]Разработчик!$F$8,IF(K180&lt;=[7]Разработчик!$J$7,[7]Разработчик!$I$8,IF(K180&lt;=[7]Разработчик!$M$7,[7]Разработчик!$L$8,IF(K180&lt;=[7]Разработчик!$P$7,[7]Разработчик!$O$8,IF(K180&lt;=[7]Разработчик!$S$7,[7]Разработчик!$R$8,IF(K180&lt;=425.9,3.5,IF(K180&gt;=[7]Разработчик!$V$7,[7]Разработчик!$U$8))))))))),"-"))</f>
        <v>3</v>
      </c>
      <c r="O180" s="145"/>
      <c r="P180" s="71">
        <v>2019</v>
      </c>
      <c r="Q180" s="71">
        <v>2023</v>
      </c>
      <c r="R180" s="71">
        <v>12.5</v>
      </c>
      <c r="S180" s="141" t="s">
        <v>682</v>
      </c>
      <c r="T180" s="146">
        <f t="shared" si="31"/>
        <v>2028.5</v>
      </c>
      <c r="U180" s="147">
        <v>20</v>
      </c>
      <c r="V180" s="147">
        <v>6</v>
      </c>
      <c r="W180" s="147">
        <v>14</v>
      </c>
      <c r="X180" s="147">
        <v>0</v>
      </c>
      <c r="Y180" s="147">
        <v>4</v>
      </c>
      <c r="Z180" s="147">
        <v>3</v>
      </c>
      <c r="AA180" s="148" t="s">
        <v>2664</v>
      </c>
      <c r="AB180" s="147" t="s">
        <v>2521</v>
      </c>
      <c r="AC180" s="196">
        <f t="shared" si="32"/>
        <v>33</v>
      </c>
      <c r="AD180" s="196">
        <f t="shared" si="33"/>
        <v>99</v>
      </c>
      <c r="AE180" s="196">
        <f t="shared" si="34"/>
        <v>132</v>
      </c>
    </row>
    <row r="181" spans="1:31" s="7" customFormat="1" ht="24" x14ac:dyDescent="0.25">
      <c r="A181" s="321"/>
      <c r="B181" s="248">
        <f t="shared" si="37"/>
        <v>55</v>
      </c>
      <c r="C181" s="321"/>
      <c r="D181" s="364"/>
      <c r="E181" s="321"/>
      <c r="F181" s="46" t="s">
        <v>313</v>
      </c>
      <c r="G181" s="370"/>
      <c r="H181" s="370"/>
      <c r="I181" s="364"/>
      <c r="J181" s="46">
        <v>11.48</v>
      </c>
      <c r="K181" s="48">
        <v>60.3</v>
      </c>
      <c r="L181" s="48">
        <v>8.74</v>
      </c>
      <c r="M181" s="71">
        <v>2016</v>
      </c>
      <c r="N181" s="144">
        <f>IF(K181="","",IF(O181="",IF(K181=0,"",IF(K181&lt;=[7]Разработчик!$D$7,[7]Разработчик!$C$8,IF(K181&lt;=[7]Разработчик!$G$7,[7]Разработчик!$F$8,IF(K181&lt;=[7]Разработчик!$J$7,[7]Разработчик!$I$8,IF(K181&lt;=[7]Разработчик!$M$7,[7]Разработчик!$L$8,IF(K181&lt;=[7]Разработчик!$P$7,[7]Разработчик!$O$8,IF(K181&lt;=[7]Разработчик!$S$7,[7]Разработчик!$R$8,IF(K181&lt;=425.9,3.5,IF(K181&gt;=[7]Разработчик!$V$7,[7]Разработчик!$U$8))))))))),"-"))</f>
        <v>2</v>
      </c>
      <c r="O181" s="145"/>
      <c r="P181" s="71">
        <v>2019</v>
      </c>
      <c r="Q181" s="71">
        <v>2023</v>
      </c>
      <c r="R181" s="71">
        <v>12.5</v>
      </c>
      <c r="S181" s="141" t="s">
        <v>682</v>
      </c>
      <c r="T181" s="146">
        <f t="shared" si="31"/>
        <v>2028.5</v>
      </c>
      <c r="U181" s="147"/>
      <c r="V181" s="147"/>
      <c r="W181" s="147"/>
      <c r="X181" s="147"/>
      <c r="Y181" s="147"/>
      <c r="Z181" s="147"/>
      <c r="AA181" s="148"/>
      <c r="AB181" s="147"/>
      <c r="AC181" s="196">
        <f t="shared" si="32"/>
        <v>0</v>
      </c>
      <c r="AD181" s="196">
        <f t="shared" si="33"/>
        <v>0</v>
      </c>
      <c r="AE181" s="196">
        <f t="shared" si="34"/>
        <v>0</v>
      </c>
    </row>
    <row r="182" spans="1:31" s="7" customFormat="1" ht="24" x14ac:dyDescent="0.25">
      <c r="A182" s="321"/>
      <c r="B182" s="248">
        <f t="shared" si="37"/>
        <v>55</v>
      </c>
      <c r="C182" s="321"/>
      <c r="D182" s="364"/>
      <c r="E182" s="321"/>
      <c r="F182" s="46" t="s">
        <v>313</v>
      </c>
      <c r="G182" s="370"/>
      <c r="H182" s="370"/>
      <c r="I182" s="364"/>
      <c r="J182" s="46">
        <v>0.48199999999999998</v>
      </c>
      <c r="K182" s="48">
        <v>33.4</v>
      </c>
      <c r="L182" s="48">
        <v>6.35</v>
      </c>
      <c r="M182" s="71">
        <v>2016</v>
      </c>
      <c r="N182" s="144">
        <f>IF(K182="","",IF(O182="",IF(K182=0,"",IF(K182&lt;=[7]Разработчик!$D$7,[7]Разработчик!$C$8,IF(K182&lt;=[7]Разработчик!$G$7,[7]Разработчик!$F$8,IF(K182&lt;=[7]Разработчик!$J$7,[7]Разработчик!$I$8,IF(K182&lt;=[7]Разработчик!$M$7,[7]Разработчик!$L$8,IF(K182&lt;=[7]Разработчик!$P$7,[7]Разработчик!$O$8,IF(K182&lt;=[7]Разработчик!$S$7,[7]Разработчик!$R$8,IF(K182&lt;=425.9,3.5,IF(K182&gt;=[7]Разработчик!$V$7,[7]Разработчик!$U$8))))))))),"-"))</f>
        <v>1.5</v>
      </c>
      <c r="O182" s="145"/>
      <c r="P182" s="71">
        <v>2019</v>
      </c>
      <c r="Q182" s="71">
        <v>2023</v>
      </c>
      <c r="R182" s="71">
        <v>12.5</v>
      </c>
      <c r="S182" s="141" t="s">
        <v>682</v>
      </c>
      <c r="T182" s="146">
        <f t="shared" si="31"/>
        <v>2028.5</v>
      </c>
      <c r="U182" s="147"/>
      <c r="V182" s="147"/>
      <c r="W182" s="147"/>
      <c r="X182" s="147"/>
      <c r="Y182" s="147"/>
      <c r="Z182" s="147"/>
      <c r="AA182" s="148"/>
      <c r="AB182" s="147"/>
      <c r="AC182" s="196">
        <f t="shared" si="32"/>
        <v>0</v>
      </c>
      <c r="AD182" s="196">
        <f t="shared" si="33"/>
        <v>0</v>
      </c>
      <c r="AE182" s="196">
        <f t="shared" si="34"/>
        <v>0</v>
      </c>
    </row>
    <row r="183" spans="1:31" s="7" customFormat="1" ht="24" x14ac:dyDescent="0.25">
      <c r="A183" s="321"/>
      <c r="B183" s="248">
        <f t="shared" si="37"/>
        <v>55</v>
      </c>
      <c r="C183" s="321"/>
      <c r="D183" s="364"/>
      <c r="E183" s="321"/>
      <c r="F183" s="46" t="s">
        <v>313</v>
      </c>
      <c r="G183" s="370"/>
      <c r="H183" s="370"/>
      <c r="I183" s="364"/>
      <c r="J183" s="46">
        <v>0.5</v>
      </c>
      <c r="K183" s="48">
        <v>26.7</v>
      </c>
      <c r="L183" s="48">
        <v>5.56</v>
      </c>
      <c r="M183" s="71">
        <v>2016</v>
      </c>
      <c r="N183" s="144">
        <f>IF(K183="","",IF(O183="",IF(K183=0,"",IF(K183&lt;=[7]Разработчик!$D$7,[7]Разработчик!$C$8,IF(K183&lt;=[7]Разработчик!$G$7,[7]Разработчик!$F$8,IF(K183&lt;=[7]Разработчик!$J$7,[7]Разработчик!$I$8,IF(K183&lt;=[7]Разработчик!$M$7,[7]Разработчик!$L$8,IF(K183&lt;=[7]Разработчик!$P$7,[7]Разработчик!$O$8,IF(K183&lt;=[7]Разработчик!$S$7,[7]Разработчик!$R$8,IF(K183&lt;=425.9,3.5,IF(K183&gt;=[7]Разработчик!$V$7,[7]Разработчик!$U$8))))))))),"-"))</f>
        <v>1.5</v>
      </c>
      <c r="O183" s="145"/>
      <c r="P183" s="71">
        <v>2019</v>
      </c>
      <c r="Q183" s="71">
        <v>2023</v>
      </c>
      <c r="R183" s="71">
        <v>12.5</v>
      </c>
      <c r="S183" s="141" t="s">
        <v>682</v>
      </c>
      <c r="T183" s="146">
        <f t="shared" si="31"/>
        <v>2028.5</v>
      </c>
      <c r="U183" s="147"/>
      <c r="V183" s="147"/>
      <c r="W183" s="147"/>
      <c r="X183" s="147"/>
      <c r="Y183" s="147"/>
      <c r="Z183" s="147"/>
      <c r="AA183" s="148"/>
      <c r="AB183" s="147"/>
      <c r="AC183" s="196">
        <f t="shared" si="32"/>
        <v>0</v>
      </c>
      <c r="AD183" s="196">
        <f t="shared" si="33"/>
        <v>0</v>
      </c>
      <c r="AE183" s="196">
        <f t="shared" si="34"/>
        <v>0</v>
      </c>
    </row>
    <row r="184" spans="1:31" s="7" customFormat="1" ht="24" customHeight="1" x14ac:dyDescent="0.25">
      <c r="A184" s="321" t="s">
        <v>1339</v>
      </c>
      <c r="B184" s="248">
        <v>56</v>
      </c>
      <c r="C184" s="321" t="s">
        <v>1340</v>
      </c>
      <c r="D184" s="364" t="s">
        <v>1341</v>
      </c>
      <c r="E184" s="321" t="s">
        <v>1167</v>
      </c>
      <c r="F184" s="46" t="s">
        <v>313</v>
      </c>
      <c r="G184" s="370">
        <v>3.04</v>
      </c>
      <c r="H184" s="370">
        <v>3.04</v>
      </c>
      <c r="I184" s="364">
        <v>388</v>
      </c>
      <c r="J184" s="46">
        <v>0.43</v>
      </c>
      <c r="K184" s="48">
        <v>273.10000000000002</v>
      </c>
      <c r="L184" s="48">
        <v>12.7</v>
      </c>
      <c r="M184" s="71">
        <v>2016</v>
      </c>
      <c r="N184" s="144">
        <f>IF(K184="","",IF(O184="",IF(K184=0,"",IF(K184&lt;=[7]Разработчик!$D$7,[7]Разработчик!$C$8,IF(K184&lt;=[7]Разработчик!$G$7,[7]Разработчик!$F$8,IF(K184&lt;=[7]Разработчик!$J$7,[7]Разработчик!$I$8,IF(K184&lt;=[7]Разработчик!$M$7,[7]Разработчик!$L$8,IF(K184&lt;=[7]Разработчик!$P$7,[7]Разработчик!$O$8,IF(K184&lt;=[7]Разработчик!$S$7,[7]Разработчик!$R$8,IF(K184&lt;=425.9,3.5,IF(K184&gt;=[7]Разработчик!$V$7,[7]Разработчик!$U$8))))))))),"-"))</f>
        <v>3</v>
      </c>
      <c r="O184" s="145"/>
      <c r="P184" s="71">
        <v>2019</v>
      </c>
      <c r="Q184" s="71">
        <v>2023</v>
      </c>
      <c r="R184" s="71">
        <v>12.5</v>
      </c>
      <c r="S184" s="141" t="s">
        <v>682</v>
      </c>
      <c r="T184" s="146">
        <f t="shared" si="31"/>
        <v>2028.5</v>
      </c>
      <c r="U184" s="147">
        <v>8</v>
      </c>
      <c r="V184" s="147">
        <v>2</v>
      </c>
      <c r="W184" s="147">
        <v>4</v>
      </c>
      <c r="X184" s="147">
        <v>1</v>
      </c>
      <c r="Y184" s="147">
        <v>1</v>
      </c>
      <c r="Z184" s="147">
        <v>1</v>
      </c>
      <c r="AA184" s="148" t="s">
        <v>2665</v>
      </c>
      <c r="AB184" s="147" t="s">
        <v>2521</v>
      </c>
      <c r="AC184" s="196">
        <f t="shared" si="32"/>
        <v>13</v>
      </c>
      <c r="AD184" s="196">
        <f t="shared" si="33"/>
        <v>36</v>
      </c>
      <c r="AE184" s="196">
        <f t="shared" si="34"/>
        <v>49</v>
      </c>
    </row>
    <row r="185" spans="1:31" s="7" customFormat="1" ht="24" x14ac:dyDescent="0.25">
      <c r="A185" s="321"/>
      <c r="B185" s="248">
        <f t="shared" ref="B185:B192" si="38">B184</f>
        <v>56</v>
      </c>
      <c r="C185" s="321"/>
      <c r="D185" s="364"/>
      <c r="E185" s="321"/>
      <c r="F185" s="46" t="s">
        <v>313</v>
      </c>
      <c r="G185" s="370"/>
      <c r="H185" s="370"/>
      <c r="I185" s="364"/>
      <c r="J185" s="46">
        <v>0.6</v>
      </c>
      <c r="K185" s="48">
        <v>60.3</v>
      </c>
      <c r="L185" s="48">
        <v>8.74</v>
      </c>
      <c r="M185" s="71">
        <v>2016</v>
      </c>
      <c r="N185" s="144">
        <f>IF(K185="","",IF(O185="",IF(K185=0,"",IF(K185&lt;=[7]Разработчик!$D$7,[7]Разработчик!$C$8,IF(K185&lt;=[7]Разработчик!$G$7,[7]Разработчик!$F$8,IF(K185&lt;=[7]Разработчик!$J$7,[7]Разработчик!$I$8,IF(K185&lt;=[7]Разработчик!$M$7,[7]Разработчик!$L$8,IF(K185&lt;=[7]Разработчик!$P$7,[7]Разработчик!$O$8,IF(K185&lt;=[7]Разработчик!$S$7,[7]Разработчик!$R$8,IF(K185&lt;=425.9,3.5,IF(K185&gt;=[7]Разработчик!$V$7,[7]Разработчик!$U$8))))))))),"-"))</f>
        <v>2</v>
      </c>
      <c r="O185" s="145"/>
      <c r="P185" s="71">
        <v>2019</v>
      </c>
      <c r="Q185" s="71">
        <v>2023</v>
      </c>
      <c r="R185" s="71">
        <v>12.5</v>
      </c>
      <c r="S185" s="141" t="s">
        <v>682</v>
      </c>
      <c r="T185" s="146">
        <f t="shared" si="31"/>
        <v>2028.5</v>
      </c>
      <c r="U185" s="147"/>
      <c r="V185" s="147"/>
      <c r="W185" s="147"/>
      <c r="X185" s="147"/>
      <c r="Y185" s="147"/>
      <c r="Z185" s="147"/>
      <c r="AA185" s="148"/>
      <c r="AB185" s="147"/>
      <c r="AC185" s="196">
        <f t="shared" si="32"/>
        <v>0</v>
      </c>
      <c r="AD185" s="196">
        <f t="shared" si="33"/>
        <v>0</v>
      </c>
      <c r="AE185" s="196">
        <f t="shared" si="34"/>
        <v>0</v>
      </c>
    </row>
    <row r="186" spans="1:31" s="7" customFormat="1" ht="24" x14ac:dyDescent="0.25">
      <c r="A186" s="321"/>
      <c r="B186" s="248">
        <f t="shared" si="38"/>
        <v>56</v>
      </c>
      <c r="C186" s="321"/>
      <c r="D186" s="364"/>
      <c r="E186" s="321"/>
      <c r="F186" s="46" t="s">
        <v>313</v>
      </c>
      <c r="G186" s="370"/>
      <c r="H186" s="370"/>
      <c r="I186" s="364"/>
      <c r="J186" s="46">
        <v>6.6</v>
      </c>
      <c r="K186" s="48">
        <v>33.4</v>
      </c>
      <c r="L186" s="48">
        <v>6.35</v>
      </c>
      <c r="M186" s="71">
        <v>2016</v>
      </c>
      <c r="N186" s="144">
        <f>IF(K186="","",IF(O186="",IF(K186=0,"",IF(K186&lt;=[7]Разработчик!$D$7,[7]Разработчик!$C$8,IF(K186&lt;=[7]Разработчик!$G$7,[7]Разработчик!$F$8,IF(K186&lt;=[7]Разработчик!$J$7,[7]Разработчик!$I$8,IF(K186&lt;=[7]Разработчик!$M$7,[7]Разработчик!$L$8,IF(K186&lt;=[7]Разработчик!$P$7,[7]Разработчик!$O$8,IF(K186&lt;=[7]Разработчик!$S$7,[7]Разработчик!$R$8,IF(K186&lt;=425.9,3.5,IF(K186&gt;=[7]Разработчик!$V$7,[7]Разработчик!$U$8))))))))),"-"))</f>
        <v>1.5</v>
      </c>
      <c r="O186" s="145"/>
      <c r="P186" s="71">
        <v>2019</v>
      </c>
      <c r="Q186" s="71">
        <v>2023</v>
      </c>
      <c r="R186" s="71">
        <v>12.5</v>
      </c>
      <c r="S186" s="141" t="s">
        <v>682</v>
      </c>
      <c r="T186" s="146">
        <f t="shared" si="31"/>
        <v>2028.5</v>
      </c>
      <c r="U186" s="147"/>
      <c r="V186" s="147"/>
      <c r="W186" s="147"/>
      <c r="X186" s="147"/>
      <c r="Y186" s="147"/>
      <c r="Z186" s="147"/>
      <c r="AA186" s="148"/>
      <c r="AB186" s="147"/>
      <c r="AC186" s="196">
        <f t="shared" si="32"/>
        <v>0</v>
      </c>
      <c r="AD186" s="196">
        <f t="shared" si="33"/>
        <v>0</v>
      </c>
      <c r="AE186" s="196">
        <f t="shared" si="34"/>
        <v>0</v>
      </c>
    </row>
    <row r="187" spans="1:31" s="7" customFormat="1" ht="24" customHeight="1" x14ac:dyDescent="0.25">
      <c r="A187" s="321"/>
      <c r="B187" s="248">
        <f t="shared" si="38"/>
        <v>56</v>
      </c>
      <c r="C187" s="321"/>
      <c r="D187" s="364" t="s">
        <v>1342</v>
      </c>
      <c r="E187" s="321"/>
      <c r="F187" s="46" t="s">
        <v>313</v>
      </c>
      <c r="G187" s="370">
        <v>2.7</v>
      </c>
      <c r="H187" s="370">
        <v>2.7</v>
      </c>
      <c r="I187" s="364">
        <v>388</v>
      </c>
      <c r="J187" s="46">
        <v>24.5</v>
      </c>
      <c r="K187" s="48">
        <v>273.10000000000002</v>
      </c>
      <c r="L187" s="48">
        <v>12.7</v>
      </c>
      <c r="M187" s="71">
        <v>2016</v>
      </c>
      <c r="N187" s="144">
        <f>IF(K187="","",IF(O187="",IF(K187=0,"",IF(K187&lt;=[7]Разработчик!$D$7,[7]Разработчик!$C$8,IF(K187&lt;=[7]Разработчик!$G$7,[7]Разработчик!$F$8,IF(K187&lt;=[7]Разработчик!$J$7,[7]Разработчик!$I$8,IF(K187&lt;=[7]Разработчик!$M$7,[7]Разработчик!$L$8,IF(K187&lt;=[7]Разработчик!$P$7,[7]Разработчик!$O$8,IF(K187&lt;=[7]Разработчик!$S$7,[7]Разработчик!$R$8,IF(K187&lt;=425.9,3.5,IF(K187&gt;=[7]Разработчик!$V$7,[7]Разработчик!$U$8))))))))),"-"))</f>
        <v>3</v>
      </c>
      <c r="O187" s="145"/>
      <c r="P187" s="71">
        <v>2019</v>
      </c>
      <c r="Q187" s="71">
        <v>2023</v>
      </c>
      <c r="R187" s="71">
        <v>12.5</v>
      </c>
      <c r="S187" s="141" t="s">
        <v>682</v>
      </c>
      <c r="T187" s="146">
        <f t="shared" si="31"/>
        <v>2028.5</v>
      </c>
      <c r="U187" s="147">
        <v>7</v>
      </c>
      <c r="V187" s="147">
        <v>2</v>
      </c>
      <c r="W187" s="147">
        <v>3</v>
      </c>
      <c r="X187" s="147">
        <v>0</v>
      </c>
      <c r="Y187" s="147">
        <v>2</v>
      </c>
      <c r="Z187" s="147">
        <v>2</v>
      </c>
      <c r="AA187" s="148" t="s">
        <v>2666</v>
      </c>
      <c r="AB187" s="147" t="s">
        <v>2521</v>
      </c>
      <c r="AC187" s="196">
        <f t="shared" si="32"/>
        <v>13</v>
      </c>
      <c r="AD187" s="196">
        <f t="shared" si="33"/>
        <v>34</v>
      </c>
      <c r="AE187" s="196">
        <f t="shared" si="34"/>
        <v>47</v>
      </c>
    </row>
    <row r="188" spans="1:31" s="7" customFormat="1" ht="24" x14ac:dyDescent="0.25">
      <c r="A188" s="321"/>
      <c r="B188" s="248">
        <f t="shared" si="38"/>
        <v>56</v>
      </c>
      <c r="C188" s="321"/>
      <c r="D188" s="364"/>
      <c r="E188" s="321"/>
      <c r="F188" s="46" t="s">
        <v>313</v>
      </c>
      <c r="G188" s="370"/>
      <c r="H188" s="370"/>
      <c r="I188" s="364"/>
      <c r="J188" s="46">
        <v>0.5</v>
      </c>
      <c r="K188" s="48">
        <v>60.3</v>
      </c>
      <c r="L188" s="48">
        <v>8.74</v>
      </c>
      <c r="M188" s="71">
        <v>2016</v>
      </c>
      <c r="N188" s="144">
        <f>IF(K188="","",IF(O188="",IF(K188=0,"",IF(K188&lt;=[7]Разработчик!$D$7,[7]Разработчик!$C$8,IF(K188&lt;=[7]Разработчик!$G$7,[7]Разработчик!$F$8,IF(K188&lt;=[7]Разработчик!$J$7,[7]Разработчик!$I$8,IF(K188&lt;=[7]Разработчик!$M$7,[7]Разработчик!$L$8,IF(K188&lt;=[7]Разработчик!$P$7,[7]Разработчик!$O$8,IF(K188&lt;=[7]Разработчик!$S$7,[7]Разработчик!$R$8,IF(K188&lt;=425.9,3.5,IF(K188&gt;=[7]Разработчик!$V$7,[7]Разработчик!$U$8))))))))),"-"))</f>
        <v>2</v>
      </c>
      <c r="O188" s="145"/>
      <c r="P188" s="71">
        <v>2019</v>
      </c>
      <c r="Q188" s="71">
        <v>2023</v>
      </c>
      <c r="R188" s="71">
        <v>12.5</v>
      </c>
      <c r="S188" s="141" t="s">
        <v>682</v>
      </c>
      <c r="T188" s="146">
        <f t="shared" si="31"/>
        <v>2028.5</v>
      </c>
      <c r="U188" s="147"/>
      <c r="V188" s="147"/>
      <c r="W188" s="147"/>
      <c r="X188" s="147"/>
      <c r="Y188" s="147"/>
      <c r="Z188" s="147"/>
      <c r="AA188" s="148"/>
      <c r="AB188" s="147"/>
      <c r="AC188" s="196">
        <f t="shared" si="32"/>
        <v>0</v>
      </c>
      <c r="AD188" s="196">
        <f t="shared" si="33"/>
        <v>0</v>
      </c>
      <c r="AE188" s="196">
        <f t="shared" si="34"/>
        <v>0</v>
      </c>
    </row>
    <row r="189" spans="1:31" s="7" customFormat="1" ht="24" customHeight="1" x14ac:dyDescent="0.25">
      <c r="A189" s="321"/>
      <c r="B189" s="248">
        <f t="shared" si="38"/>
        <v>56</v>
      </c>
      <c r="C189" s="321"/>
      <c r="D189" s="364" t="s">
        <v>1343</v>
      </c>
      <c r="E189" s="321"/>
      <c r="F189" s="46" t="s">
        <v>313</v>
      </c>
      <c r="G189" s="370">
        <v>3.04</v>
      </c>
      <c r="H189" s="370">
        <v>3.04</v>
      </c>
      <c r="I189" s="364">
        <v>388</v>
      </c>
      <c r="J189" s="46">
        <v>4.7</v>
      </c>
      <c r="K189" s="48">
        <v>273.10000000000002</v>
      </c>
      <c r="L189" s="48">
        <v>12.7</v>
      </c>
      <c r="M189" s="71">
        <v>2016</v>
      </c>
      <c r="N189" s="144">
        <f>IF(K189="","",IF(O189="",IF(K189=0,"",IF(K189&lt;=[7]Разработчик!$D$7,[7]Разработчик!$C$8,IF(K189&lt;=[7]Разработчик!$G$7,[7]Разработчик!$F$8,IF(K189&lt;=[7]Разработчик!$J$7,[7]Разработчик!$I$8,IF(K189&lt;=[7]Разработчик!$M$7,[7]Разработчик!$L$8,IF(K189&lt;=[7]Разработчик!$P$7,[7]Разработчик!$O$8,IF(K189&lt;=[7]Разработчик!$S$7,[7]Разработчик!$R$8,IF(K189&lt;=425.9,3.5,IF(K189&gt;=[7]Разработчик!$V$7,[7]Разработчик!$U$8))))))))),"-"))</f>
        <v>3</v>
      </c>
      <c r="O189" s="145"/>
      <c r="P189" s="71">
        <v>2019</v>
      </c>
      <c r="Q189" s="71">
        <v>2023</v>
      </c>
      <c r="R189" s="71">
        <v>12.5</v>
      </c>
      <c r="S189" s="141" t="s">
        <v>682</v>
      </c>
      <c r="T189" s="146">
        <f t="shared" si="31"/>
        <v>2028.5</v>
      </c>
      <c r="U189" s="147">
        <v>16</v>
      </c>
      <c r="V189" s="147">
        <v>6</v>
      </c>
      <c r="W189" s="147">
        <v>11</v>
      </c>
      <c r="X189" s="147">
        <v>1</v>
      </c>
      <c r="Y189" s="147">
        <v>4</v>
      </c>
      <c r="Z189" s="147">
        <v>4</v>
      </c>
      <c r="AA189" s="148" t="s">
        <v>2667</v>
      </c>
      <c r="AB189" s="147" t="s">
        <v>2521</v>
      </c>
      <c r="AC189" s="196">
        <f t="shared" si="32"/>
        <v>31</v>
      </c>
      <c r="AD189" s="196">
        <f t="shared" si="33"/>
        <v>90</v>
      </c>
      <c r="AE189" s="196">
        <f t="shared" si="34"/>
        <v>121</v>
      </c>
    </row>
    <row r="190" spans="1:31" s="7" customFormat="1" ht="24" x14ac:dyDescent="0.25">
      <c r="A190" s="321"/>
      <c r="B190" s="248">
        <f t="shared" si="38"/>
        <v>56</v>
      </c>
      <c r="C190" s="321"/>
      <c r="D190" s="364"/>
      <c r="E190" s="321"/>
      <c r="F190" s="46" t="s">
        <v>313</v>
      </c>
      <c r="G190" s="370"/>
      <c r="H190" s="370"/>
      <c r="I190" s="364"/>
      <c r="J190" s="46">
        <v>11.7</v>
      </c>
      <c r="K190" s="48">
        <v>60.3</v>
      </c>
      <c r="L190" s="48">
        <v>8.74</v>
      </c>
      <c r="M190" s="71">
        <v>2016</v>
      </c>
      <c r="N190" s="144">
        <f>IF(K190="","",IF(O190="",IF(K190=0,"",IF(K190&lt;=[7]Разработчик!$D$7,[7]Разработчик!$C$8,IF(K190&lt;=[7]Разработчик!$G$7,[7]Разработчик!$F$8,IF(K190&lt;=[7]Разработчик!$J$7,[7]Разработчик!$I$8,IF(K190&lt;=[7]Разработчик!$M$7,[7]Разработчик!$L$8,IF(K190&lt;=[7]Разработчик!$P$7,[7]Разработчик!$O$8,IF(K190&lt;=[7]Разработчик!$S$7,[7]Разработчик!$R$8,IF(K190&lt;=425.9,3.5,IF(K190&gt;=[7]Разработчик!$V$7,[7]Разработчик!$U$8))))))))),"-"))</f>
        <v>2</v>
      </c>
      <c r="O190" s="145"/>
      <c r="P190" s="71">
        <v>2019</v>
      </c>
      <c r="Q190" s="71">
        <v>2023</v>
      </c>
      <c r="R190" s="71">
        <v>12.5</v>
      </c>
      <c r="S190" s="141" t="s">
        <v>682</v>
      </c>
      <c r="T190" s="146">
        <f t="shared" si="31"/>
        <v>2028.5</v>
      </c>
      <c r="U190" s="147"/>
      <c r="V190" s="147"/>
      <c r="W190" s="147"/>
      <c r="X190" s="147"/>
      <c r="Y190" s="147"/>
      <c r="Z190" s="147"/>
      <c r="AA190" s="148"/>
      <c r="AB190" s="147"/>
      <c r="AC190" s="196">
        <f t="shared" si="32"/>
        <v>0</v>
      </c>
      <c r="AD190" s="196">
        <f t="shared" si="33"/>
        <v>0</v>
      </c>
      <c r="AE190" s="196">
        <f t="shared" si="34"/>
        <v>0</v>
      </c>
    </row>
    <row r="191" spans="1:31" s="7" customFormat="1" ht="24" x14ac:dyDescent="0.25">
      <c r="A191" s="321"/>
      <c r="B191" s="248">
        <f t="shared" si="38"/>
        <v>56</v>
      </c>
      <c r="C191" s="321"/>
      <c r="D191" s="364"/>
      <c r="E191" s="321"/>
      <c r="F191" s="46" t="s">
        <v>313</v>
      </c>
      <c r="G191" s="370"/>
      <c r="H191" s="370"/>
      <c r="I191" s="364"/>
      <c r="J191" s="46">
        <v>0.5</v>
      </c>
      <c r="K191" s="48">
        <v>33.4</v>
      </c>
      <c r="L191" s="48">
        <v>6.35</v>
      </c>
      <c r="M191" s="71">
        <v>2016</v>
      </c>
      <c r="N191" s="144">
        <f>IF(K191="","",IF(O191="",IF(K191=0,"",IF(K191&lt;=[7]Разработчик!$D$7,[7]Разработчик!$C$8,IF(K191&lt;=[7]Разработчик!$G$7,[7]Разработчик!$F$8,IF(K191&lt;=[7]Разработчик!$J$7,[7]Разработчик!$I$8,IF(K191&lt;=[7]Разработчик!$M$7,[7]Разработчик!$L$8,IF(K191&lt;=[7]Разработчик!$P$7,[7]Разработчик!$O$8,IF(K191&lt;=[7]Разработчик!$S$7,[7]Разработчик!$R$8,IF(K191&lt;=425.9,3.5,IF(K191&gt;=[7]Разработчик!$V$7,[7]Разработчик!$U$8))))))))),"-"))</f>
        <v>1.5</v>
      </c>
      <c r="O191" s="145"/>
      <c r="P191" s="71">
        <v>2019</v>
      </c>
      <c r="Q191" s="71">
        <v>2023</v>
      </c>
      <c r="R191" s="71">
        <v>12.5</v>
      </c>
      <c r="S191" s="141" t="s">
        <v>682</v>
      </c>
      <c r="T191" s="146">
        <f t="shared" si="31"/>
        <v>2028.5</v>
      </c>
      <c r="U191" s="147"/>
      <c r="V191" s="147"/>
      <c r="W191" s="147"/>
      <c r="X191" s="147"/>
      <c r="Y191" s="147"/>
      <c r="Z191" s="147"/>
      <c r="AA191" s="148"/>
      <c r="AB191" s="147"/>
      <c r="AC191" s="196">
        <f t="shared" si="32"/>
        <v>0</v>
      </c>
      <c r="AD191" s="196">
        <f t="shared" si="33"/>
        <v>0</v>
      </c>
      <c r="AE191" s="196">
        <f t="shared" si="34"/>
        <v>0</v>
      </c>
    </row>
    <row r="192" spans="1:31" s="7" customFormat="1" ht="24" x14ac:dyDescent="0.25">
      <c r="A192" s="321"/>
      <c r="B192" s="248">
        <f t="shared" si="38"/>
        <v>56</v>
      </c>
      <c r="C192" s="321"/>
      <c r="D192" s="364"/>
      <c r="E192" s="321"/>
      <c r="F192" s="46" t="s">
        <v>313</v>
      </c>
      <c r="G192" s="370"/>
      <c r="H192" s="370"/>
      <c r="I192" s="364"/>
      <c r="J192" s="46">
        <v>0.5</v>
      </c>
      <c r="K192" s="48">
        <v>26.7</v>
      </c>
      <c r="L192" s="48">
        <v>5.56</v>
      </c>
      <c r="M192" s="71">
        <v>2016</v>
      </c>
      <c r="N192" s="144">
        <f>IF(K192="","",IF(O192="",IF(K192=0,"",IF(K192&lt;=[7]Разработчик!$D$7,[7]Разработчик!$C$8,IF(K192&lt;=[7]Разработчик!$G$7,[7]Разработчик!$F$8,IF(K192&lt;=[7]Разработчик!$J$7,[7]Разработчик!$I$8,IF(K192&lt;=[7]Разработчик!$M$7,[7]Разработчик!$L$8,IF(K192&lt;=[7]Разработчик!$P$7,[7]Разработчик!$O$8,IF(K192&lt;=[7]Разработчик!$S$7,[7]Разработчик!$R$8,IF(K192&lt;=425.9,3.5,IF(K192&gt;=[7]Разработчик!$V$7,[7]Разработчик!$U$8))))))))),"-"))</f>
        <v>1.5</v>
      </c>
      <c r="O192" s="145"/>
      <c r="P192" s="71">
        <v>2019</v>
      </c>
      <c r="Q192" s="71">
        <v>2023</v>
      </c>
      <c r="R192" s="71">
        <v>12.5</v>
      </c>
      <c r="S192" s="141" t="s">
        <v>682</v>
      </c>
      <c r="T192" s="146">
        <f t="shared" si="31"/>
        <v>2028.5</v>
      </c>
      <c r="U192" s="147"/>
      <c r="V192" s="147"/>
      <c r="W192" s="147"/>
      <c r="X192" s="147"/>
      <c r="Y192" s="147"/>
      <c r="Z192" s="147"/>
      <c r="AA192" s="148"/>
      <c r="AB192" s="147"/>
      <c r="AC192" s="196">
        <f t="shared" si="32"/>
        <v>0</v>
      </c>
      <c r="AD192" s="196">
        <f t="shared" si="33"/>
        <v>0</v>
      </c>
      <c r="AE192" s="196">
        <f t="shared" si="34"/>
        <v>0</v>
      </c>
    </row>
    <row r="193" spans="1:31" s="7" customFormat="1" ht="24" customHeight="1" x14ac:dyDescent="0.25">
      <c r="A193" s="321" t="s">
        <v>1344</v>
      </c>
      <c r="B193" s="248">
        <v>57</v>
      </c>
      <c r="C193" s="321" t="s">
        <v>1345</v>
      </c>
      <c r="D193" s="364" t="s">
        <v>1346</v>
      </c>
      <c r="E193" s="321" t="s">
        <v>1167</v>
      </c>
      <c r="F193" s="46" t="s">
        <v>313</v>
      </c>
      <c r="G193" s="370">
        <v>3.04</v>
      </c>
      <c r="H193" s="370">
        <v>3.04</v>
      </c>
      <c r="I193" s="364">
        <v>350</v>
      </c>
      <c r="J193" s="46">
        <v>0.3</v>
      </c>
      <c r="K193" s="48">
        <v>273.10000000000002</v>
      </c>
      <c r="L193" s="48">
        <v>12.7</v>
      </c>
      <c r="M193" s="71">
        <v>2016</v>
      </c>
      <c r="N193" s="144">
        <f>IF(K193="","",IF(O193="",IF(K193=0,"",IF(K193&lt;=[7]Разработчик!$D$7,[7]Разработчик!$C$8,IF(K193&lt;=[7]Разработчик!$G$7,[7]Разработчик!$F$8,IF(K193&lt;=[7]Разработчик!$J$7,[7]Разработчик!$I$8,IF(K193&lt;=[7]Разработчик!$M$7,[7]Разработчик!$L$8,IF(K193&lt;=[7]Разработчик!$P$7,[7]Разработчик!$O$8,IF(K193&lt;=[7]Разработчик!$S$7,[7]Разработчик!$R$8,IF(K193&lt;=425.9,3.5,IF(K193&gt;=[7]Разработчик!$V$7,[7]Разработчик!$U$8))))))))),"-"))</f>
        <v>3</v>
      </c>
      <c r="O193" s="145"/>
      <c r="P193" s="71">
        <v>2019</v>
      </c>
      <c r="Q193" s="71">
        <v>2023</v>
      </c>
      <c r="R193" s="71">
        <v>12.5</v>
      </c>
      <c r="S193" s="71" t="s">
        <v>1168</v>
      </c>
      <c r="T193" s="146">
        <f t="shared" si="31"/>
        <v>2028.5</v>
      </c>
      <c r="U193" s="71">
        <v>7</v>
      </c>
      <c r="V193" s="147">
        <v>2</v>
      </c>
      <c r="W193" s="147">
        <v>4</v>
      </c>
      <c r="X193" s="147">
        <v>1</v>
      </c>
      <c r="Y193" s="147">
        <v>2</v>
      </c>
      <c r="Z193" s="147">
        <v>1</v>
      </c>
      <c r="AA193" s="148" t="s">
        <v>2668</v>
      </c>
      <c r="AB193" s="147" t="s">
        <v>2521</v>
      </c>
      <c r="AC193" s="196">
        <f t="shared" si="32"/>
        <v>13</v>
      </c>
      <c r="AD193" s="196">
        <f t="shared" si="33"/>
        <v>35</v>
      </c>
      <c r="AE193" s="196">
        <f t="shared" si="34"/>
        <v>48</v>
      </c>
    </row>
    <row r="194" spans="1:31" s="7" customFormat="1" ht="24" x14ac:dyDescent="0.25">
      <c r="A194" s="321"/>
      <c r="B194" s="248">
        <f t="shared" ref="B194:B207" si="39">B193</f>
        <v>57</v>
      </c>
      <c r="C194" s="321"/>
      <c r="D194" s="364"/>
      <c r="E194" s="321"/>
      <c r="F194" s="46" t="s">
        <v>313</v>
      </c>
      <c r="G194" s="370"/>
      <c r="H194" s="370"/>
      <c r="I194" s="364"/>
      <c r="J194" s="46">
        <v>0.6</v>
      </c>
      <c r="K194" s="48">
        <v>60.3</v>
      </c>
      <c r="L194" s="48">
        <v>8.74</v>
      </c>
      <c r="M194" s="71">
        <v>2016</v>
      </c>
      <c r="N194" s="144">
        <f>IF(K194="","",IF(O194="",IF(K194=0,"",IF(K194&lt;=[7]Разработчик!$D$7,[7]Разработчик!$C$8,IF(K194&lt;=[7]Разработчик!$G$7,[7]Разработчик!$F$8,IF(K194&lt;=[7]Разработчик!$J$7,[7]Разработчик!$I$8,IF(K194&lt;=[7]Разработчик!$M$7,[7]Разработчик!$L$8,IF(K194&lt;=[7]Разработчик!$P$7,[7]Разработчик!$O$8,IF(K194&lt;=[7]Разработчик!$S$7,[7]Разработчик!$R$8,IF(K194&lt;=425.9,3.5,IF(K194&gt;=[7]Разработчик!$V$7,[7]Разработчик!$U$8))))))))),"-"))</f>
        <v>2</v>
      </c>
      <c r="O194" s="145"/>
      <c r="P194" s="71">
        <v>2019</v>
      </c>
      <c r="Q194" s="71">
        <v>2023</v>
      </c>
      <c r="R194" s="71">
        <v>12.5</v>
      </c>
      <c r="S194" s="71" t="s">
        <v>1168</v>
      </c>
      <c r="T194" s="146">
        <f t="shared" si="31"/>
        <v>2028.5</v>
      </c>
      <c r="U194" s="147"/>
      <c r="V194" s="147"/>
      <c r="W194" s="147"/>
      <c r="X194" s="147"/>
      <c r="Y194" s="147"/>
      <c r="Z194" s="147"/>
      <c r="AA194" s="148"/>
      <c r="AB194" s="147"/>
      <c r="AC194" s="196">
        <f t="shared" si="32"/>
        <v>0</v>
      </c>
      <c r="AD194" s="196">
        <f t="shared" si="33"/>
        <v>0</v>
      </c>
      <c r="AE194" s="196">
        <f t="shared" si="34"/>
        <v>0</v>
      </c>
    </row>
    <row r="195" spans="1:31" s="7" customFormat="1" ht="24" x14ac:dyDescent="0.25">
      <c r="A195" s="321"/>
      <c r="B195" s="248">
        <f t="shared" si="39"/>
        <v>57</v>
      </c>
      <c r="C195" s="321"/>
      <c r="D195" s="364"/>
      <c r="E195" s="321"/>
      <c r="F195" s="46" t="s">
        <v>313</v>
      </c>
      <c r="G195" s="370"/>
      <c r="H195" s="370"/>
      <c r="I195" s="364"/>
      <c r="J195" s="46">
        <v>6.5</v>
      </c>
      <c r="K195" s="48">
        <v>33.4</v>
      </c>
      <c r="L195" s="48">
        <v>6.35</v>
      </c>
      <c r="M195" s="71">
        <v>2016</v>
      </c>
      <c r="N195" s="144">
        <f>IF(K195="","",IF(O195="",IF(K195=0,"",IF(K195&lt;=[7]Разработчик!$D$7,[7]Разработчик!$C$8,IF(K195&lt;=[7]Разработчик!$G$7,[7]Разработчик!$F$8,IF(K195&lt;=[7]Разработчик!$J$7,[7]Разработчик!$I$8,IF(K195&lt;=[7]Разработчик!$M$7,[7]Разработчик!$L$8,IF(K195&lt;=[7]Разработчик!$P$7,[7]Разработчик!$O$8,IF(K195&lt;=[7]Разработчик!$S$7,[7]Разработчик!$R$8,IF(K195&lt;=425.9,3.5,IF(K195&gt;=[7]Разработчик!$V$7,[7]Разработчик!$U$8))))))))),"-"))</f>
        <v>1.5</v>
      </c>
      <c r="O195" s="145"/>
      <c r="P195" s="71">
        <v>2019</v>
      </c>
      <c r="Q195" s="71">
        <v>2023</v>
      </c>
      <c r="R195" s="71">
        <v>12.5</v>
      </c>
      <c r="S195" s="71" t="s">
        <v>1168</v>
      </c>
      <c r="T195" s="146">
        <f t="shared" si="31"/>
        <v>2028.5</v>
      </c>
      <c r="U195" s="147"/>
      <c r="V195" s="147"/>
      <c r="W195" s="147"/>
      <c r="X195" s="147"/>
      <c r="Y195" s="147"/>
      <c r="Z195" s="147"/>
      <c r="AA195" s="148"/>
      <c r="AB195" s="147"/>
      <c r="AC195" s="196">
        <f t="shared" si="32"/>
        <v>0</v>
      </c>
      <c r="AD195" s="196">
        <f t="shared" si="33"/>
        <v>0</v>
      </c>
      <c r="AE195" s="196">
        <f t="shared" si="34"/>
        <v>0</v>
      </c>
    </row>
    <row r="196" spans="1:31" s="7" customFormat="1" ht="24" customHeight="1" x14ac:dyDescent="0.25">
      <c r="A196" s="321"/>
      <c r="B196" s="248">
        <f t="shared" si="39"/>
        <v>57</v>
      </c>
      <c r="C196" s="321"/>
      <c r="D196" s="364" t="s">
        <v>1347</v>
      </c>
      <c r="E196" s="321"/>
      <c r="F196" s="46" t="s">
        <v>313</v>
      </c>
      <c r="G196" s="370">
        <v>2.7</v>
      </c>
      <c r="H196" s="370">
        <v>2.7</v>
      </c>
      <c r="I196" s="364">
        <v>350</v>
      </c>
      <c r="J196" s="46">
        <v>2.4</v>
      </c>
      <c r="K196" s="48">
        <v>273.10000000000002</v>
      </c>
      <c r="L196" s="48">
        <v>12.7</v>
      </c>
      <c r="M196" s="71">
        <v>2016</v>
      </c>
      <c r="N196" s="144">
        <f>IF(K196="","",IF(O196="",IF(K196=0,"",IF(K196&lt;=[7]Разработчик!$D$7,[7]Разработчик!$C$8,IF(K196&lt;=[7]Разработчик!$G$7,[7]Разработчик!$F$8,IF(K196&lt;=[7]Разработчик!$J$7,[7]Разработчик!$I$8,IF(K196&lt;=[7]Разработчик!$M$7,[7]Разработчик!$L$8,IF(K196&lt;=[7]Разработчик!$P$7,[7]Разработчик!$O$8,IF(K196&lt;=[7]Разработчик!$S$7,[7]Разработчик!$R$8,IF(K196&lt;=425.9,3.5,IF(K196&gt;=[7]Разработчик!$V$7,[7]Разработчик!$U$8))))))))),"-"))</f>
        <v>3</v>
      </c>
      <c r="O196" s="145"/>
      <c r="P196" s="71">
        <v>2019</v>
      </c>
      <c r="Q196" s="71">
        <v>2023</v>
      </c>
      <c r="R196" s="71">
        <v>12.5</v>
      </c>
      <c r="S196" s="71" t="s">
        <v>1168</v>
      </c>
      <c r="T196" s="146">
        <f t="shared" si="31"/>
        <v>2028.5</v>
      </c>
      <c r="U196" s="147"/>
      <c r="V196" s="147"/>
      <c r="W196" s="147"/>
      <c r="X196" s="147"/>
      <c r="Y196" s="147"/>
      <c r="Z196" s="147"/>
      <c r="AA196" s="148"/>
      <c r="AB196" s="147"/>
      <c r="AC196" s="196">
        <f t="shared" si="32"/>
        <v>0</v>
      </c>
      <c r="AD196" s="196">
        <f t="shared" si="33"/>
        <v>0</v>
      </c>
      <c r="AE196" s="196">
        <f t="shared" si="34"/>
        <v>0</v>
      </c>
    </row>
    <row r="197" spans="1:31" s="7" customFormat="1" ht="24" x14ac:dyDescent="0.25">
      <c r="A197" s="321"/>
      <c r="B197" s="248">
        <f t="shared" si="39"/>
        <v>57</v>
      </c>
      <c r="C197" s="321"/>
      <c r="D197" s="364"/>
      <c r="E197" s="321"/>
      <c r="F197" s="46" t="s">
        <v>313</v>
      </c>
      <c r="G197" s="370"/>
      <c r="H197" s="370"/>
      <c r="I197" s="364"/>
      <c r="J197" s="46">
        <v>4</v>
      </c>
      <c r="K197" s="48">
        <v>219.1</v>
      </c>
      <c r="L197" s="48">
        <v>12.7</v>
      </c>
      <c r="M197" s="71">
        <v>2016</v>
      </c>
      <c r="N197" s="144">
        <f>IF(K197="","",IF(O197="",IF(K197=0,"",IF(K197&lt;=[7]Разработчик!$D$7,[7]Разработчик!$C$8,IF(K197&lt;=[7]Разработчик!$G$7,[7]Разработчик!$F$8,IF(K197&lt;=[7]Разработчик!$J$7,[7]Разработчик!$I$8,IF(K197&lt;=[7]Разработчик!$M$7,[7]Разработчик!$L$8,IF(K197&lt;=[7]Разработчик!$P$7,[7]Разработчик!$O$8,IF(K197&lt;=[7]Разработчик!$S$7,[7]Разработчик!$R$8,IF(K197&lt;=425.9,3.5,IF(K197&gt;=[7]Разработчик!$V$7,[7]Разработчик!$U$8))))))))),"-"))</f>
        <v>3</v>
      </c>
      <c r="O197" s="145"/>
      <c r="P197" s="71">
        <v>2019</v>
      </c>
      <c r="Q197" s="71">
        <v>2023</v>
      </c>
      <c r="R197" s="71">
        <v>12.5</v>
      </c>
      <c r="S197" s="71" t="s">
        <v>1168</v>
      </c>
      <c r="T197" s="146">
        <f t="shared" si="31"/>
        <v>2028.5</v>
      </c>
      <c r="U197" s="147"/>
      <c r="V197" s="147"/>
      <c r="W197" s="147"/>
      <c r="X197" s="147"/>
      <c r="Y197" s="147"/>
      <c r="Z197" s="147"/>
      <c r="AA197" s="148"/>
      <c r="AB197" s="147"/>
      <c r="AC197" s="196">
        <f t="shared" si="32"/>
        <v>0</v>
      </c>
      <c r="AD197" s="196">
        <f t="shared" si="33"/>
        <v>0</v>
      </c>
      <c r="AE197" s="196">
        <f t="shared" si="34"/>
        <v>0</v>
      </c>
    </row>
    <row r="198" spans="1:31" s="7" customFormat="1" ht="24" x14ac:dyDescent="0.25">
      <c r="A198" s="321"/>
      <c r="B198" s="248">
        <f t="shared" si="39"/>
        <v>57</v>
      </c>
      <c r="C198" s="321"/>
      <c r="D198" s="364"/>
      <c r="E198" s="321"/>
      <c r="F198" s="46" t="s">
        <v>313</v>
      </c>
      <c r="G198" s="370"/>
      <c r="H198" s="370"/>
      <c r="I198" s="364"/>
      <c r="J198" s="46">
        <v>8.6999999999999993</v>
      </c>
      <c r="K198" s="48">
        <v>168.3</v>
      </c>
      <c r="L198" s="48">
        <v>10.97</v>
      </c>
      <c r="M198" s="71">
        <v>2016</v>
      </c>
      <c r="N198" s="144">
        <f>IF(K198="","",IF(O198="",IF(K198=0,"",IF(K198&lt;=[7]Разработчик!$D$7,[7]Разработчик!$C$8,IF(K198&lt;=[7]Разработчик!$G$7,[7]Разработчик!$F$8,IF(K198&lt;=[7]Разработчик!$J$7,[7]Разработчик!$I$8,IF(K198&lt;=[7]Разработчик!$M$7,[7]Разработчик!$L$8,IF(K198&lt;=[7]Разработчик!$P$7,[7]Разработчик!$O$8,IF(K198&lt;=[7]Разработчик!$S$7,[7]Разработчик!$R$8,IF(K198&lt;=425.9,3.5,IF(K198&gt;=[7]Разработчик!$V$7,[7]Разработчик!$U$8))))))))),"-"))</f>
        <v>2.5</v>
      </c>
      <c r="O198" s="145"/>
      <c r="P198" s="71">
        <v>2019</v>
      </c>
      <c r="Q198" s="71">
        <v>2023</v>
      </c>
      <c r="R198" s="71">
        <v>12.5</v>
      </c>
      <c r="S198" s="71" t="s">
        <v>1168</v>
      </c>
      <c r="T198" s="146">
        <f t="shared" si="31"/>
        <v>2028.5</v>
      </c>
      <c r="U198" s="147"/>
      <c r="V198" s="147"/>
      <c r="W198" s="147"/>
      <c r="X198" s="147"/>
      <c r="Y198" s="147"/>
      <c r="Z198" s="147"/>
      <c r="AA198" s="148"/>
      <c r="AB198" s="147"/>
      <c r="AC198" s="196">
        <f t="shared" si="32"/>
        <v>0</v>
      </c>
      <c r="AD198" s="196">
        <f t="shared" si="33"/>
        <v>0</v>
      </c>
      <c r="AE198" s="196">
        <f t="shared" si="34"/>
        <v>0</v>
      </c>
    </row>
    <row r="199" spans="1:31" s="7" customFormat="1" ht="24" x14ac:dyDescent="0.25">
      <c r="A199" s="321"/>
      <c r="B199" s="248">
        <f t="shared" si="39"/>
        <v>57</v>
      </c>
      <c r="C199" s="321"/>
      <c r="D199" s="364"/>
      <c r="E199" s="321"/>
      <c r="F199" s="46" t="s">
        <v>313</v>
      </c>
      <c r="G199" s="370"/>
      <c r="H199" s="370"/>
      <c r="I199" s="364"/>
      <c r="J199" s="46">
        <v>1.6</v>
      </c>
      <c r="K199" s="48">
        <v>114.3</v>
      </c>
      <c r="L199" s="48">
        <v>6.02</v>
      </c>
      <c r="M199" s="71">
        <v>2016</v>
      </c>
      <c r="N199" s="144">
        <f>IF(K199="","",IF(O199="",IF(K199=0,"",IF(K199&lt;=[7]Разработчик!$D$7,[7]Разработчик!$C$8,IF(K199&lt;=[7]Разработчик!$G$7,[7]Разработчик!$F$8,IF(K199&lt;=[7]Разработчик!$J$7,[7]Разработчик!$I$8,IF(K199&lt;=[7]Разработчик!$M$7,[7]Разработчик!$L$8,IF(K199&lt;=[7]Разработчик!$P$7,[7]Разработчик!$O$8,IF(K199&lt;=[7]Разработчик!$S$7,[7]Разработчик!$R$8,IF(K199&lt;=425.9,3.5,IF(K199&gt;=[7]Разработчик!$V$7,[7]Разработчик!$U$8))))))))),"-"))</f>
        <v>2.5</v>
      </c>
      <c r="O199" s="145"/>
      <c r="P199" s="71">
        <v>2019</v>
      </c>
      <c r="Q199" s="71">
        <v>2023</v>
      </c>
      <c r="R199" s="71">
        <v>12.5</v>
      </c>
      <c r="S199" s="71" t="s">
        <v>1168</v>
      </c>
      <c r="T199" s="146">
        <f t="shared" si="31"/>
        <v>2028.5</v>
      </c>
      <c r="U199" s="71">
        <v>8</v>
      </c>
      <c r="V199" s="147">
        <v>6</v>
      </c>
      <c r="W199" s="147">
        <v>13</v>
      </c>
      <c r="X199" s="147">
        <v>7</v>
      </c>
      <c r="Y199" s="147">
        <v>4</v>
      </c>
      <c r="Z199" s="147">
        <v>6</v>
      </c>
      <c r="AA199" s="148" t="s">
        <v>2669</v>
      </c>
      <c r="AB199" s="147" t="s">
        <v>2521</v>
      </c>
      <c r="AC199" s="196">
        <f t="shared" si="32"/>
        <v>31</v>
      </c>
      <c r="AD199" s="196">
        <f t="shared" si="33"/>
        <v>96</v>
      </c>
      <c r="AE199" s="196">
        <f t="shared" si="34"/>
        <v>127</v>
      </c>
    </row>
    <row r="200" spans="1:31" s="7" customFormat="1" ht="24" x14ac:dyDescent="0.25">
      <c r="A200" s="321"/>
      <c r="B200" s="248">
        <f t="shared" si="39"/>
        <v>57</v>
      </c>
      <c r="C200" s="321"/>
      <c r="D200" s="364"/>
      <c r="E200" s="321"/>
      <c r="F200" s="46" t="s">
        <v>313</v>
      </c>
      <c r="G200" s="370"/>
      <c r="H200" s="370"/>
      <c r="I200" s="364"/>
      <c r="J200" s="46">
        <v>2.5</v>
      </c>
      <c r="K200" s="48">
        <v>88.9</v>
      </c>
      <c r="L200" s="48">
        <v>5.49</v>
      </c>
      <c r="M200" s="71">
        <v>2016</v>
      </c>
      <c r="N200" s="144">
        <f>IF(K200="","",IF(O200="",IF(K200=0,"",IF(K200&lt;=[7]Разработчик!$D$7,[7]Разработчик!$C$8,IF(K200&lt;=[7]Разработчик!$G$7,[7]Разработчик!$F$8,IF(K200&lt;=[7]Разработчик!$J$7,[7]Разработчик!$I$8,IF(K200&lt;=[7]Разработчик!$M$7,[7]Разработчик!$L$8,IF(K200&lt;=[7]Разработчик!$P$7,[7]Разработчик!$O$8,IF(K200&lt;=[7]Разработчик!$S$7,[7]Разработчик!$R$8,IF(K200&lt;=425.9,3.5,IF(K200&gt;=[7]Разработчик!$V$7,[7]Разработчик!$U$8))))))))),"-"))</f>
        <v>2</v>
      </c>
      <c r="O200" s="145"/>
      <c r="P200" s="71">
        <v>2019</v>
      </c>
      <c r="Q200" s="71">
        <v>2023</v>
      </c>
      <c r="R200" s="71">
        <v>12.5</v>
      </c>
      <c r="S200" s="71" t="s">
        <v>1168</v>
      </c>
      <c r="T200" s="146">
        <f t="shared" si="31"/>
        <v>2028.5</v>
      </c>
      <c r="U200" s="147"/>
      <c r="V200" s="147"/>
      <c r="W200" s="147"/>
      <c r="X200" s="147"/>
      <c r="Y200" s="147"/>
      <c r="Z200" s="147"/>
      <c r="AA200" s="148"/>
      <c r="AB200" s="147"/>
      <c r="AC200" s="196">
        <f t="shared" si="32"/>
        <v>0</v>
      </c>
      <c r="AD200" s="196">
        <f t="shared" si="33"/>
        <v>0</v>
      </c>
      <c r="AE200" s="196">
        <f t="shared" si="34"/>
        <v>0</v>
      </c>
    </row>
    <row r="201" spans="1:31" s="7" customFormat="1" ht="24" x14ac:dyDescent="0.25">
      <c r="A201" s="321"/>
      <c r="B201" s="248">
        <f t="shared" si="39"/>
        <v>57</v>
      </c>
      <c r="C201" s="321"/>
      <c r="D201" s="364"/>
      <c r="E201" s="321"/>
      <c r="F201" s="46" t="s">
        <v>313</v>
      </c>
      <c r="G201" s="370"/>
      <c r="H201" s="370"/>
      <c r="I201" s="364"/>
      <c r="J201" s="46">
        <v>1</v>
      </c>
      <c r="K201" s="48">
        <v>60.3</v>
      </c>
      <c r="L201" s="48">
        <v>8.74</v>
      </c>
      <c r="M201" s="71">
        <v>2016</v>
      </c>
      <c r="N201" s="144">
        <f>IF(K201="","",IF(O201="",IF(K201=0,"",IF(K201&lt;=[7]Разработчик!$D$7,[7]Разработчик!$C$8,IF(K201&lt;=[7]Разработчик!$G$7,[7]Разработчик!$F$8,IF(K201&lt;=[7]Разработчик!$J$7,[7]Разработчик!$I$8,IF(K201&lt;=[7]Разработчик!$M$7,[7]Разработчик!$L$8,IF(K201&lt;=[7]Разработчик!$P$7,[7]Разработчик!$O$8,IF(K201&lt;=[7]Разработчик!$S$7,[7]Разработчик!$R$8,IF(K201&lt;=425.9,3.5,IF(K201&gt;=[7]Разработчик!$V$7,[7]Разработчик!$U$8))))))))),"-"))</f>
        <v>2</v>
      </c>
      <c r="O201" s="145"/>
      <c r="P201" s="71">
        <v>2019</v>
      </c>
      <c r="Q201" s="71">
        <v>2023</v>
      </c>
      <c r="R201" s="71">
        <v>12.5</v>
      </c>
      <c r="S201" s="71" t="s">
        <v>1168</v>
      </c>
      <c r="T201" s="146">
        <f t="shared" si="31"/>
        <v>2028.5</v>
      </c>
      <c r="U201" s="147"/>
      <c r="V201" s="147"/>
      <c r="W201" s="147"/>
      <c r="X201" s="147"/>
      <c r="Y201" s="147"/>
      <c r="Z201" s="147"/>
      <c r="AA201" s="148"/>
      <c r="AB201" s="147"/>
      <c r="AC201" s="196">
        <f t="shared" si="32"/>
        <v>0</v>
      </c>
      <c r="AD201" s="196">
        <f t="shared" si="33"/>
        <v>0</v>
      </c>
      <c r="AE201" s="196">
        <f t="shared" si="34"/>
        <v>0</v>
      </c>
    </row>
    <row r="202" spans="1:31" s="7" customFormat="1" ht="24" x14ac:dyDescent="0.25">
      <c r="A202" s="321"/>
      <c r="B202" s="248">
        <f t="shared" si="39"/>
        <v>57</v>
      </c>
      <c r="C202" s="321"/>
      <c r="D202" s="364"/>
      <c r="E202" s="321"/>
      <c r="F202" s="46" t="s">
        <v>313</v>
      </c>
      <c r="G202" s="370"/>
      <c r="H202" s="370"/>
      <c r="I202" s="364"/>
      <c r="J202" s="46">
        <v>0.1</v>
      </c>
      <c r="K202" s="48">
        <v>33.4</v>
      </c>
      <c r="L202" s="48">
        <v>6.35</v>
      </c>
      <c r="M202" s="71">
        <v>2016</v>
      </c>
      <c r="N202" s="144">
        <f>IF(K202="","",IF(O202="",IF(K202=0,"",IF(K202&lt;=[7]Разработчик!$D$7,[7]Разработчик!$C$8,IF(K202&lt;=[7]Разработчик!$G$7,[7]Разработчик!$F$8,IF(K202&lt;=[7]Разработчик!$J$7,[7]Разработчик!$I$8,IF(K202&lt;=[7]Разработчик!$M$7,[7]Разработчик!$L$8,IF(K202&lt;=[7]Разработчик!$P$7,[7]Разработчик!$O$8,IF(K202&lt;=[7]Разработчик!$S$7,[7]Разработчик!$R$8,IF(K202&lt;=425.9,3.5,IF(K202&gt;=[7]Разработчик!$V$7,[7]Разработчик!$U$8))))))))),"-"))</f>
        <v>1.5</v>
      </c>
      <c r="O202" s="145"/>
      <c r="P202" s="71">
        <v>2019</v>
      </c>
      <c r="Q202" s="71">
        <v>2023</v>
      </c>
      <c r="R202" s="71">
        <v>12.5</v>
      </c>
      <c r="S202" s="71" t="s">
        <v>1168</v>
      </c>
      <c r="T202" s="146">
        <f t="shared" si="31"/>
        <v>2028.5</v>
      </c>
      <c r="U202" s="147"/>
      <c r="V202" s="147"/>
      <c r="W202" s="147"/>
      <c r="X202" s="147"/>
      <c r="Y202" s="147"/>
      <c r="Z202" s="147"/>
      <c r="AA202" s="148"/>
      <c r="AB202" s="147"/>
      <c r="AC202" s="196">
        <f t="shared" si="32"/>
        <v>0</v>
      </c>
      <c r="AD202" s="196">
        <f t="shared" si="33"/>
        <v>0</v>
      </c>
      <c r="AE202" s="196">
        <f t="shared" si="34"/>
        <v>0</v>
      </c>
    </row>
    <row r="203" spans="1:31" s="7" customFormat="1" ht="24" x14ac:dyDescent="0.25">
      <c r="A203" s="321"/>
      <c r="B203" s="248">
        <f t="shared" si="39"/>
        <v>57</v>
      </c>
      <c r="C203" s="321"/>
      <c r="D203" s="364"/>
      <c r="E203" s="321"/>
      <c r="F203" s="46" t="s">
        <v>313</v>
      </c>
      <c r="G203" s="370"/>
      <c r="H203" s="370"/>
      <c r="I203" s="364"/>
      <c r="J203" s="46">
        <v>0.4</v>
      </c>
      <c r="K203" s="48">
        <v>26.7</v>
      </c>
      <c r="L203" s="48">
        <v>5.56</v>
      </c>
      <c r="M203" s="71">
        <v>2016</v>
      </c>
      <c r="N203" s="144">
        <f>IF(K203="","",IF(O203="",IF(K203=0,"",IF(K203&lt;=[7]Разработчик!$D$7,[7]Разработчик!$C$8,IF(K203&lt;=[7]Разработчик!$G$7,[7]Разработчик!$F$8,IF(K203&lt;=[7]Разработчик!$J$7,[7]Разработчик!$I$8,IF(K203&lt;=[7]Разработчик!$M$7,[7]Разработчик!$L$8,IF(K203&lt;=[7]Разработчик!$P$7,[7]Разработчик!$O$8,IF(K203&lt;=[7]Разработчик!$S$7,[7]Разработчик!$R$8,IF(K203&lt;=425.9,3.5,IF(K203&gt;=[7]Разработчик!$V$7,[7]Разработчик!$U$8))))))))),"-"))</f>
        <v>1.5</v>
      </c>
      <c r="O203" s="145"/>
      <c r="P203" s="71">
        <v>2019</v>
      </c>
      <c r="Q203" s="71">
        <v>2023</v>
      </c>
      <c r="R203" s="71">
        <v>12.5</v>
      </c>
      <c r="S203" s="71" t="s">
        <v>1168</v>
      </c>
      <c r="T203" s="146">
        <f t="shared" si="31"/>
        <v>2028.5</v>
      </c>
      <c r="U203" s="147"/>
      <c r="V203" s="147"/>
      <c r="W203" s="147"/>
      <c r="X203" s="147"/>
      <c r="Y203" s="147"/>
      <c r="Z203" s="147"/>
      <c r="AA203" s="148"/>
      <c r="AB203" s="147"/>
      <c r="AC203" s="196">
        <f t="shared" si="32"/>
        <v>0</v>
      </c>
      <c r="AD203" s="196">
        <f t="shared" si="33"/>
        <v>0</v>
      </c>
      <c r="AE203" s="196">
        <f t="shared" si="34"/>
        <v>0</v>
      </c>
    </row>
    <row r="204" spans="1:31" s="7" customFormat="1" ht="24" customHeight="1" x14ac:dyDescent="0.25">
      <c r="A204" s="321"/>
      <c r="B204" s="248">
        <f t="shared" si="39"/>
        <v>57</v>
      </c>
      <c r="C204" s="321"/>
      <c r="D204" s="364" t="s">
        <v>1348</v>
      </c>
      <c r="E204" s="321"/>
      <c r="F204" s="46" t="s">
        <v>313</v>
      </c>
      <c r="G204" s="364">
        <v>2.7</v>
      </c>
      <c r="H204" s="364">
        <v>2.7</v>
      </c>
      <c r="I204" s="364">
        <v>350</v>
      </c>
      <c r="J204" s="46">
        <v>13.3</v>
      </c>
      <c r="K204" s="48">
        <v>168.3</v>
      </c>
      <c r="L204" s="48">
        <v>10.97</v>
      </c>
      <c r="M204" s="71">
        <v>2016</v>
      </c>
      <c r="N204" s="144">
        <f>IF(K204="","",IF(O204="",IF(K204=0,"",IF(K204&lt;=[7]Разработчик!$D$7,[7]Разработчик!$C$8,IF(K204&lt;=[7]Разработчик!$G$7,[7]Разработчик!$F$8,IF(K204&lt;=[7]Разработчик!$J$7,[7]Разработчик!$I$8,IF(K204&lt;=[7]Разработчик!$M$7,[7]Разработчик!$L$8,IF(K204&lt;=[7]Разработчик!$P$7,[7]Разработчик!$O$8,IF(K204&lt;=[7]Разработчик!$S$7,[7]Разработчик!$R$8,IF(K204&lt;=425.9,3.5,IF(K204&gt;=[7]Разработчик!$V$7,[7]Разработчик!$U$8))))))))),"-"))</f>
        <v>2.5</v>
      </c>
      <c r="O204" s="145"/>
      <c r="P204" s="71">
        <v>2019</v>
      </c>
      <c r="Q204" s="71">
        <v>2023</v>
      </c>
      <c r="R204" s="71">
        <v>12.5</v>
      </c>
      <c r="S204" s="71" t="s">
        <v>1168</v>
      </c>
      <c r="T204" s="146">
        <f t="shared" si="31"/>
        <v>2028.5</v>
      </c>
      <c r="U204" s="71">
        <v>10</v>
      </c>
      <c r="V204" s="71">
        <v>1</v>
      </c>
      <c r="W204" s="71">
        <v>4</v>
      </c>
      <c r="X204" s="71">
        <v>2</v>
      </c>
      <c r="Y204" s="71">
        <v>0</v>
      </c>
      <c r="Z204" s="71">
        <v>1</v>
      </c>
      <c r="AA204" s="148" t="s">
        <v>2670</v>
      </c>
      <c r="AB204" s="147" t="s">
        <v>2521</v>
      </c>
      <c r="AC204" s="196">
        <f t="shared" si="32"/>
        <v>14</v>
      </c>
      <c r="AD204" s="196">
        <f t="shared" si="33"/>
        <v>38</v>
      </c>
      <c r="AE204" s="196">
        <f t="shared" si="34"/>
        <v>52</v>
      </c>
    </row>
    <row r="205" spans="1:31" s="7" customFormat="1" ht="24" x14ac:dyDescent="0.25">
      <c r="A205" s="321"/>
      <c r="B205" s="248">
        <f t="shared" si="39"/>
        <v>57</v>
      </c>
      <c r="C205" s="321"/>
      <c r="D205" s="364"/>
      <c r="E205" s="321"/>
      <c r="F205" s="46" t="s">
        <v>313</v>
      </c>
      <c r="G205" s="364"/>
      <c r="H205" s="364"/>
      <c r="I205" s="364"/>
      <c r="J205" s="46">
        <v>5.7</v>
      </c>
      <c r="K205" s="48">
        <v>114.3</v>
      </c>
      <c r="L205" s="48">
        <v>6.02</v>
      </c>
      <c r="M205" s="71">
        <v>2016</v>
      </c>
      <c r="N205" s="144">
        <f>IF(K205="","",IF(O205="",IF(K205=0,"",IF(K205&lt;=[7]Разработчик!$D$7,[7]Разработчик!$C$8,IF(K205&lt;=[7]Разработчик!$G$7,[7]Разработчик!$F$8,IF(K205&lt;=[7]Разработчик!$J$7,[7]Разработчик!$I$8,IF(K205&lt;=[7]Разработчик!$M$7,[7]Разработчик!$L$8,IF(K205&lt;=[7]Разработчик!$P$7,[7]Разработчик!$O$8,IF(K205&lt;=[7]Разработчик!$S$7,[7]Разработчик!$R$8,IF(K205&lt;=425.9,3.5,IF(K205&gt;=[7]Разработчик!$V$7,[7]Разработчик!$U$8))))))))),"-"))</f>
        <v>2.5</v>
      </c>
      <c r="O205" s="145"/>
      <c r="P205" s="71">
        <v>2019</v>
      </c>
      <c r="Q205" s="71">
        <v>2023</v>
      </c>
      <c r="R205" s="71">
        <v>12.5</v>
      </c>
      <c r="S205" s="71" t="s">
        <v>1168</v>
      </c>
      <c r="T205" s="146">
        <f t="shared" si="31"/>
        <v>2028.5</v>
      </c>
      <c r="U205" s="147"/>
      <c r="V205" s="147"/>
      <c r="W205" s="147"/>
      <c r="X205" s="147"/>
      <c r="Y205" s="147"/>
      <c r="Z205" s="147"/>
      <c r="AA205" s="148"/>
      <c r="AB205" s="147"/>
      <c r="AC205" s="196">
        <f t="shared" si="32"/>
        <v>0</v>
      </c>
      <c r="AD205" s="196">
        <f t="shared" si="33"/>
        <v>0</v>
      </c>
      <c r="AE205" s="196">
        <f t="shared" si="34"/>
        <v>0</v>
      </c>
    </row>
    <row r="206" spans="1:31" s="7" customFormat="1" ht="24" x14ac:dyDescent="0.25">
      <c r="A206" s="321"/>
      <c r="B206" s="248">
        <f t="shared" si="39"/>
        <v>57</v>
      </c>
      <c r="C206" s="321"/>
      <c r="D206" s="364"/>
      <c r="E206" s="321"/>
      <c r="F206" s="46" t="s">
        <v>313</v>
      </c>
      <c r="G206" s="364"/>
      <c r="H206" s="364"/>
      <c r="I206" s="364"/>
      <c r="J206" s="46">
        <v>0.1</v>
      </c>
      <c r="K206" s="48">
        <v>26.7</v>
      </c>
      <c r="L206" s="48">
        <v>5.56</v>
      </c>
      <c r="M206" s="71">
        <v>2016</v>
      </c>
      <c r="N206" s="144">
        <f>IF(K206="","",IF(O206="",IF(K206=0,"",IF(K206&lt;=[7]Разработчик!$D$7,[7]Разработчик!$C$8,IF(K206&lt;=[7]Разработчик!$G$7,[7]Разработчик!$F$8,IF(K206&lt;=[7]Разработчик!$J$7,[7]Разработчик!$I$8,IF(K206&lt;=[7]Разработчик!$M$7,[7]Разработчик!$L$8,IF(K206&lt;=[7]Разработчик!$P$7,[7]Разработчик!$O$8,IF(K206&lt;=[7]Разработчик!$S$7,[7]Разработчик!$R$8,IF(K206&lt;=425.9,3.5,IF(K206&gt;=[7]Разработчик!$V$7,[7]Разработчик!$U$8))))))))),"-"))</f>
        <v>1.5</v>
      </c>
      <c r="O206" s="145"/>
      <c r="P206" s="71">
        <v>2019</v>
      </c>
      <c r="Q206" s="71">
        <v>2023</v>
      </c>
      <c r="R206" s="71">
        <v>12.5</v>
      </c>
      <c r="S206" s="71" t="s">
        <v>1168</v>
      </c>
      <c r="T206" s="146">
        <f t="shared" si="31"/>
        <v>2028.5</v>
      </c>
      <c r="U206" s="147"/>
      <c r="V206" s="147"/>
      <c r="W206" s="147"/>
      <c r="X206" s="147"/>
      <c r="Y206" s="147"/>
      <c r="Z206" s="147"/>
      <c r="AA206" s="148"/>
      <c r="AB206" s="147"/>
      <c r="AC206" s="196">
        <f t="shared" si="32"/>
        <v>0</v>
      </c>
      <c r="AD206" s="196">
        <f t="shared" si="33"/>
        <v>0</v>
      </c>
      <c r="AE206" s="196">
        <f t="shared" si="34"/>
        <v>0</v>
      </c>
    </row>
    <row r="207" spans="1:31" s="7" customFormat="1" ht="24" x14ac:dyDescent="0.25">
      <c r="A207" s="321"/>
      <c r="B207" s="248">
        <f t="shared" si="39"/>
        <v>57</v>
      </c>
      <c r="C207" s="321"/>
      <c r="D207" s="46" t="s">
        <v>1349</v>
      </c>
      <c r="E207" s="321"/>
      <c r="F207" s="46" t="s">
        <v>313</v>
      </c>
      <c r="G207" s="48">
        <v>2.7</v>
      </c>
      <c r="H207" s="48">
        <v>2.7</v>
      </c>
      <c r="I207" s="46">
        <v>350</v>
      </c>
      <c r="J207" s="46">
        <v>54.2</v>
      </c>
      <c r="K207" s="48">
        <v>168.3</v>
      </c>
      <c r="L207" s="48">
        <v>10.97</v>
      </c>
      <c r="M207" s="71">
        <v>2016</v>
      </c>
      <c r="N207" s="144">
        <f>IF(K207="","",IF(O207="",IF(K207=0,"",IF(K207&lt;=[7]Разработчик!$D$7,[7]Разработчик!$C$8,IF(K207&lt;=[7]Разработчик!$G$7,[7]Разработчик!$F$8,IF(K207&lt;=[7]Разработчик!$J$7,[7]Разработчик!$I$8,IF(K207&lt;=[7]Разработчик!$M$7,[7]Разработчик!$L$8,IF(K207&lt;=[7]Разработчик!$P$7,[7]Разработчик!$O$8,IF(K207&lt;=[7]Разработчик!$S$7,[7]Разработчик!$R$8,IF(K207&lt;=425.9,3.5,IF(K207&gt;=[7]Разработчик!$V$7,[7]Разработчик!$U$8))))))))),"-"))</f>
        <v>2.5</v>
      </c>
      <c r="O207" s="145"/>
      <c r="P207" s="71">
        <v>2019</v>
      </c>
      <c r="Q207" s="71">
        <v>2023</v>
      </c>
      <c r="R207" s="71">
        <v>12.5</v>
      </c>
      <c r="S207" s="71" t="s">
        <v>1168</v>
      </c>
      <c r="T207" s="146">
        <f t="shared" si="31"/>
        <v>2028.5</v>
      </c>
      <c r="U207" s="71">
        <v>6</v>
      </c>
      <c r="V207" s="71">
        <v>0</v>
      </c>
      <c r="W207" s="71">
        <v>0</v>
      </c>
      <c r="X207" s="71">
        <v>0</v>
      </c>
      <c r="Y207" s="71">
        <v>0</v>
      </c>
      <c r="Z207" s="71">
        <v>0</v>
      </c>
      <c r="AA207" s="148" t="s">
        <v>2671</v>
      </c>
      <c r="AB207" s="147" t="s">
        <v>2521</v>
      </c>
      <c r="AC207" s="196">
        <f t="shared" si="32"/>
        <v>6</v>
      </c>
      <c r="AD207" s="196">
        <f t="shared" si="33"/>
        <v>12</v>
      </c>
      <c r="AE207" s="196">
        <f t="shared" si="34"/>
        <v>18</v>
      </c>
    </row>
    <row r="208" spans="1:31" s="7" customFormat="1" ht="15" customHeight="1" x14ac:dyDescent="0.25">
      <c r="A208" s="321" t="s">
        <v>1350</v>
      </c>
      <c r="B208" s="248">
        <v>60</v>
      </c>
      <c r="C208" s="321" t="s">
        <v>1351</v>
      </c>
      <c r="D208" s="364" t="s">
        <v>1352</v>
      </c>
      <c r="E208" s="321" t="s">
        <v>1167</v>
      </c>
      <c r="F208" s="46" t="s">
        <v>313</v>
      </c>
      <c r="G208" s="370">
        <v>0.89</v>
      </c>
      <c r="H208" s="370">
        <v>0.89</v>
      </c>
      <c r="I208" s="364">
        <v>350</v>
      </c>
      <c r="J208" s="46">
        <v>5.7</v>
      </c>
      <c r="K208" s="48">
        <v>219</v>
      </c>
      <c r="L208" s="48">
        <v>8</v>
      </c>
      <c r="M208" s="71">
        <v>2016</v>
      </c>
      <c r="N208" s="144">
        <f>IF(K208="","",IF(O208="",IF(K208=0,"",IF(K208&lt;=[7]Разработчик!$D$7,[7]Разработчик!$C$8,IF(K208&lt;=[7]Разработчик!$G$7,[7]Разработчик!$F$8,IF(K208&lt;=[7]Разработчик!$J$7,[7]Разработчик!$I$8,IF(K208&lt;=[7]Разработчик!$M$7,[7]Разработчик!$L$8,IF(K208&lt;=[7]Разработчик!$P$7,[7]Разработчик!$O$8,IF(K208&lt;=[7]Разработчик!$S$7,[7]Разработчик!$R$8,IF(K208&lt;=425.9,3.5,IF(K208&gt;=[7]Разработчик!$V$7,[7]Разработчик!$U$8))))))))),"-"))</f>
        <v>2.5</v>
      </c>
      <c r="O208" s="145"/>
      <c r="P208" s="71">
        <v>2019</v>
      </c>
      <c r="Q208" s="71">
        <v>2023</v>
      </c>
      <c r="R208" s="71">
        <v>12.5</v>
      </c>
      <c r="S208" s="71" t="s">
        <v>1353</v>
      </c>
      <c r="T208" s="146">
        <f t="shared" si="31"/>
        <v>2028.5</v>
      </c>
      <c r="U208" s="71"/>
      <c r="V208" s="71"/>
      <c r="W208" s="147"/>
      <c r="X208" s="147"/>
      <c r="Y208" s="147"/>
      <c r="Z208" s="147"/>
      <c r="AA208" s="148"/>
      <c r="AB208" s="147"/>
      <c r="AC208" s="196">
        <f t="shared" si="32"/>
        <v>0</v>
      </c>
      <c r="AD208" s="196">
        <f t="shared" si="33"/>
        <v>0</v>
      </c>
      <c r="AE208" s="196">
        <f t="shared" si="34"/>
        <v>0</v>
      </c>
    </row>
    <row r="209" spans="1:31" s="7" customFormat="1" x14ac:dyDescent="0.25">
      <c r="A209" s="321"/>
      <c r="B209" s="248">
        <f t="shared" ref="B209:B217" si="40">B208</f>
        <v>60</v>
      </c>
      <c r="C209" s="321"/>
      <c r="D209" s="364"/>
      <c r="E209" s="321"/>
      <c r="F209" s="46" t="s">
        <v>313</v>
      </c>
      <c r="G209" s="370"/>
      <c r="H209" s="370"/>
      <c r="I209" s="364"/>
      <c r="J209" s="46">
        <v>4.0999999999999996</v>
      </c>
      <c r="K209" s="48">
        <v>159</v>
      </c>
      <c r="L209" s="48">
        <v>6</v>
      </c>
      <c r="M209" s="71">
        <v>2016</v>
      </c>
      <c r="N209" s="144">
        <f>IF(K209="","",IF(O209="",IF(K209=0,"",IF(K209&lt;=[7]Разработчик!$D$7,[7]Разработчик!$C$8,IF(K209&lt;=[7]Разработчик!$G$7,[7]Разработчик!$F$8,IF(K209&lt;=[7]Разработчик!$J$7,[7]Разработчик!$I$8,IF(K209&lt;=[7]Разработчик!$M$7,[7]Разработчик!$L$8,IF(K209&lt;=[7]Разработчик!$P$7,[7]Разработчик!$O$8,IF(K209&lt;=[7]Разработчик!$S$7,[7]Разработчик!$R$8,IF(K209&lt;=425.9,3.5,IF(K209&gt;=[7]Разработчик!$V$7,[7]Разработчик!$U$8))))))))),"-"))</f>
        <v>2.5</v>
      </c>
      <c r="O209" s="145"/>
      <c r="P209" s="71">
        <v>2019</v>
      </c>
      <c r="Q209" s="71">
        <v>2023</v>
      </c>
      <c r="R209" s="71">
        <v>12.5</v>
      </c>
      <c r="S209" s="71" t="s">
        <v>1353</v>
      </c>
      <c r="T209" s="146">
        <f t="shared" si="31"/>
        <v>2028.5</v>
      </c>
      <c r="U209" s="71">
        <v>6</v>
      </c>
      <c r="V209" s="71">
        <v>0</v>
      </c>
      <c r="W209" s="147">
        <v>3</v>
      </c>
      <c r="X209" s="147">
        <v>3</v>
      </c>
      <c r="Y209" s="147">
        <v>3</v>
      </c>
      <c r="Z209" s="147">
        <v>4</v>
      </c>
      <c r="AA209" s="148" t="s">
        <v>2672</v>
      </c>
      <c r="AB209" s="147" t="s">
        <v>2521</v>
      </c>
      <c r="AC209" s="196">
        <f t="shared" si="32"/>
        <v>16</v>
      </c>
      <c r="AD209" s="196">
        <f t="shared" si="33"/>
        <v>39</v>
      </c>
      <c r="AE209" s="196">
        <f t="shared" si="34"/>
        <v>55</v>
      </c>
    </row>
    <row r="210" spans="1:31" s="7" customFormat="1" x14ac:dyDescent="0.25">
      <c r="A210" s="321"/>
      <c r="B210" s="248">
        <f t="shared" si="40"/>
        <v>60</v>
      </c>
      <c r="C210" s="321"/>
      <c r="D210" s="364"/>
      <c r="E210" s="321"/>
      <c r="F210" s="46" t="s">
        <v>313</v>
      </c>
      <c r="G210" s="370"/>
      <c r="H210" s="370"/>
      <c r="I210" s="364"/>
      <c r="J210" s="46">
        <v>1</v>
      </c>
      <c r="K210" s="48">
        <v>57</v>
      </c>
      <c r="L210" s="48">
        <v>5</v>
      </c>
      <c r="M210" s="71">
        <v>2016</v>
      </c>
      <c r="N210" s="144">
        <f>IF(K210="","",IF(O210="",IF(K210=0,"",IF(K210&lt;=[7]Разработчик!$D$7,[7]Разработчик!$C$8,IF(K210&lt;=[7]Разработчик!$G$7,[7]Разработчик!$F$8,IF(K210&lt;=[7]Разработчик!$J$7,[7]Разработчик!$I$8,IF(K210&lt;=[7]Разработчик!$M$7,[7]Разработчик!$L$8,IF(K210&lt;=[7]Разработчик!$P$7,[7]Разработчик!$O$8,IF(K210&lt;=[7]Разработчик!$S$7,[7]Разработчик!$R$8,IF(K210&lt;=425.9,3.5,IF(K210&gt;=[7]Разработчик!$V$7,[7]Разработчик!$U$8))))))))),"-"))</f>
        <v>1.5</v>
      </c>
      <c r="O210" s="145"/>
      <c r="P210" s="71">
        <v>2019</v>
      </c>
      <c r="Q210" s="71">
        <v>2023</v>
      </c>
      <c r="R210" s="71">
        <v>12.5</v>
      </c>
      <c r="S210" s="71" t="s">
        <v>1353</v>
      </c>
      <c r="T210" s="146">
        <f t="shared" si="31"/>
        <v>2028.5</v>
      </c>
      <c r="U210" s="147"/>
      <c r="V210" s="147"/>
      <c r="W210" s="147"/>
      <c r="X210" s="147"/>
      <c r="Y210" s="147"/>
      <c r="Z210" s="147"/>
      <c r="AA210" s="148"/>
      <c r="AB210" s="147"/>
      <c r="AC210" s="196">
        <f t="shared" si="32"/>
        <v>0</v>
      </c>
      <c r="AD210" s="196">
        <f t="shared" si="33"/>
        <v>0</v>
      </c>
      <c r="AE210" s="196">
        <f t="shared" si="34"/>
        <v>0</v>
      </c>
    </row>
    <row r="211" spans="1:31" s="7" customFormat="1" x14ac:dyDescent="0.25">
      <c r="A211" s="321"/>
      <c r="B211" s="248">
        <f t="shared" si="40"/>
        <v>60</v>
      </c>
      <c r="C211" s="321"/>
      <c r="D211" s="364"/>
      <c r="E211" s="321"/>
      <c r="F211" s="46" t="s">
        <v>313</v>
      </c>
      <c r="G211" s="370"/>
      <c r="H211" s="370"/>
      <c r="I211" s="364"/>
      <c r="J211" s="46">
        <v>0.1</v>
      </c>
      <c r="K211" s="48">
        <v>25</v>
      </c>
      <c r="L211" s="48">
        <v>4</v>
      </c>
      <c r="M211" s="71">
        <v>2016</v>
      </c>
      <c r="N211" s="144">
        <f>IF(K211="","",IF(O211="",IF(K211=0,"",IF(K211&lt;=[7]Разработчик!$D$7,[7]Разработчик!$C$8,IF(K211&lt;=[7]Разработчик!$G$7,[7]Разработчик!$F$8,IF(K211&lt;=[7]Разработчик!$J$7,[7]Разработчик!$I$8,IF(K211&lt;=[7]Разработчик!$M$7,[7]Разработчик!$L$8,IF(K211&lt;=[7]Разработчик!$P$7,[7]Разработчик!$O$8,IF(K211&lt;=[7]Разработчик!$S$7,[7]Разработчик!$R$8,IF(K211&lt;=425.9,3.5,IF(K211&gt;=[7]Разработчик!$V$7,[7]Разработчик!$U$8))))))))),"-"))</f>
        <v>1</v>
      </c>
      <c r="O211" s="145"/>
      <c r="P211" s="71">
        <v>2019</v>
      </c>
      <c r="Q211" s="71">
        <v>2023</v>
      </c>
      <c r="R211" s="71">
        <v>12.5</v>
      </c>
      <c r="S211" s="71" t="s">
        <v>1353</v>
      </c>
      <c r="T211" s="146">
        <f t="shared" si="31"/>
        <v>2028.5</v>
      </c>
      <c r="U211" s="147"/>
      <c r="V211" s="147"/>
      <c r="W211" s="147"/>
      <c r="X211" s="147"/>
      <c r="Y211" s="147"/>
      <c r="Z211" s="147"/>
      <c r="AA211" s="148"/>
      <c r="AB211" s="147"/>
      <c r="AC211" s="196">
        <f t="shared" si="32"/>
        <v>0</v>
      </c>
      <c r="AD211" s="196">
        <f t="shared" si="33"/>
        <v>0</v>
      </c>
      <c r="AE211" s="196">
        <f t="shared" si="34"/>
        <v>0</v>
      </c>
    </row>
    <row r="212" spans="1:31" s="7" customFormat="1" x14ac:dyDescent="0.25">
      <c r="A212" s="321"/>
      <c r="B212" s="248">
        <f t="shared" si="40"/>
        <v>60</v>
      </c>
      <c r="C212" s="321"/>
      <c r="D212" s="46" t="s">
        <v>1354</v>
      </c>
      <c r="E212" s="321"/>
      <c r="F212" s="46" t="s">
        <v>313</v>
      </c>
      <c r="G212" s="46">
        <v>0.89</v>
      </c>
      <c r="H212" s="46">
        <v>0.89</v>
      </c>
      <c r="I212" s="46">
        <v>350</v>
      </c>
      <c r="J212" s="46">
        <v>13.4</v>
      </c>
      <c r="K212" s="46">
        <v>219</v>
      </c>
      <c r="L212" s="46">
        <v>8</v>
      </c>
      <c r="M212" s="71">
        <v>2016</v>
      </c>
      <c r="N212" s="144">
        <f>IF(K212="","",IF(O212="",IF(K212=0,"",IF(K212&lt;=[7]Разработчик!$D$7,[7]Разработчик!$C$8,IF(K212&lt;=[7]Разработчик!$G$7,[7]Разработчик!$F$8,IF(K212&lt;=[7]Разработчик!$J$7,[7]Разработчик!$I$8,IF(K212&lt;=[7]Разработчик!$M$7,[7]Разработчик!$L$8,IF(K212&lt;=[7]Разработчик!$P$7,[7]Разработчик!$O$8,IF(K212&lt;=[7]Разработчик!$S$7,[7]Разработчик!$R$8,IF(K212&lt;=425.9,3.5,IF(K212&gt;=[7]Разработчик!$V$7,[7]Разработчик!$U$8))))))))),"-"))</f>
        <v>2.5</v>
      </c>
      <c r="O212" s="145"/>
      <c r="P212" s="71">
        <v>2019</v>
      </c>
      <c r="Q212" s="71">
        <v>2023</v>
      </c>
      <c r="R212" s="71">
        <v>12.5</v>
      </c>
      <c r="S212" s="71" t="s">
        <v>1353</v>
      </c>
      <c r="T212" s="146">
        <f t="shared" si="31"/>
        <v>2028.5</v>
      </c>
      <c r="U212" s="147">
        <v>5</v>
      </c>
      <c r="V212" s="147">
        <v>0</v>
      </c>
      <c r="W212" s="147">
        <v>0</v>
      </c>
      <c r="X212" s="147">
        <v>0</v>
      </c>
      <c r="Y212" s="147">
        <v>0</v>
      </c>
      <c r="Z212" s="147">
        <v>0</v>
      </c>
      <c r="AA212" s="148" t="s">
        <v>2673</v>
      </c>
      <c r="AB212" s="147" t="s">
        <v>2521</v>
      </c>
      <c r="AC212" s="196">
        <f t="shared" si="32"/>
        <v>5</v>
      </c>
      <c r="AD212" s="196">
        <f t="shared" si="33"/>
        <v>10</v>
      </c>
      <c r="AE212" s="196">
        <f t="shared" si="34"/>
        <v>15</v>
      </c>
    </row>
    <row r="213" spans="1:31" s="7" customFormat="1" x14ac:dyDescent="0.25">
      <c r="A213" s="321"/>
      <c r="B213" s="248">
        <f t="shared" si="40"/>
        <v>60</v>
      </c>
      <c r="C213" s="321"/>
      <c r="D213" s="18" t="s">
        <v>1355</v>
      </c>
      <c r="E213" s="321"/>
      <c r="F213" s="46" t="s">
        <v>313</v>
      </c>
      <c r="G213" s="18">
        <v>0.89</v>
      </c>
      <c r="H213" s="18">
        <v>0.89</v>
      </c>
      <c r="I213" s="46">
        <v>350</v>
      </c>
      <c r="J213" s="18">
        <v>112.7</v>
      </c>
      <c r="K213" s="18">
        <v>219</v>
      </c>
      <c r="L213" s="18">
        <v>8</v>
      </c>
      <c r="M213" s="71">
        <v>2016</v>
      </c>
      <c r="N213" s="144">
        <f>IF(K213="","",IF(O213="",IF(K213=0,"",IF(K213&lt;=[7]Разработчик!$D$7,[7]Разработчик!$C$8,IF(K213&lt;=[7]Разработчик!$G$7,[7]Разработчик!$F$8,IF(K213&lt;=[7]Разработчик!$J$7,[7]Разработчик!$I$8,IF(K213&lt;=[7]Разработчик!$M$7,[7]Разработчик!$L$8,IF(K213&lt;=[7]Разработчик!$P$7,[7]Разработчик!$O$8,IF(K213&lt;=[7]Разработчик!$S$7,[7]Разработчик!$R$8,IF(K213&lt;=425.9,3.5,IF(K213&gt;=[7]Разработчик!$V$7,[7]Разработчик!$U$8))))))))),"-"))</f>
        <v>2.5</v>
      </c>
      <c r="O213" s="145"/>
      <c r="P213" s="71">
        <v>2019</v>
      </c>
      <c r="Q213" s="71">
        <v>2023</v>
      </c>
      <c r="R213" s="71">
        <v>12.5</v>
      </c>
      <c r="S213" s="71" t="s">
        <v>1353</v>
      </c>
      <c r="T213" s="146">
        <f t="shared" si="31"/>
        <v>2028.5</v>
      </c>
      <c r="U213" s="71">
        <v>4</v>
      </c>
      <c r="V213" s="71">
        <v>0</v>
      </c>
      <c r="W213" s="71">
        <v>0</v>
      </c>
      <c r="X213" s="71">
        <v>0</v>
      </c>
      <c r="Y213" s="71">
        <v>0</v>
      </c>
      <c r="Z213" s="71">
        <v>0</v>
      </c>
      <c r="AA213" s="148" t="s">
        <v>2674</v>
      </c>
      <c r="AB213" s="147" t="s">
        <v>2521</v>
      </c>
      <c r="AC213" s="196">
        <f t="shared" si="32"/>
        <v>4</v>
      </c>
      <c r="AD213" s="196">
        <f t="shared" si="33"/>
        <v>8</v>
      </c>
      <c r="AE213" s="196">
        <f t="shared" si="34"/>
        <v>12</v>
      </c>
    </row>
    <row r="214" spans="1:31" s="7" customFormat="1" x14ac:dyDescent="0.25">
      <c r="A214" s="321"/>
      <c r="B214" s="248">
        <f t="shared" si="40"/>
        <v>60</v>
      </c>
      <c r="C214" s="321"/>
      <c r="D214" s="46" t="s">
        <v>1356</v>
      </c>
      <c r="E214" s="321"/>
      <c r="F214" s="46" t="s">
        <v>313</v>
      </c>
      <c r="G214" s="46">
        <v>0.89</v>
      </c>
      <c r="H214" s="46">
        <v>0.89</v>
      </c>
      <c r="I214" s="46">
        <v>350</v>
      </c>
      <c r="J214" s="46">
        <v>89.9</v>
      </c>
      <c r="K214" s="46">
        <v>219</v>
      </c>
      <c r="L214" s="46">
        <v>8</v>
      </c>
      <c r="M214" s="71">
        <v>2016</v>
      </c>
      <c r="N214" s="144">
        <f>IF(K214="","",IF(O214="",IF(K214=0,"",IF(K214&lt;=[7]Разработчик!$D$7,[7]Разработчик!$C$8,IF(K214&lt;=[7]Разработчик!$G$7,[7]Разработчик!$F$8,IF(K214&lt;=[7]Разработчик!$J$7,[7]Разработчик!$I$8,IF(K214&lt;=[7]Разработчик!$M$7,[7]Разработчик!$L$8,IF(K214&lt;=[7]Разработчик!$P$7,[7]Разработчик!$O$8,IF(K214&lt;=[7]Разработчик!$S$7,[7]Разработчик!$R$8,IF(K214&lt;=425.9,3.5,IF(K214&gt;=[7]Разработчик!$V$7,[7]Разработчик!$U$8))))))))),"-"))</f>
        <v>2.5</v>
      </c>
      <c r="O214" s="145"/>
      <c r="P214" s="71">
        <v>2019</v>
      </c>
      <c r="Q214" s="71">
        <v>2023</v>
      </c>
      <c r="R214" s="71">
        <v>12.5</v>
      </c>
      <c r="S214" s="71" t="s">
        <v>1353</v>
      </c>
      <c r="T214" s="146">
        <f t="shared" si="31"/>
        <v>2028.5</v>
      </c>
      <c r="U214" s="71">
        <v>3</v>
      </c>
      <c r="V214" s="71">
        <v>0</v>
      </c>
      <c r="W214" s="71">
        <v>0</v>
      </c>
      <c r="X214" s="71">
        <v>0</v>
      </c>
      <c r="Y214" s="71">
        <v>0</v>
      </c>
      <c r="Z214" s="71">
        <v>0</v>
      </c>
      <c r="AA214" s="148" t="s">
        <v>2675</v>
      </c>
      <c r="AB214" s="147" t="s">
        <v>2521</v>
      </c>
      <c r="AC214" s="196">
        <f t="shared" si="32"/>
        <v>3</v>
      </c>
      <c r="AD214" s="196">
        <f t="shared" si="33"/>
        <v>6</v>
      </c>
      <c r="AE214" s="196">
        <f t="shared" si="34"/>
        <v>9</v>
      </c>
    </row>
    <row r="215" spans="1:31" s="7" customFormat="1" ht="15" customHeight="1" x14ac:dyDescent="0.25">
      <c r="A215" s="321"/>
      <c r="B215" s="248">
        <f t="shared" si="40"/>
        <v>60</v>
      </c>
      <c r="C215" s="321"/>
      <c r="D215" s="364" t="s">
        <v>1357</v>
      </c>
      <c r="E215" s="321"/>
      <c r="F215" s="46" t="s">
        <v>313</v>
      </c>
      <c r="G215" s="364">
        <v>0.89</v>
      </c>
      <c r="H215" s="364">
        <v>0.89</v>
      </c>
      <c r="I215" s="364">
        <v>350</v>
      </c>
      <c r="J215" s="46">
        <v>1.1000000000000001</v>
      </c>
      <c r="K215" s="46">
        <v>219</v>
      </c>
      <c r="L215" s="46">
        <v>8</v>
      </c>
      <c r="M215" s="71">
        <v>2016</v>
      </c>
      <c r="N215" s="144">
        <f>IF(K215="","",IF(O215="",IF(K215=0,"",IF(K215&lt;=[7]Разработчик!$D$7,[7]Разработчик!$C$8,IF(K215&lt;=[7]Разработчик!$G$7,[7]Разработчик!$F$8,IF(K215&lt;=[7]Разработчик!$J$7,[7]Разработчик!$I$8,IF(K215&lt;=[7]Разработчик!$M$7,[7]Разработчик!$L$8,IF(K215&lt;=[7]Разработчик!$P$7,[7]Разработчик!$O$8,IF(K215&lt;=[7]Разработчик!$S$7,[7]Разработчик!$R$8,IF(K215&lt;=425.9,3.5,IF(K215&gt;=[7]Разработчик!$V$7,[7]Разработчик!$U$8))))))))),"-"))</f>
        <v>2.5</v>
      </c>
      <c r="O215" s="145"/>
      <c r="P215" s="71">
        <v>2019</v>
      </c>
      <c r="Q215" s="71">
        <v>2023</v>
      </c>
      <c r="R215" s="71">
        <v>12.5</v>
      </c>
      <c r="S215" s="71" t="s">
        <v>1353</v>
      </c>
      <c r="T215" s="146">
        <f t="shared" si="31"/>
        <v>2028.5</v>
      </c>
      <c r="U215" s="147">
        <v>3</v>
      </c>
      <c r="V215" s="147">
        <v>1</v>
      </c>
      <c r="W215" s="147">
        <v>0</v>
      </c>
      <c r="X215" s="147">
        <v>0</v>
      </c>
      <c r="Y215" s="147">
        <v>0</v>
      </c>
      <c r="Z215" s="147">
        <v>0</v>
      </c>
      <c r="AA215" s="148" t="s">
        <v>2676</v>
      </c>
      <c r="AB215" s="147" t="s">
        <v>2521</v>
      </c>
      <c r="AC215" s="196">
        <f t="shared" si="32"/>
        <v>4</v>
      </c>
      <c r="AD215" s="196">
        <f t="shared" si="33"/>
        <v>9</v>
      </c>
      <c r="AE215" s="196">
        <f t="shared" si="34"/>
        <v>13</v>
      </c>
    </row>
    <row r="216" spans="1:31" s="7" customFormat="1" x14ac:dyDescent="0.25">
      <c r="A216" s="321"/>
      <c r="B216" s="248">
        <f t="shared" si="40"/>
        <v>60</v>
      </c>
      <c r="C216" s="321"/>
      <c r="D216" s="364"/>
      <c r="E216" s="321"/>
      <c r="F216" s="46" t="s">
        <v>313</v>
      </c>
      <c r="G216" s="364"/>
      <c r="H216" s="364"/>
      <c r="I216" s="364"/>
      <c r="J216" s="46">
        <v>0.55000000000000004</v>
      </c>
      <c r="K216" s="46">
        <v>159</v>
      </c>
      <c r="L216" s="46">
        <v>6</v>
      </c>
      <c r="M216" s="71">
        <v>2016</v>
      </c>
      <c r="N216" s="144">
        <f>IF(K216="","",IF(O216="",IF(K216=0,"",IF(K216&lt;=[7]Разработчик!$D$7,[7]Разработчик!$C$8,IF(K216&lt;=[7]Разработчик!$G$7,[7]Разработчик!$F$8,IF(K216&lt;=[7]Разработчик!$J$7,[7]Разработчик!$I$8,IF(K216&lt;=[7]Разработчик!$M$7,[7]Разработчик!$L$8,IF(K216&lt;=[7]Разработчик!$P$7,[7]Разработчик!$O$8,IF(K216&lt;=[7]Разработчик!$S$7,[7]Разработчик!$R$8,IF(K216&lt;=425.9,3.5,IF(K216&gt;=[7]Разработчик!$V$7,[7]Разработчик!$U$8))))))))),"-"))</f>
        <v>2.5</v>
      </c>
      <c r="O216" s="145"/>
      <c r="P216" s="71">
        <v>2019</v>
      </c>
      <c r="Q216" s="71">
        <v>2023</v>
      </c>
      <c r="R216" s="71">
        <v>12.5</v>
      </c>
      <c r="S216" s="71" t="s">
        <v>1353</v>
      </c>
      <c r="T216" s="146">
        <f t="shared" si="31"/>
        <v>2028.5</v>
      </c>
      <c r="U216" s="147"/>
      <c r="V216" s="147"/>
      <c r="W216" s="147"/>
      <c r="X216" s="147"/>
      <c r="Y216" s="147"/>
      <c r="Z216" s="147"/>
      <c r="AA216" s="148"/>
      <c r="AB216" s="147"/>
      <c r="AC216" s="196">
        <f t="shared" si="32"/>
        <v>0</v>
      </c>
      <c r="AD216" s="196">
        <f t="shared" si="33"/>
        <v>0</v>
      </c>
      <c r="AE216" s="196">
        <f t="shared" si="34"/>
        <v>0</v>
      </c>
    </row>
    <row r="217" spans="1:31" s="7" customFormat="1" x14ac:dyDescent="0.25">
      <c r="A217" s="321"/>
      <c r="B217" s="248">
        <f t="shared" si="40"/>
        <v>60</v>
      </c>
      <c r="C217" s="321"/>
      <c r="D217" s="46" t="s">
        <v>1358</v>
      </c>
      <c r="E217" s="321"/>
      <c r="F217" s="46" t="s">
        <v>313</v>
      </c>
      <c r="G217" s="46">
        <v>0.89</v>
      </c>
      <c r="H217" s="46">
        <v>0.89</v>
      </c>
      <c r="I217" s="46">
        <v>350</v>
      </c>
      <c r="J217" s="46">
        <v>39.9</v>
      </c>
      <c r="K217" s="46">
        <v>219</v>
      </c>
      <c r="L217" s="46">
        <v>8</v>
      </c>
      <c r="M217" s="71">
        <v>2016</v>
      </c>
      <c r="N217" s="144">
        <f>IF(K217="","",IF(O217="",IF(K217=0,"",IF(K217&lt;=[7]Разработчик!$D$7,[7]Разработчик!$C$8,IF(K217&lt;=[7]Разработчик!$G$7,[7]Разработчик!$F$8,IF(K217&lt;=[7]Разработчик!$J$7,[7]Разработчик!$I$8,IF(K217&lt;=[7]Разработчик!$M$7,[7]Разработчик!$L$8,IF(K217&lt;=[7]Разработчик!$P$7,[7]Разработчик!$O$8,IF(K217&lt;=[7]Разработчик!$S$7,[7]Разработчик!$R$8,IF(K217&lt;=425.9,3.5,IF(K217&gt;=[7]Разработчик!$V$7,[7]Разработчик!$U$8))))))))),"-"))</f>
        <v>2.5</v>
      </c>
      <c r="O217" s="145"/>
      <c r="P217" s="71">
        <v>2019</v>
      </c>
      <c r="Q217" s="71">
        <v>2023</v>
      </c>
      <c r="R217" s="71">
        <v>12.5</v>
      </c>
      <c r="S217" s="71" t="s">
        <v>1353</v>
      </c>
      <c r="T217" s="146">
        <f t="shared" si="31"/>
        <v>2028.5</v>
      </c>
      <c r="U217" s="71">
        <v>7</v>
      </c>
      <c r="V217" s="71">
        <v>1</v>
      </c>
      <c r="W217" s="71">
        <v>0</v>
      </c>
      <c r="X217" s="71">
        <v>0</v>
      </c>
      <c r="Y217" s="71">
        <v>0</v>
      </c>
      <c r="Z217" s="71">
        <v>0</v>
      </c>
      <c r="AA217" s="148" t="s">
        <v>2677</v>
      </c>
      <c r="AB217" s="147" t="s">
        <v>2521</v>
      </c>
      <c r="AC217" s="196">
        <f t="shared" si="32"/>
        <v>8</v>
      </c>
      <c r="AD217" s="196">
        <f t="shared" si="33"/>
        <v>17</v>
      </c>
      <c r="AE217" s="196">
        <f t="shared" si="34"/>
        <v>25</v>
      </c>
    </row>
    <row r="218" spans="1:31" s="7" customFormat="1" ht="48" customHeight="1" x14ac:dyDescent="0.25">
      <c r="A218" s="321" t="s">
        <v>1359</v>
      </c>
      <c r="B218" s="248">
        <v>61</v>
      </c>
      <c r="C218" s="321" t="s">
        <v>1360</v>
      </c>
      <c r="D218" s="46" t="s">
        <v>1361</v>
      </c>
      <c r="E218" s="321" t="s">
        <v>1167</v>
      </c>
      <c r="F218" s="46" t="s">
        <v>36</v>
      </c>
      <c r="G218" s="48">
        <v>0.6</v>
      </c>
      <c r="H218" s="48">
        <v>0.6</v>
      </c>
      <c r="I218" s="46">
        <v>200</v>
      </c>
      <c r="J218" s="46">
        <v>19.771000000000001</v>
      </c>
      <c r="K218" s="48">
        <v>159</v>
      </c>
      <c r="L218" s="48">
        <v>8</v>
      </c>
      <c r="M218" s="71">
        <v>2016</v>
      </c>
      <c r="N218" s="144">
        <f>IF(K218="","",IF(O218="",IF(K218=0,"",IF(K218&lt;=[7]Разработчик!$D$7,[7]Разработчик!$C$8,IF(K218&lt;=[7]Разработчик!$G$7,[7]Разработчик!$F$8,IF(K218&lt;=[7]Разработчик!$J$7,[7]Разработчик!$I$8,IF(K218&lt;=[7]Разработчик!$M$7,[7]Разработчик!$L$8,IF(K218&lt;=[7]Разработчик!$P$7,[7]Разработчик!$O$8,IF(K218&lt;=[7]Разработчик!$S$7,[7]Разработчик!$R$8,IF(K218&lt;=425.9,3.5,IF(K218&gt;=[7]Разработчик!$V$7,[7]Разработчик!$U$8))))))))),"-"))</f>
        <v>2.5</v>
      </c>
      <c r="O218" s="145"/>
      <c r="P218" s="71">
        <v>2019</v>
      </c>
      <c r="Q218" s="71">
        <v>2023</v>
      </c>
      <c r="R218" s="71">
        <v>12.5</v>
      </c>
      <c r="S218" s="71" t="s">
        <v>1173</v>
      </c>
      <c r="T218" s="146">
        <f t="shared" si="31"/>
        <v>2028.5</v>
      </c>
      <c r="U218" s="71">
        <v>4</v>
      </c>
      <c r="V218" s="71">
        <v>0</v>
      </c>
      <c r="W218" s="71">
        <v>1</v>
      </c>
      <c r="X218" s="71">
        <v>0</v>
      </c>
      <c r="Y218" s="71">
        <v>0</v>
      </c>
      <c r="Z218" s="147">
        <v>1</v>
      </c>
      <c r="AA218" s="148" t="s">
        <v>2678</v>
      </c>
      <c r="AB218" s="147" t="s">
        <v>2521</v>
      </c>
      <c r="AC218" s="196">
        <f t="shared" si="32"/>
        <v>5</v>
      </c>
      <c r="AD218" s="196">
        <f t="shared" si="33"/>
        <v>13</v>
      </c>
      <c r="AE218" s="196">
        <f t="shared" si="34"/>
        <v>18</v>
      </c>
    </row>
    <row r="219" spans="1:31" s="7" customFormat="1" ht="15" customHeight="1" x14ac:dyDescent="0.25">
      <c r="A219" s="321"/>
      <c r="B219" s="248">
        <f>B218</f>
        <v>61</v>
      </c>
      <c r="C219" s="321"/>
      <c r="D219" s="386" t="s">
        <v>1362</v>
      </c>
      <c r="E219" s="321"/>
      <c r="F219" s="46" t="s">
        <v>36</v>
      </c>
      <c r="G219" s="386">
        <v>0.6</v>
      </c>
      <c r="H219" s="386">
        <v>0.6</v>
      </c>
      <c r="I219" s="386">
        <v>200</v>
      </c>
      <c r="J219" s="18">
        <v>16.41</v>
      </c>
      <c r="K219" s="18">
        <v>159</v>
      </c>
      <c r="L219" s="18">
        <v>8</v>
      </c>
      <c r="M219" s="71">
        <v>2016</v>
      </c>
      <c r="N219" s="144">
        <f>IF(K219="","",IF(O219="",IF(K219=0,"",IF(K219&lt;=[7]Разработчик!$D$7,[7]Разработчик!$C$8,IF(K219&lt;=[7]Разработчик!$G$7,[7]Разработчик!$F$8,IF(K219&lt;=[7]Разработчик!$J$7,[7]Разработчик!$I$8,IF(K219&lt;=[7]Разработчик!$M$7,[7]Разработчик!$L$8,IF(K219&lt;=[7]Разработчик!$P$7,[7]Разработчик!$O$8,IF(K219&lt;=[7]Разработчик!$S$7,[7]Разработчик!$R$8,IF(K219&lt;=425.9,3.5,IF(K219&gt;=[7]Разработчик!$V$7,[7]Разработчик!$U$8))))))))),"-"))</f>
        <v>2.5</v>
      </c>
      <c r="O219" s="145"/>
      <c r="P219" s="71">
        <v>2019</v>
      </c>
      <c r="Q219" s="71">
        <v>2023</v>
      </c>
      <c r="R219" s="71">
        <v>12.5</v>
      </c>
      <c r="S219" s="141" t="s">
        <v>1173</v>
      </c>
      <c r="T219" s="146">
        <f t="shared" si="31"/>
        <v>2028.5</v>
      </c>
      <c r="U219" s="147">
        <v>8</v>
      </c>
      <c r="V219" s="147">
        <v>1</v>
      </c>
      <c r="W219" s="147">
        <v>5</v>
      </c>
      <c r="X219" s="147">
        <v>2</v>
      </c>
      <c r="Y219" s="147">
        <v>2</v>
      </c>
      <c r="Z219" s="147">
        <v>4</v>
      </c>
      <c r="AA219" s="148" t="s">
        <v>2679</v>
      </c>
      <c r="AB219" s="147" t="s">
        <v>2521</v>
      </c>
      <c r="AC219" s="196">
        <f t="shared" si="32"/>
        <v>17</v>
      </c>
      <c r="AD219" s="196">
        <f t="shared" si="33"/>
        <v>47</v>
      </c>
      <c r="AE219" s="196">
        <f t="shared" si="34"/>
        <v>64</v>
      </c>
    </row>
    <row r="220" spans="1:31" s="7" customFormat="1" x14ac:dyDescent="0.25">
      <c r="A220" s="321"/>
      <c r="B220" s="248">
        <f>B219</f>
        <v>61</v>
      </c>
      <c r="C220" s="321"/>
      <c r="D220" s="386"/>
      <c r="E220" s="321"/>
      <c r="F220" s="46" t="s">
        <v>36</v>
      </c>
      <c r="G220" s="386"/>
      <c r="H220" s="386"/>
      <c r="I220" s="386"/>
      <c r="J220" s="18">
        <v>0.64800000000000002</v>
      </c>
      <c r="K220" s="18">
        <v>57</v>
      </c>
      <c r="L220" s="18">
        <v>5</v>
      </c>
      <c r="M220" s="71">
        <v>2016</v>
      </c>
      <c r="N220" s="144">
        <f>IF(K220="","",IF(O220="",IF(K220=0,"",IF(K220&lt;=[7]Разработчик!$D$7,[7]Разработчик!$C$8,IF(K220&lt;=[7]Разработчик!$G$7,[7]Разработчик!$F$8,IF(K220&lt;=[7]Разработчик!$J$7,[7]Разработчик!$I$8,IF(K220&lt;=[7]Разработчик!$M$7,[7]Разработчик!$L$8,IF(K220&lt;=[7]Разработчик!$P$7,[7]Разработчик!$O$8,IF(K220&lt;=[7]Разработчик!$S$7,[7]Разработчик!$R$8,IF(K220&lt;=425.9,3.5,IF(K220&gt;=[7]Разработчик!$V$7,[7]Разработчик!$U$8))))))))),"-"))</f>
        <v>1.5</v>
      </c>
      <c r="O220" s="145"/>
      <c r="P220" s="71">
        <v>2019</v>
      </c>
      <c r="Q220" s="71">
        <v>2023</v>
      </c>
      <c r="R220" s="71">
        <v>12.5</v>
      </c>
      <c r="S220" s="71" t="s">
        <v>1173</v>
      </c>
      <c r="T220" s="146">
        <f t="shared" si="31"/>
        <v>2028.5</v>
      </c>
      <c r="U220" s="147"/>
      <c r="V220" s="147"/>
      <c r="W220" s="147"/>
      <c r="X220" s="147"/>
      <c r="Y220" s="147"/>
      <c r="Z220" s="147"/>
      <c r="AA220" s="148"/>
      <c r="AB220" s="147"/>
      <c r="AC220" s="196">
        <f t="shared" si="32"/>
        <v>0</v>
      </c>
      <c r="AD220" s="196">
        <f t="shared" si="33"/>
        <v>0</v>
      </c>
      <c r="AE220" s="196">
        <f t="shared" si="34"/>
        <v>0</v>
      </c>
    </row>
    <row r="221" spans="1:31" s="7" customFormat="1" x14ac:dyDescent="0.25">
      <c r="A221" s="321"/>
      <c r="B221" s="248">
        <f>B220</f>
        <v>61</v>
      </c>
      <c r="C221" s="321"/>
      <c r="D221" s="386"/>
      <c r="E221" s="321"/>
      <c r="F221" s="46" t="s">
        <v>36</v>
      </c>
      <c r="G221" s="386"/>
      <c r="H221" s="386"/>
      <c r="I221" s="386"/>
      <c r="J221" s="18">
        <v>0.1</v>
      </c>
      <c r="K221" s="18">
        <v>32</v>
      </c>
      <c r="L221" s="18">
        <v>4.5</v>
      </c>
      <c r="M221" s="71">
        <v>2016</v>
      </c>
      <c r="N221" s="144">
        <f>IF(K221="","",IF(O221="",IF(K221=0,"",IF(K221&lt;=[7]Разработчик!$D$7,[7]Разработчик!$C$8,IF(K221&lt;=[7]Разработчик!$G$7,[7]Разработчик!$F$8,IF(K221&lt;=[7]Разработчик!$J$7,[7]Разработчик!$I$8,IF(K221&lt;=[7]Разработчик!$M$7,[7]Разработчик!$L$8,IF(K221&lt;=[7]Разработчик!$P$7,[7]Разработчик!$O$8,IF(K221&lt;=[7]Разработчик!$S$7,[7]Разработчик!$R$8,IF(K221&lt;=425.9,3.5,IF(K221&gt;=[7]Разработчик!$V$7,[7]Разработчик!$U$8))))))))),"-"))</f>
        <v>1.5</v>
      </c>
      <c r="O221" s="145"/>
      <c r="P221" s="71">
        <v>2019</v>
      </c>
      <c r="Q221" s="71">
        <v>2023</v>
      </c>
      <c r="R221" s="71">
        <v>12.5</v>
      </c>
      <c r="S221" s="71" t="s">
        <v>1173</v>
      </c>
      <c r="T221" s="146">
        <f t="shared" si="31"/>
        <v>2028.5</v>
      </c>
      <c r="U221" s="147"/>
      <c r="V221" s="147"/>
      <c r="W221" s="147"/>
      <c r="X221" s="147"/>
      <c r="Y221" s="147"/>
      <c r="Z221" s="147"/>
      <c r="AA221" s="148"/>
      <c r="AB221" s="147"/>
      <c r="AC221" s="196">
        <f t="shared" si="32"/>
        <v>0</v>
      </c>
      <c r="AD221" s="196">
        <f t="shared" si="33"/>
        <v>0</v>
      </c>
      <c r="AE221" s="196">
        <f t="shared" si="34"/>
        <v>0</v>
      </c>
    </row>
    <row r="222" spans="1:31" s="7" customFormat="1" ht="48" customHeight="1" x14ac:dyDescent="0.25">
      <c r="A222" s="321" t="s">
        <v>1363</v>
      </c>
      <c r="B222" s="248">
        <v>62</v>
      </c>
      <c r="C222" s="321" t="s">
        <v>1364</v>
      </c>
      <c r="D222" s="46" t="s">
        <v>1365</v>
      </c>
      <c r="E222" s="321" t="s">
        <v>1167</v>
      </c>
      <c r="F222" s="46" t="s">
        <v>35</v>
      </c>
      <c r="G222" s="48">
        <v>3</v>
      </c>
      <c r="H222" s="48">
        <v>3</v>
      </c>
      <c r="I222" s="46">
        <v>120</v>
      </c>
      <c r="J222" s="46">
        <v>21.4</v>
      </c>
      <c r="K222" s="48">
        <v>273</v>
      </c>
      <c r="L222" s="48">
        <v>10</v>
      </c>
      <c r="M222" s="71">
        <v>2016</v>
      </c>
      <c r="N222" s="144">
        <f>IF(K222="","",IF(O222="",IF(K222=0,"",IF(K222&lt;=[7]Разработчик!$D$7,[7]Разработчик!$C$8,IF(K222&lt;=[7]Разработчик!$G$7,[7]Разработчик!$F$8,IF(K222&lt;=[7]Разработчик!$J$7,[7]Разработчик!$I$8,IF(K222&lt;=[7]Разработчик!$M$7,[7]Разработчик!$L$8,IF(K222&lt;=[7]Разработчик!$P$7,[7]Разработчик!$O$8,IF(K222&lt;=[7]Разработчик!$S$7,[7]Разработчик!$R$8,IF(K222&lt;=425.9,3.5,IF(K222&gt;=[7]Разработчик!$V$7,[7]Разработчик!$U$8))))))))),"-"))</f>
        <v>3</v>
      </c>
      <c r="O222" s="145"/>
      <c r="P222" s="71">
        <v>2019</v>
      </c>
      <c r="Q222" s="71">
        <v>2023</v>
      </c>
      <c r="R222" s="71">
        <v>12.5</v>
      </c>
      <c r="S222" s="71" t="s">
        <v>1173</v>
      </c>
      <c r="T222" s="146">
        <f t="shared" si="31"/>
        <v>2028.5</v>
      </c>
      <c r="U222" s="71">
        <v>6</v>
      </c>
      <c r="V222" s="147">
        <v>2</v>
      </c>
      <c r="W222" s="147">
        <v>4</v>
      </c>
      <c r="X222" s="147">
        <v>0</v>
      </c>
      <c r="Y222" s="147">
        <v>1</v>
      </c>
      <c r="Z222" s="147">
        <v>1</v>
      </c>
      <c r="AA222" s="148" t="s">
        <v>2680</v>
      </c>
      <c r="AB222" s="147" t="s">
        <v>2521</v>
      </c>
      <c r="AC222" s="196">
        <f t="shared" si="32"/>
        <v>10</v>
      </c>
      <c r="AD222" s="196">
        <f t="shared" si="33"/>
        <v>30</v>
      </c>
      <c r="AE222" s="196">
        <f t="shared" si="34"/>
        <v>40</v>
      </c>
    </row>
    <row r="223" spans="1:31" s="7" customFormat="1" ht="15" customHeight="1" x14ac:dyDescent="0.25">
      <c r="A223" s="321"/>
      <c r="B223" s="248">
        <f>B222</f>
        <v>62</v>
      </c>
      <c r="C223" s="321"/>
      <c r="D223" s="386" t="s">
        <v>1366</v>
      </c>
      <c r="E223" s="321"/>
      <c r="F223" s="46" t="s">
        <v>35</v>
      </c>
      <c r="G223" s="386">
        <v>3</v>
      </c>
      <c r="H223" s="386">
        <v>3</v>
      </c>
      <c r="I223" s="386">
        <v>120</v>
      </c>
      <c r="J223" s="18">
        <v>19.8</v>
      </c>
      <c r="K223" s="18">
        <v>273</v>
      </c>
      <c r="L223" s="18">
        <v>10</v>
      </c>
      <c r="M223" s="71">
        <v>2016</v>
      </c>
      <c r="N223" s="144">
        <f>IF(K223="","",IF(O223="",IF(K223=0,"",IF(K223&lt;=[7]Разработчик!$D$7,[7]Разработчик!$C$8,IF(K223&lt;=[7]Разработчик!$G$7,[7]Разработчик!$F$8,IF(K223&lt;=[7]Разработчик!$J$7,[7]Разработчик!$I$8,IF(K223&lt;=[7]Разработчик!$M$7,[7]Разработчик!$L$8,IF(K223&lt;=[7]Разработчик!$P$7,[7]Разработчик!$O$8,IF(K223&lt;=[7]Разработчик!$S$7,[7]Разработчик!$R$8,IF(K223&lt;=425.9,3.5,IF(K223&gt;=[7]Разработчик!$V$7,[7]Разработчик!$U$8))))))))),"-"))</f>
        <v>3</v>
      </c>
      <c r="O223" s="145"/>
      <c r="P223" s="71">
        <v>2019</v>
      </c>
      <c r="Q223" s="71">
        <v>2023</v>
      </c>
      <c r="R223" s="71">
        <v>12.5</v>
      </c>
      <c r="S223" s="71" t="s">
        <v>1173</v>
      </c>
      <c r="T223" s="146">
        <f t="shared" si="31"/>
        <v>2028.5</v>
      </c>
      <c r="U223" s="71">
        <v>11</v>
      </c>
      <c r="V223" s="71">
        <v>2</v>
      </c>
      <c r="W223" s="71">
        <v>11</v>
      </c>
      <c r="X223" s="71">
        <v>1</v>
      </c>
      <c r="Y223" s="71">
        <v>3</v>
      </c>
      <c r="Z223" s="71">
        <v>6</v>
      </c>
      <c r="AA223" s="148" t="s">
        <v>2681</v>
      </c>
      <c r="AB223" s="147" t="s">
        <v>2521</v>
      </c>
      <c r="AC223" s="196">
        <f t="shared" si="32"/>
        <v>23</v>
      </c>
      <c r="AD223" s="196">
        <f t="shared" si="33"/>
        <v>73</v>
      </c>
      <c r="AE223" s="196">
        <f t="shared" si="34"/>
        <v>96</v>
      </c>
    </row>
    <row r="224" spans="1:31" s="7" customFormat="1" x14ac:dyDescent="0.25">
      <c r="A224" s="321"/>
      <c r="B224" s="248">
        <f>B223</f>
        <v>62</v>
      </c>
      <c r="C224" s="321"/>
      <c r="D224" s="386"/>
      <c r="E224" s="321"/>
      <c r="F224" s="46" t="s">
        <v>35</v>
      </c>
      <c r="G224" s="386"/>
      <c r="H224" s="386"/>
      <c r="I224" s="386"/>
      <c r="J224" s="18">
        <v>0.2</v>
      </c>
      <c r="K224" s="18">
        <v>108</v>
      </c>
      <c r="L224" s="18">
        <v>8</v>
      </c>
      <c r="M224" s="71">
        <v>2016</v>
      </c>
      <c r="N224" s="144">
        <f>IF(K224="","",IF(O224="",IF(K224=0,"",IF(K224&lt;=[7]Разработчик!$D$7,[7]Разработчик!$C$8,IF(K224&lt;=[7]Разработчик!$G$7,[7]Разработчик!$F$8,IF(K224&lt;=[7]Разработчик!$J$7,[7]Разработчик!$I$8,IF(K224&lt;=[7]Разработчик!$M$7,[7]Разработчик!$L$8,IF(K224&lt;=[7]Разработчик!$P$7,[7]Разработчик!$O$8,IF(K224&lt;=[7]Разработчик!$S$7,[7]Разработчик!$R$8,IF(K224&lt;=425.9,3.5,IF(K224&gt;=[7]Разработчик!$V$7,[7]Разработчик!$U$8))))))))),"-"))</f>
        <v>2</v>
      </c>
      <c r="O224" s="145"/>
      <c r="P224" s="71">
        <v>2019</v>
      </c>
      <c r="Q224" s="71">
        <v>2023</v>
      </c>
      <c r="R224" s="71">
        <v>12.5</v>
      </c>
      <c r="S224" s="71" t="s">
        <v>1173</v>
      </c>
      <c r="T224" s="146">
        <f t="shared" si="31"/>
        <v>2028.5</v>
      </c>
      <c r="U224" s="147"/>
      <c r="V224" s="147"/>
      <c r="W224" s="147"/>
      <c r="X224" s="147"/>
      <c r="Y224" s="147"/>
      <c r="Z224" s="147"/>
      <c r="AA224" s="148"/>
      <c r="AB224" s="147"/>
      <c r="AC224" s="196">
        <f t="shared" si="32"/>
        <v>0</v>
      </c>
      <c r="AD224" s="196">
        <f t="shared" si="33"/>
        <v>0</v>
      </c>
      <c r="AE224" s="196">
        <f t="shared" si="34"/>
        <v>0</v>
      </c>
    </row>
    <row r="225" spans="1:31" s="7" customFormat="1" x14ac:dyDescent="0.25">
      <c r="A225" s="321"/>
      <c r="B225" s="248">
        <f>B224</f>
        <v>62</v>
      </c>
      <c r="C225" s="321"/>
      <c r="D225" s="386"/>
      <c r="E225" s="321"/>
      <c r="F225" s="46" t="s">
        <v>35</v>
      </c>
      <c r="G225" s="386"/>
      <c r="H225" s="386"/>
      <c r="I225" s="386"/>
      <c r="J225" s="18">
        <v>1</v>
      </c>
      <c r="K225" s="18">
        <v>57</v>
      </c>
      <c r="L225" s="18">
        <v>6</v>
      </c>
      <c r="M225" s="71">
        <v>2016</v>
      </c>
      <c r="N225" s="144">
        <f>IF(K225="","",IF(O225="",IF(K225=0,"",IF(K225&lt;=[7]Разработчик!$D$7,[7]Разработчик!$C$8,IF(K225&lt;=[7]Разработчик!$G$7,[7]Разработчик!$F$8,IF(K225&lt;=[7]Разработчик!$J$7,[7]Разработчик!$I$8,IF(K225&lt;=[7]Разработчик!$M$7,[7]Разработчик!$L$8,IF(K225&lt;=[7]Разработчик!$P$7,[7]Разработчик!$O$8,IF(K225&lt;=[7]Разработчик!$S$7,[7]Разработчик!$R$8,IF(K225&lt;=425.9,3.5,IF(K225&gt;=[7]Разработчик!$V$7,[7]Разработчик!$U$8))))))))),"-"))</f>
        <v>1.5</v>
      </c>
      <c r="O225" s="145"/>
      <c r="P225" s="71">
        <v>2019</v>
      </c>
      <c r="Q225" s="71">
        <v>2023</v>
      </c>
      <c r="R225" s="71">
        <v>12.5</v>
      </c>
      <c r="S225" s="71" t="s">
        <v>1173</v>
      </c>
      <c r="T225" s="146">
        <f t="shared" ref="T225:T270" si="41">IF(M225="","",M225+R225)</f>
        <v>2028.5</v>
      </c>
      <c r="U225" s="147"/>
      <c r="V225" s="147"/>
      <c r="W225" s="147"/>
      <c r="X225" s="147"/>
      <c r="Y225" s="147"/>
      <c r="Z225" s="147"/>
      <c r="AA225" s="148"/>
      <c r="AB225" s="147"/>
      <c r="AC225" s="196">
        <f t="shared" si="32"/>
        <v>0</v>
      </c>
      <c r="AD225" s="196">
        <f t="shared" si="33"/>
        <v>0</v>
      </c>
      <c r="AE225" s="196">
        <f t="shared" si="34"/>
        <v>0</v>
      </c>
    </row>
    <row r="226" spans="1:31" s="7" customFormat="1" ht="52.5" customHeight="1" x14ac:dyDescent="0.25">
      <c r="A226" s="321" t="s">
        <v>1367</v>
      </c>
      <c r="B226" s="248">
        <v>63</v>
      </c>
      <c r="C226" s="321" t="s">
        <v>1368</v>
      </c>
      <c r="D226" s="386" t="s">
        <v>1369</v>
      </c>
      <c r="E226" s="382" t="s">
        <v>1167</v>
      </c>
      <c r="F226" s="18" t="s">
        <v>313</v>
      </c>
      <c r="G226" s="386">
        <v>1.6</v>
      </c>
      <c r="H226" s="386">
        <v>1.6</v>
      </c>
      <c r="I226" s="386">
        <v>388</v>
      </c>
      <c r="J226" s="18">
        <v>4.9000000000000004</v>
      </c>
      <c r="K226" s="18">
        <v>273</v>
      </c>
      <c r="L226" s="18">
        <v>10</v>
      </c>
      <c r="M226" s="71">
        <v>2016</v>
      </c>
      <c r="N226" s="144">
        <f>IF(K226="","",IF(O226="",IF(K226=0,"",IF(K226&lt;=[7]Разработчик!$D$7,[7]Разработчик!$C$8,IF(K226&lt;=[7]Разработчик!$G$7,[7]Разработчик!$F$8,IF(K226&lt;=[7]Разработчик!$J$7,[7]Разработчик!$I$8,IF(K226&lt;=[7]Разработчик!$M$7,[7]Разработчик!$L$8,IF(K226&lt;=[7]Разработчик!$P$7,[7]Разработчик!$O$8,IF(K226&lt;=[7]Разработчик!$S$7,[7]Разработчик!$R$8,IF(K226&lt;=425.9,3.5,IF(K226&gt;=[7]Разработчик!$V$7,[7]Разработчик!$U$8))))))))),"-"))</f>
        <v>3</v>
      </c>
      <c r="O226" s="145"/>
      <c r="P226" s="71">
        <v>2019</v>
      </c>
      <c r="Q226" s="71">
        <v>2023</v>
      </c>
      <c r="R226" s="71">
        <v>12.5</v>
      </c>
      <c r="S226" s="141" t="s">
        <v>1173</v>
      </c>
      <c r="T226" s="146">
        <f t="shared" si="41"/>
        <v>2028.5</v>
      </c>
      <c r="U226" s="147">
        <v>11</v>
      </c>
      <c r="V226" s="147">
        <v>1</v>
      </c>
      <c r="W226" s="147">
        <v>3</v>
      </c>
      <c r="X226" s="147">
        <v>1</v>
      </c>
      <c r="Y226" s="147">
        <v>1</v>
      </c>
      <c r="Z226" s="147">
        <v>2</v>
      </c>
      <c r="AA226" s="148" t="s">
        <v>2682</v>
      </c>
      <c r="AB226" s="147" t="s">
        <v>2521</v>
      </c>
      <c r="AC226" s="196">
        <f t="shared" si="32"/>
        <v>16</v>
      </c>
      <c r="AD226" s="196">
        <f t="shared" si="33"/>
        <v>40</v>
      </c>
      <c r="AE226" s="196">
        <f t="shared" si="34"/>
        <v>56</v>
      </c>
    </row>
    <row r="227" spans="1:31" s="7" customFormat="1" x14ac:dyDescent="0.25">
      <c r="A227" s="321"/>
      <c r="B227" s="248">
        <f>B226</f>
        <v>63</v>
      </c>
      <c r="C227" s="321"/>
      <c r="D227" s="386"/>
      <c r="E227" s="382"/>
      <c r="F227" s="18" t="s">
        <v>313</v>
      </c>
      <c r="G227" s="386"/>
      <c r="H227" s="386"/>
      <c r="I227" s="386"/>
      <c r="J227" s="18">
        <v>28.8</v>
      </c>
      <c r="K227" s="18">
        <v>273</v>
      </c>
      <c r="L227" s="18">
        <v>8</v>
      </c>
      <c r="M227" s="71">
        <v>2016</v>
      </c>
      <c r="N227" s="144">
        <f>IF(K227="","",IF(O227="",IF(K227=0,"",IF(K227&lt;=[7]Разработчик!$D$7,[7]Разработчик!$C$8,IF(K227&lt;=[7]Разработчик!$G$7,[7]Разработчик!$F$8,IF(K227&lt;=[7]Разработчик!$J$7,[7]Разработчик!$I$8,IF(K227&lt;=[7]Разработчик!$M$7,[7]Разработчик!$L$8,IF(K227&lt;=[7]Разработчик!$P$7,[7]Разработчик!$O$8,IF(K227&lt;=[7]Разработчик!$S$7,[7]Разработчик!$R$8,IF(K227&lt;=425.9,3.5,IF(K227&gt;=[7]Разработчик!$V$7,[7]Разработчик!$U$8))))))))),"-"))</f>
        <v>3</v>
      </c>
      <c r="O227" s="145"/>
      <c r="P227" s="71">
        <v>2019</v>
      </c>
      <c r="Q227" s="71">
        <v>2023</v>
      </c>
      <c r="R227" s="71">
        <v>12.5</v>
      </c>
      <c r="S227" s="141" t="s">
        <v>1173</v>
      </c>
      <c r="T227" s="146">
        <f t="shared" si="41"/>
        <v>2028.5</v>
      </c>
      <c r="U227" s="147"/>
      <c r="V227" s="147"/>
      <c r="W227" s="147"/>
      <c r="X227" s="147"/>
      <c r="Y227" s="147"/>
      <c r="Z227" s="147"/>
      <c r="AA227" s="148"/>
      <c r="AB227" s="147"/>
      <c r="AC227" s="196">
        <f t="shared" ref="AC227:AC272" si="42">SUM(U227+V227+X227+Y227+Z227)</f>
        <v>0</v>
      </c>
      <c r="AD227" s="196">
        <f t="shared" ref="AD227:AD272" si="43">SUM(U227*2)+(V227*3)+(W227*2)+(X227*2)+(Y227)+(Z227*3)</f>
        <v>0</v>
      </c>
      <c r="AE227" s="196">
        <f t="shared" ref="AE227:AE272" si="44">SUM(AC227+AD227)</f>
        <v>0</v>
      </c>
    </row>
    <row r="228" spans="1:31" s="7" customFormat="1" x14ac:dyDescent="0.25">
      <c r="A228" s="321"/>
      <c r="B228" s="248">
        <f>B227</f>
        <v>63</v>
      </c>
      <c r="C228" s="321"/>
      <c r="D228" s="386"/>
      <c r="E228" s="382"/>
      <c r="F228" s="18" t="s">
        <v>313</v>
      </c>
      <c r="G228" s="386"/>
      <c r="H228" s="386"/>
      <c r="I228" s="386"/>
      <c r="J228" s="18">
        <v>0.7</v>
      </c>
      <c r="K228" s="18">
        <v>57</v>
      </c>
      <c r="L228" s="18">
        <v>5</v>
      </c>
      <c r="M228" s="71">
        <v>2016</v>
      </c>
      <c r="N228" s="144">
        <f>IF(K228="","",IF(O228="",IF(K228=0,"",IF(K228&lt;=[7]Разработчик!$D$7,[7]Разработчик!$C$8,IF(K228&lt;=[7]Разработчик!$G$7,[7]Разработчик!$F$8,IF(K228&lt;=[7]Разработчик!$J$7,[7]Разработчик!$I$8,IF(K228&lt;=[7]Разработчик!$M$7,[7]Разработчик!$L$8,IF(K228&lt;=[7]Разработчик!$P$7,[7]Разработчик!$O$8,IF(K228&lt;=[7]Разработчик!$S$7,[7]Разработчик!$R$8,IF(K228&lt;=425.9,3.5,IF(K228&gt;=[7]Разработчик!$V$7,[7]Разработчик!$U$8))))))))),"-"))</f>
        <v>1.5</v>
      </c>
      <c r="O228" s="145"/>
      <c r="P228" s="71">
        <v>2019</v>
      </c>
      <c r="Q228" s="71">
        <v>2023</v>
      </c>
      <c r="R228" s="71">
        <v>12.5</v>
      </c>
      <c r="S228" s="141" t="s">
        <v>1173</v>
      </c>
      <c r="T228" s="146">
        <f t="shared" si="41"/>
        <v>2028.5</v>
      </c>
      <c r="U228" s="147"/>
      <c r="V228" s="147"/>
      <c r="W228" s="147"/>
      <c r="X228" s="147"/>
      <c r="Y228" s="147"/>
      <c r="Z228" s="147"/>
      <c r="AA228" s="148"/>
      <c r="AB228" s="147"/>
      <c r="AC228" s="196">
        <f t="shared" si="42"/>
        <v>0</v>
      </c>
      <c r="AD228" s="196">
        <f t="shared" si="43"/>
        <v>0</v>
      </c>
      <c r="AE228" s="196">
        <f t="shared" si="44"/>
        <v>0</v>
      </c>
    </row>
    <row r="229" spans="1:31" s="7" customFormat="1" ht="24" customHeight="1" x14ac:dyDescent="0.25">
      <c r="A229" s="321" t="s">
        <v>1370</v>
      </c>
      <c r="B229" s="248">
        <v>64</v>
      </c>
      <c r="C229" s="321" t="s">
        <v>1371</v>
      </c>
      <c r="D229" s="364" t="s">
        <v>1372</v>
      </c>
      <c r="E229" s="321" t="s">
        <v>1373</v>
      </c>
      <c r="F229" s="18" t="s">
        <v>313</v>
      </c>
      <c r="G229" s="370">
        <v>0.35</v>
      </c>
      <c r="H229" s="370">
        <v>0.35</v>
      </c>
      <c r="I229" s="364">
        <v>400</v>
      </c>
      <c r="J229" s="46">
        <v>1</v>
      </c>
      <c r="K229" s="48">
        <v>219</v>
      </c>
      <c r="L229" s="48">
        <v>10</v>
      </c>
      <c r="M229" s="71">
        <v>2016</v>
      </c>
      <c r="N229" s="144">
        <f>IF(K229="","",IF(O229="",IF(K229=0,"",IF(K229&lt;=[7]Разработчик!$D$7,[7]Разработчик!$C$8,IF(K229&lt;=[7]Разработчик!$G$7,[7]Разработчик!$F$8,IF(K229&lt;=[7]Разработчик!$J$7,[7]Разработчик!$I$8,IF(K229&lt;=[7]Разработчик!$M$7,[7]Разработчик!$L$8,IF(K229&lt;=[7]Разработчик!$P$7,[7]Разработчик!$O$8,IF(K229&lt;=[7]Разработчик!$S$7,[7]Разработчик!$R$8,IF(K229&lt;=425.9,3.5,IF(K229&gt;=[7]Разработчик!$V$7,[7]Разработчик!$U$8))))))))),"-"))</f>
        <v>2.5</v>
      </c>
      <c r="O229" s="145"/>
      <c r="P229" s="71">
        <v>2019</v>
      </c>
      <c r="Q229" s="71">
        <v>2023</v>
      </c>
      <c r="R229" s="71">
        <v>12.5</v>
      </c>
      <c r="S229" s="141" t="s">
        <v>682</v>
      </c>
      <c r="T229" s="146">
        <f t="shared" si="41"/>
        <v>2028.5</v>
      </c>
      <c r="U229" s="147">
        <v>11</v>
      </c>
      <c r="V229" s="147">
        <v>0</v>
      </c>
      <c r="W229" s="147">
        <v>2</v>
      </c>
      <c r="X229" s="147">
        <v>0</v>
      </c>
      <c r="Y229" s="147">
        <v>2</v>
      </c>
      <c r="Z229" s="147">
        <v>2</v>
      </c>
      <c r="AA229" s="148" t="s">
        <v>2683</v>
      </c>
      <c r="AB229" s="147" t="s">
        <v>2521</v>
      </c>
      <c r="AC229" s="196">
        <f t="shared" si="42"/>
        <v>15</v>
      </c>
      <c r="AD229" s="196">
        <f t="shared" si="43"/>
        <v>34</v>
      </c>
      <c r="AE229" s="196">
        <f t="shared" si="44"/>
        <v>49</v>
      </c>
    </row>
    <row r="230" spans="1:31" s="7" customFormat="1" ht="24" x14ac:dyDescent="0.25">
      <c r="A230" s="321"/>
      <c r="B230" s="248">
        <f t="shared" ref="B230:B234" si="45">B229</f>
        <v>64</v>
      </c>
      <c r="C230" s="321"/>
      <c r="D230" s="364"/>
      <c r="E230" s="321"/>
      <c r="F230" s="18" t="s">
        <v>313</v>
      </c>
      <c r="G230" s="370"/>
      <c r="H230" s="370"/>
      <c r="I230" s="364"/>
      <c r="J230" s="46">
        <v>0.20499999999999999</v>
      </c>
      <c r="K230" s="48">
        <v>57</v>
      </c>
      <c r="L230" s="48">
        <v>3</v>
      </c>
      <c r="M230" s="71">
        <v>2016</v>
      </c>
      <c r="N230" s="144">
        <f>IF(K230="","",IF(O230="",IF(K230=0,"",IF(K230&lt;=[7]Разработчик!$D$7,[7]Разработчик!$C$8,IF(K230&lt;=[7]Разработчик!$G$7,[7]Разработчик!$F$8,IF(K230&lt;=[7]Разработчик!$J$7,[7]Разработчик!$I$8,IF(K230&lt;=[7]Разработчик!$M$7,[7]Разработчик!$L$8,IF(K230&lt;=[7]Разработчик!$P$7,[7]Разработчик!$O$8,IF(K230&lt;=[7]Разработчик!$S$7,[7]Разработчик!$R$8,IF(K230&lt;=425.9,3.5,IF(K230&gt;=[7]Разработчик!$V$7,[7]Разработчик!$U$8))))))))),"-"))</f>
        <v>1.5</v>
      </c>
      <c r="O230" s="145"/>
      <c r="P230" s="71">
        <v>2019</v>
      </c>
      <c r="Q230" s="71">
        <v>2023</v>
      </c>
      <c r="R230" s="71">
        <v>12.5</v>
      </c>
      <c r="S230" s="141" t="s">
        <v>682</v>
      </c>
      <c r="T230" s="146">
        <f t="shared" si="41"/>
        <v>2028.5</v>
      </c>
      <c r="U230" s="147"/>
      <c r="V230" s="147"/>
      <c r="W230" s="147"/>
      <c r="X230" s="147"/>
      <c r="Y230" s="147"/>
      <c r="Z230" s="147"/>
      <c r="AA230" s="148"/>
      <c r="AB230" s="147"/>
      <c r="AC230" s="196">
        <f t="shared" si="42"/>
        <v>0</v>
      </c>
      <c r="AD230" s="196">
        <f t="shared" si="43"/>
        <v>0</v>
      </c>
      <c r="AE230" s="196">
        <f t="shared" si="44"/>
        <v>0</v>
      </c>
    </row>
    <row r="231" spans="1:31" s="7" customFormat="1" ht="24" customHeight="1" x14ac:dyDescent="0.25">
      <c r="A231" s="321"/>
      <c r="B231" s="248">
        <f t="shared" si="45"/>
        <v>64</v>
      </c>
      <c r="C231" s="321"/>
      <c r="D231" s="364" t="s">
        <v>1374</v>
      </c>
      <c r="E231" s="321"/>
      <c r="F231" s="18" t="s">
        <v>313</v>
      </c>
      <c r="G231" s="370">
        <v>0.47</v>
      </c>
      <c r="H231" s="370">
        <v>0.47</v>
      </c>
      <c r="I231" s="364">
        <v>400</v>
      </c>
      <c r="J231" s="46">
        <v>19.079999999999998</v>
      </c>
      <c r="K231" s="48">
        <v>219</v>
      </c>
      <c r="L231" s="48">
        <v>10</v>
      </c>
      <c r="M231" s="71">
        <v>2016</v>
      </c>
      <c r="N231" s="144">
        <f>IF(K231="","",IF(O231="",IF(K231=0,"",IF(K231&lt;=[7]Разработчик!$D$7,[7]Разработчик!$C$8,IF(K231&lt;=[7]Разработчик!$G$7,[7]Разработчик!$F$8,IF(K231&lt;=[7]Разработчик!$J$7,[7]Разработчик!$I$8,IF(K231&lt;=[7]Разработчик!$M$7,[7]Разработчик!$L$8,IF(K231&lt;=[7]Разработчик!$P$7,[7]Разработчик!$O$8,IF(K231&lt;=[7]Разработчик!$S$7,[7]Разработчик!$R$8,IF(K231&lt;=425.9,3.5,IF(K231&gt;=[7]Разработчик!$V$7,[7]Разработчик!$U$8))))))))),"-"))</f>
        <v>2.5</v>
      </c>
      <c r="O231" s="145"/>
      <c r="P231" s="71">
        <v>2019</v>
      </c>
      <c r="Q231" s="71">
        <v>2023</v>
      </c>
      <c r="R231" s="71">
        <v>12.5</v>
      </c>
      <c r="S231" s="141" t="s">
        <v>682</v>
      </c>
      <c r="T231" s="146">
        <f t="shared" si="41"/>
        <v>2028.5</v>
      </c>
      <c r="U231" s="147">
        <v>9</v>
      </c>
      <c r="V231" s="147">
        <v>1</v>
      </c>
      <c r="W231" s="147">
        <v>7</v>
      </c>
      <c r="X231" s="147">
        <v>1</v>
      </c>
      <c r="Y231" s="147">
        <v>2</v>
      </c>
      <c r="Z231" s="147">
        <v>5</v>
      </c>
      <c r="AA231" s="148" t="s">
        <v>2684</v>
      </c>
      <c r="AB231" s="147" t="s">
        <v>2521</v>
      </c>
      <c r="AC231" s="196">
        <f t="shared" si="42"/>
        <v>18</v>
      </c>
      <c r="AD231" s="196">
        <f t="shared" si="43"/>
        <v>54</v>
      </c>
      <c r="AE231" s="196">
        <f t="shared" si="44"/>
        <v>72</v>
      </c>
    </row>
    <row r="232" spans="1:31" s="7" customFormat="1" ht="24" x14ac:dyDescent="0.25">
      <c r="A232" s="321"/>
      <c r="B232" s="248">
        <f t="shared" si="45"/>
        <v>64</v>
      </c>
      <c r="C232" s="321"/>
      <c r="D232" s="364"/>
      <c r="E232" s="321"/>
      <c r="F232" s="18" t="s">
        <v>313</v>
      </c>
      <c r="G232" s="370"/>
      <c r="H232" s="370"/>
      <c r="I232" s="364"/>
      <c r="J232" s="46">
        <v>1.0409999999999999</v>
      </c>
      <c r="K232" s="48">
        <v>57</v>
      </c>
      <c r="L232" s="48">
        <v>3</v>
      </c>
      <c r="M232" s="71">
        <v>2016</v>
      </c>
      <c r="N232" s="144">
        <f>IF(K232="","",IF(O232="",IF(K232=0,"",IF(K232&lt;=[7]Разработчик!$D$7,[7]Разработчик!$C$8,IF(K232&lt;=[7]Разработчик!$G$7,[7]Разработчик!$F$8,IF(K232&lt;=[7]Разработчик!$J$7,[7]Разработчик!$I$8,IF(K232&lt;=[7]Разработчик!$M$7,[7]Разработчик!$L$8,IF(K232&lt;=[7]Разработчик!$P$7,[7]Разработчик!$O$8,IF(K232&lt;=[7]Разработчик!$S$7,[7]Разработчик!$R$8,IF(K232&lt;=425.9,3.5,IF(K232&gt;=[7]Разработчик!$V$7,[7]Разработчик!$U$8))))))))),"-"))</f>
        <v>1.5</v>
      </c>
      <c r="O232" s="145"/>
      <c r="P232" s="71">
        <v>2019</v>
      </c>
      <c r="Q232" s="71">
        <v>2023</v>
      </c>
      <c r="R232" s="71">
        <v>12.5</v>
      </c>
      <c r="S232" s="141" t="s">
        <v>682</v>
      </c>
      <c r="T232" s="146">
        <f t="shared" si="41"/>
        <v>2028.5</v>
      </c>
      <c r="U232" s="147"/>
      <c r="V232" s="147"/>
      <c r="W232" s="147"/>
      <c r="X232" s="147"/>
      <c r="Y232" s="147"/>
      <c r="Z232" s="147"/>
      <c r="AA232" s="148"/>
      <c r="AB232" s="147"/>
      <c r="AC232" s="196">
        <f t="shared" si="42"/>
        <v>0</v>
      </c>
      <c r="AD232" s="196">
        <f t="shared" si="43"/>
        <v>0</v>
      </c>
      <c r="AE232" s="196">
        <f t="shared" si="44"/>
        <v>0</v>
      </c>
    </row>
    <row r="233" spans="1:31" s="7" customFormat="1" ht="24" customHeight="1" x14ac:dyDescent="0.25">
      <c r="A233" s="321"/>
      <c r="B233" s="248">
        <v>64</v>
      </c>
      <c r="C233" s="321"/>
      <c r="D233" s="364" t="s">
        <v>1375</v>
      </c>
      <c r="E233" s="321"/>
      <c r="F233" s="18" t="s">
        <v>313</v>
      </c>
      <c r="G233" s="370">
        <v>0.35</v>
      </c>
      <c r="H233" s="370">
        <v>0.35</v>
      </c>
      <c r="I233" s="364">
        <v>400</v>
      </c>
      <c r="J233" s="46">
        <v>41.543999999999997</v>
      </c>
      <c r="K233" s="48">
        <v>57</v>
      </c>
      <c r="L233" s="48">
        <v>3</v>
      </c>
      <c r="M233" s="71">
        <v>2016</v>
      </c>
      <c r="N233" s="144">
        <f>IF(K233="","",IF(O233="",IF(K233=0,"",IF(K233&lt;=[7]Разработчик!$D$7,[7]Разработчик!$C$8,IF(K233&lt;=[7]Разработчик!$G$7,[7]Разработчик!$F$8,IF(K233&lt;=[7]Разработчик!$J$7,[7]Разработчик!$I$8,IF(K233&lt;=[7]Разработчик!$M$7,[7]Разработчик!$L$8,IF(K233&lt;=[7]Разработчик!$P$7,[7]Разработчик!$O$8,IF(K233&lt;=[7]Разработчик!$S$7,[7]Разработчик!$R$8,IF(K233&lt;=425.9,3.5,IF(K233&gt;=[7]Разработчик!$V$7,[7]Разработчик!$U$8))))))))),"-"))</f>
        <v>1.5</v>
      </c>
      <c r="O233" s="145"/>
      <c r="P233" s="71">
        <v>2019</v>
      </c>
      <c r="Q233" s="71">
        <v>2023</v>
      </c>
      <c r="R233" s="71">
        <v>12.5</v>
      </c>
      <c r="S233" s="141" t="s">
        <v>682</v>
      </c>
      <c r="T233" s="146">
        <f t="shared" si="41"/>
        <v>2028.5</v>
      </c>
      <c r="U233" s="147">
        <v>9</v>
      </c>
      <c r="V233" s="147">
        <v>2</v>
      </c>
      <c r="W233" s="147">
        <v>5</v>
      </c>
      <c r="X233" s="147">
        <v>0</v>
      </c>
      <c r="Y233" s="147">
        <v>2</v>
      </c>
      <c r="Z233" s="147">
        <v>0</v>
      </c>
      <c r="AA233" s="148" t="s">
        <v>2685</v>
      </c>
      <c r="AB233" s="147" t="s">
        <v>2521</v>
      </c>
      <c r="AC233" s="196">
        <f t="shared" si="42"/>
        <v>13</v>
      </c>
      <c r="AD233" s="196">
        <f t="shared" si="43"/>
        <v>36</v>
      </c>
      <c r="AE233" s="196">
        <f t="shared" si="44"/>
        <v>49</v>
      </c>
    </row>
    <row r="234" spans="1:31" s="7" customFormat="1" ht="24" x14ac:dyDescent="0.25">
      <c r="A234" s="321"/>
      <c r="B234" s="248">
        <f t="shared" si="45"/>
        <v>64</v>
      </c>
      <c r="C234" s="321"/>
      <c r="D234" s="364"/>
      <c r="E234" s="321"/>
      <c r="F234" s="18" t="s">
        <v>313</v>
      </c>
      <c r="G234" s="370"/>
      <c r="H234" s="370"/>
      <c r="I234" s="364"/>
      <c r="J234" s="46">
        <v>1.1719999999999999</v>
      </c>
      <c r="K234" s="48">
        <v>32</v>
      </c>
      <c r="L234" s="48">
        <v>2.5</v>
      </c>
      <c r="M234" s="71">
        <v>2016</v>
      </c>
      <c r="N234" s="144">
        <f>IF(K234="","",IF(O234="",IF(K234=0,"",IF(K234&lt;=[7]Разработчик!$D$7,[7]Разработчик!$C$8,IF(K234&lt;=[7]Разработчик!$G$7,[7]Разработчик!$F$8,IF(K234&lt;=[7]Разработчик!$J$7,[7]Разработчик!$I$8,IF(K234&lt;=[7]Разработчик!$M$7,[7]Разработчик!$L$8,IF(K234&lt;=[7]Разработчик!$P$7,[7]Разработчик!$O$8,IF(K234&lt;=[7]Разработчик!$S$7,[7]Разработчик!$R$8,IF(K234&lt;=425.9,3.5,IF(K234&gt;=[7]Разработчик!$V$7,[7]Разработчик!$U$8))))))))),"-"))</f>
        <v>1.5</v>
      </c>
      <c r="O234" s="145"/>
      <c r="P234" s="71">
        <v>2019</v>
      </c>
      <c r="Q234" s="71">
        <v>2023</v>
      </c>
      <c r="R234" s="71">
        <v>12.5</v>
      </c>
      <c r="S234" s="141" t="s">
        <v>682</v>
      </c>
      <c r="T234" s="146">
        <f t="shared" si="41"/>
        <v>2028.5</v>
      </c>
      <c r="U234" s="147"/>
      <c r="V234" s="147"/>
      <c r="W234" s="147"/>
      <c r="X234" s="147"/>
      <c r="Y234" s="147"/>
      <c r="Z234" s="147"/>
      <c r="AA234" s="148"/>
      <c r="AB234" s="147"/>
      <c r="AC234" s="196">
        <f t="shared" si="42"/>
        <v>0</v>
      </c>
      <c r="AD234" s="196">
        <f t="shared" si="43"/>
        <v>0</v>
      </c>
      <c r="AE234" s="196">
        <f t="shared" si="44"/>
        <v>0</v>
      </c>
    </row>
    <row r="235" spans="1:31" s="7" customFormat="1" ht="24" customHeight="1" x14ac:dyDescent="0.25">
      <c r="A235" s="364" t="s">
        <v>1377</v>
      </c>
      <c r="B235" s="248">
        <v>70</v>
      </c>
      <c r="C235" s="321" t="s">
        <v>1378</v>
      </c>
      <c r="D235" s="370" t="s">
        <v>1379</v>
      </c>
      <c r="E235" s="321" t="s">
        <v>1376</v>
      </c>
      <c r="F235" s="18" t="s">
        <v>313</v>
      </c>
      <c r="G235" s="370">
        <v>2.7</v>
      </c>
      <c r="H235" s="370">
        <v>2.7</v>
      </c>
      <c r="I235" s="370">
        <v>330</v>
      </c>
      <c r="J235" s="48">
        <v>3.5</v>
      </c>
      <c r="K235" s="48">
        <v>406.4</v>
      </c>
      <c r="L235" s="48">
        <v>21.44</v>
      </c>
      <c r="M235" s="71">
        <v>2016</v>
      </c>
      <c r="N235" s="144">
        <f>IF(K235="","",IF(O235="",IF(K235=0,"",IF(K235&lt;=[7]Разработчик!$D$7,[7]Разработчик!$C$8,IF(K235&lt;=[7]Разработчик!$G$7,[7]Разработчик!$F$8,IF(K235&lt;=[7]Разработчик!$J$7,[7]Разработчик!$I$8,IF(K235&lt;=[7]Разработчик!$M$7,[7]Разработчик!$L$8,IF(K235&lt;=[7]Разработчик!$P$7,[7]Разработчик!$O$8,IF(K235&lt;=[7]Разработчик!$S$7,[7]Разработчик!$R$8,IF(K235&lt;=425.9,3.5,IF(K235&gt;=[7]Разработчик!$V$7,[7]Разработчик!$U$8))))))))),"-"))</f>
        <v>3.5</v>
      </c>
      <c r="O235" s="145"/>
      <c r="P235" s="71">
        <v>2019</v>
      </c>
      <c r="Q235" s="71">
        <v>2023</v>
      </c>
      <c r="R235" s="71">
        <v>12.5</v>
      </c>
      <c r="S235" s="71" t="s">
        <v>1168</v>
      </c>
      <c r="T235" s="146">
        <f t="shared" si="41"/>
        <v>2028.5</v>
      </c>
      <c r="U235" s="71">
        <v>14</v>
      </c>
      <c r="V235" s="71">
        <v>6</v>
      </c>
      <c r="W235" s="71">
        <v>16</v>
      </c>
      <c r="X235" s="71">
        <v>11</v>
      </c>
      <c r="Y235" s="71">
        <v>2</v>
      </c>
      <c r="Z235" s="147">
        <v>6</v>
      </c>
      <c r="AA235" s="148" t="s">
        <v>2686</v>
      </c>
      <c r="AB235" s="147" t="s">
        <v>2521</v>
      </c>
      <c r="AC235" s="196">
        <f t="shared" si="42"/>
        <v>39</v>
      </c>
      <c r="AD235" s="196">
        <f t="shared" si="43"/>
        <v>120</v>
      </c>
      <c r="AE235" s="196">
        <f t="shared" si="44"/>
        <v>159</v>
      </c>
    </row>
    <row r="236" spans="1:31" s="7" customFormat="1" ht="24" x14ac:dyDescent="0.25">
      <c r="A236" s="364"/>
      <c r="B236" s="248">
        <f t="shared" ref="B236:B246" si="46">B235</f>
        <v>70</v>
      </c>
      <c r="C236" s="321"/>
      <c r="D236" s="370"/>
      <c r="E236" s="321"/>
      <c r="F236" s="18" t="s">
        <v>313</v>
      </c>
      <c r="G236" s="370"/>
      <c r="H236" s="370"/>
      <c r="I236" s="370"/>
      <c r="J236" s="48">
        <v>25</v>
      </c>
      <c r="K236" s="48">
        <v>356.6</v>
      </c>
      <c r="L236" s="48">
        <v>19.05</v>
      </c>
      <c r="M236" s="71">
        <v>2016</v>
      </c>
      <c r="N236" s="144">
        <f>IF(K236="","",IF(O236="",IF(K236=0,"",IF(K236&lt;=[7]Разработчик!$D$7,[7]Разработчик!$C$8,IF(K236&lt;=[7]Разработчик!$G$7,[7]Разработчик!$F$8,IF(K236&lt;=[7]Разработчик!$J$7,[7]Разработчик!$I$8,IF(K236&lt;=[7]Разработчик!$M$7,[7]Разработчик!$L$8,IF(K236&lt;=[7]Разработчик!$P$7,[7]Разработчик!$O$8,IF(K236&lt;=[7]Разработчик!$S$7,[7]Разработчик!$R$8,IF(K236&lt;=425.9,3.5,IF(K236&gt;=[7]Разработчик!$V$7,[7]Разработчик!$U$8))))))))),"-"))</f>
        <v>3.5</v>
      </c>
      <c r="O236" s="145"/>
      <c r="P236" s="71">
        <v>2019</v>
      </c>
      <c r="Q236" s="71">
        <v>2023</v>
      </c>
      <c r="R236" s="71">
        <v>12.5</v>
      </c>
      <c r="S236" s="71" t="s">
        <v>1168</v>
      </c>
      <c r="T236" s="146">
        <f t="shared" si="41"/>
        <v>2028.5</v>
      </c>
      <c r="U236" s="147"/>
      <c r="V236" s="147"/>
      <c r="W236" s="147"/>
      <c r="X236" s="147"/>
      <c r="Y236" s="147"/>
      <c r="Z236" s="147"/>
      <c r="AA236" s="148"/>
      <c r="AB236" s="147"/>
      <c r="AC236" s="196">
        <f t="shared" si="42"/>
        <v>0</v>
      </c>
      <c r="AD236" s="196">
        <f t="shared" si="43"/>
        <v>0</v>
      </c>
      <c r="AE236" s="196">
        <f t="shared" si="44"/>
        <v>0</v>
      </c>
    </row>
    <row r="237" spans="1:31" s="7" customFormat="1" ht="24" x14ac:dyDescent="0.25">
      <c r="A237" s="364"/>
      <c r="B237" s="248">
        <f t="shared" si="46"/>
        <v>70</v>
      </c>
      <c r="C237" s="321"/>
      <c r="D237" s="370"/>
      <c r="E237" s="321"/>
      <c r="F237" s="18" t="s">
        <v>313</v>
      </c>
      <c r="G237" s="370"/>
      <c r="H237" s="370"/>
      <c r="I237" s="370"/>
      <c r="J237" s="48">
        <v>4.5999999999999996</v>
      </c>
      <c r="K237" s="48">
        <v>219.1</v>
      </c>
      <c r="L237" s="48">
        <v>21.7</v>
      </c>
      <c r="M237" s="71">
        <v>2016</v>
      </c>
      <c r="N237" s="144">
        <f>IF(K237="","",IF(O237="",IF(K237=0,"",IF(K237&lt;=[7]Разработчик!$D$7,[7]Разработчик!$C$8,IF(K237&lt;=[7]Разработчик!$G$7,[7]Разработчик!$F$8,IF(K237&lt;=[7]Разработчик!$J$7,[7]Разработчик!$I$8,IF(K237&lt;=[7]Разработчик!$M$7,[7]Разработчик!$L$8,IF(K237&lt;=[7]Разработчик!$P$7,[7]Разработчик!$O$8,IF(K237&lt;=[7]Разработчик!$S$7,[7]Разработчик!$R$8,IF(K237&lt;=425.9,3.5,IF(K237&gt;=[7]Разработчик!$V$7,[7]Разработчик!$U$8))))))))),"-"))</f>
        <v>3</v>
      </c>
      <c r="O237" s="145"/>
      <c r="P237" s="71">
        <v>2019</v>
      </c>
      <c r="Q237" s="71">
        <v>2023</v>
      </c>
      <c r="R237" s="71">
        <v>12.5</v>
      </c>
      <c r="S237" s="71" t="s">
        <v>1168</v>
      </c>
      <c r="T237" s="146">
        <f t="shared" si="41"/>
        <v>2028.5</v>
      </c>
      <c r="U237" s="147"/>
      <c r="V237" s="147"/>
      <c r="W237" s="147"/>
      <c r="X237" s="147"/>
      <c r="Y237" s="147"/>
      <c r="Z237" s="147"/>
      <c r="AA237" s="148"/>
      <c r="AB237" s="147"/>
      <c r="AC237" s="196">
        <f t="shared" si="42"/>
        <v>0</v>
      </c>
      <c r="AD237" s="196">
        <f t="shared" si="43"/>
        <v>0</v>
      </c>
      <c r="AE237" s="196">
        <f t="shared" si="44"/>
        <v>0</v>
      </c>
    </row>
    <row r="238" spans="1:31" s="7" customFormat="1" ht="24" x14ac:dyDescent="0.25">
      <c r="A238" s="364"/>
      <c r="B238" s="248">
        <f t="shared" si="46"/>
        <v>70</v>
      </c>
      <c r="C238" s="321"/>
      <c r="D238" s="370"/>
      <c r="E238" s="321"/>
      <c r="F238" s="18" t="s">
        <v>313</v>
      </c>
      <c r="G238" s="370"/>
      <c r="H238" s="370"/>
      <c r="I238" s="370"/>
      <c r="J238" s="48">
        <v>2</v>
      </c>
      <c r="K238" s="48">
        <v>168.3</v>
      </c>
      <c r="L238" s="48">
        <v>10.97</v>
      </c>
      <c r="M238" s="71">
        <v>2016</v>
      </c>
      <c r="N238" s="144">
        <f>IF(K238="","",IF(O238="",IF(K238=0,"",IF(K238&lt;=[7]Разработчик!$D$7,[7]Разработчик!$C$8,IF(K238&lt;=[7]Разработчик!$G$7,[7]Разработчик!$F$8,IF(K238&lt;=[7]Разработчик!$J$7,[7]Разработчик!$I$8,IF(K238&lt;=[7]Разработчик!$M$7,[7]Разработчик!$L$8,IF(K238&lt;=[7]Разработчик!$P$7,[7]Разработчик!$O$8,IF(K238&lt;=[7]Разработчик!$S$7,[7]Разработчик!$R$8,IF(K238&lt;=425.9,3.5,IF(K238&gt;=[7]Разработчик!$V$7,[7]Разработчик!$U$8))))))))),"-"))</f>
        <v>2.5</v>
      </c>
      <c r="O238" s="145"/>
      <c r="P238" s="71">
        <v>2019</v>
      </c>
      <c r="Q238" s="71">
        <v>2023</v>
      </c>
      <c r="R238" s="71">
        <v>12.5</v>
      </c>
      <c r="S238" s="71" t="s">
        <v>1168</v>
      </c>
      <c r="T238" s="146">
        <f t="shared" si="41"/>
        <v>2028.5</v>
      </c>
      <c r="U238" s="147"/>
      <c r="V238" s="147"/>
      <c r="W238" s="147"/>
      <c r="X238" s="147"/>
      <c r="Y238" s="147"/>
      <c r="Z238" s="147"/>
      <c r="AA238" s="148"/>
      <c r="AB238" s="147"/>
      <c r="AC238" s="196">
        <f t="shared" si="42"/>
        <v>0</v>
      </c>
      <c r="AD238" s="196">
        <f t="shared" si="43"/>
        <v>0</v>
      </c>
      <c r="AE238" s="196">
        <f t="shared" si="44"/>
        <v>0</v>
      </c>
    </row>
    <row r="239" spans="1:31" s="7" customFormat="1" ht="24" x14ac:dyDescent="0.25">
      <c r="A239" s="364"/>
      <c r="B239" s="248">
        <f t="shared" si="46"/>
        <v>70</v>
      </c>
      <c r="C239" s="321"/>
      <c r="D239" s="370"/>
      <c r="E239" s="321"/>
      <c r="F239" s="18" t="s">
        <v>313</v>
      </c>
      <c r="G239" s="370"/>
      <c r="H239" s="370"/>
      <c r="I239" s="370"/>
      <c r="J239" s="48">
        <v>2</v>
      </c>
      <c r="K239" s="48">
        <v>114.3</v>
      </c>
      <c r="L239" s="48">
        <v>6.02</v>
      </c>
      <c r="M239" s="71">
        <v>2016</v>
      </c>
      <c r="N239" s="144">
        <f>IF(K239="","",IF(O239="",IF(K239=0,"",IF(K239&lt;=[7]Разработчик!$D$7,[7]Разработчик!$C$8,IF(K239&lt;=[7]Разработчик!$G$7,[7]Разработчик!$F$8,IF(K239&lt;=[7]Разработчик!$J$7,[7]Разработчик!$I$8,IF(K239&lt;=[7]Разработчик!$M$7,[7]Разработчик!$L$8,IF(K239&lt;=[7]Разработчик!$P$7,[7]Разработчик!$O$8,IF(K239&lt;=[7]Разработчик!$S$7,[7]Разработчик!$R$8,IF(K239&lt;=425.9,3.5,IF(K239&gt;=[7]Разработчик!$V$7,[7]Разработчик!$U$8))))))))),"-"))</f>
        <v>2.5</v>
      </c>
      <c r="O239" s="145"/>
      <c r="P239" s="71">
        <v>2019</v>
      </c>
      <c r="Q239" s="71">
        <v>2023</v>
      </c>
      <c r="R239" s="71">
        <v>12.5</v>
      </c>
      <c r="S239" s="71" t="s">
        <v>1168</v>
      </c>
      <c r="T239" s="146">
        <f t="shared" si="41"/>
        <v>2028.5</v>
      </c>
      <c r="U239" s="147"/>
      <c r="V239" s="147"/>
      <c r="W239" s="147"/>
      <c r="X239" s="147"/>
      <c r="Y239" s="147"/>
      <c r="Z239" s="147"/>
      <c r="AA239" s="148"/>
      <c r="AB239" s="147"/>
      <c r="AC239" s="196">
        <f t="shared" si="42"/>
        <v>0</v>
      </c>
      <c r="AD239" s="196">
        <f t="shared" si="43"/>
        <v>0</v>
      </c>
      <c r="AE239" s="196">
        <f t="shared" si="44"/>
        <v>0</v>
      </c>
    </row>
    <row r="240" spans="1:31" s="7" customFormat="1" ht="24" x14ac:dyDescent="0.25">
      <c r="A240" s="364"/>
      <c r="B240" s="248">
        <f t="shared" si="46"/>
        <v>70</v>
      </c>
      <c r="C240" s="321"/>
      <c r="D240" s="370"/>
      <c r="E240" s="321"/>
      <c r="F240" s="18" t="s">
        <v>313</v>
      </c>
      <c r="G240" s="370"/>
      <c r="H240" s="370"/>
      <c r="I240" s="370"/>
      <c r="J240" s="48">
        <v>1.1000000000000001</v>
      </c>
      <c r="K240" s="48">
        <v>88.9</v>
      </c>
      <c r="L240" s="48">
        <v>5.49</v>
      </c>
      <c r="M240" s="71">
        <v>2016</v>
      </c>
      <c r="N240" s="144">
        <f>IF(K240="","",IF(O240="",IF(K240=0,"",IF(K240&lt;=[7]Разработчик!$D$7,[7]Разработчик!$C$8,IF(K240&lt;=[7]Разработчик!$G$7,[7]Разработчик!$F$8,IF(K240&lt;=[7]Разработчик!$J$7,[7]Разработчик!$I$8,IF(K240&lt;=[7]Разработчик!$M$7,[7]Разработчик!$L$8,IF(K240&lt;=[7]Разработчик!$P$7,[7]Разработчик!$O$8,IF(K240&lt;=[7]Разработчик!$S$7,[7]Разработчик!$R$8,IF(K240&lt;=425.9,3.5,IF(K240&gt;=[7]Разработчик!$V$7,[7]Разработчик!$U$8))))))))),"-"))</f>
        <v>2</v>
      </c>
      <c r="O240" s="145"/>
      <c r="P240" s="71">
        <v>2019</v>
      </c>
      <c r="Q240" s="71">
        <v>2023</v>
      </c>
      <c r="R240" s="71">
        <v>12.5</v>
      </c>
      <c r="S240" s="71" t="s">
        <v>1168</v>
      </c>
      <c r="T240" s="146">
        <f t="shared" si="41"/>
        <v>2028.5</v>
      </c>
      <c r="U240" s="147"/>
      <c r="V240" s="147"/>
      <c r="W240" s="147"/>
      <c r="X240" s="147"/>
      <c r="Y240" s="147"/>
      <c r="Z240" s="147"/>
      <c r="AA240" s="148"/>
      <c r="AB240" s="147"/>
      <c r="AC240" s="196">
        <f t="shared" si="42"/>
        <v>0</v>
      </c>
      <c r="AD240" s="196">
        <f t="shared" si="43"/>
        <v>0</v>
      </c>
      <c r="AE240" s="196">
        <f t="shared" si="44"/>
        <v>0</v>
      </c>
    </row>
    <row r="241" spans="1:31" s="7" customFormat="1" ht="24" x14ac:dyDescent="0.25">
      <c r="A241" s="364"/>
      <c r="B241" s="248">
        <f t="shared" si="46"/>
        <v>70</v>
      </c>
      <c r="C241" s="321"/>
      <c r="D241" s="370"/>
      <c r="E241" s="321"/>
      <c r="F241" s="18" t="s">
        <v>313</v>
      </c>
      <c r="G241" s="370"/>
      <c r="H241" s="370"/>
      <c r="I241" s="370"/>
      <c r="J241" s="48">
        <v>1.2</v>
      </c>
      <c r="K241" s="48">
        <v>60.3</v>
      </c>
      <c r="L241" s="48">
        <v>8.74</v>
      </c>
      <c r="M241" s="71">
        <v>2016</v>
      </c>
      <c r="N241" s="144">
        <f>IF(K241="","",IF(O241="",IF(K241=0,"",IF(K241&lt;=[7]Разработчик!$D$7,[7]Разработчик!$C$8,IF(K241&lt;=[7]Разработчик!$G$7,[7]Разработчик!$F$8,IF(K241&lt;=[7]Разработчик!$J$7,[7]Разработчик!$I$8,IF(K241&lt;=[7]Разработчик!$M$7,[7]Разработчик!$L$8,IF(K241&lt;=[7]Разработчик!$P$7,[7]Разработчик!$O$8,IF(K241&lt;=[7]Разработчик!$S$7,[7]Разработчик!$R$8,IF(K241&lt;=425.9,3.5,IF(K241&gt;=[7]Разработчик!$V$7,[7]Разработчик!$U$8))))))))),"-"))</f>
        <v>2</v>
      </c>
      <c r="O241" s="145"/>
      <c r="P241" s="71">
        <v>2019</v>
      </c>
      <c r="Q241" s="71">
        <v>2023</v>
      </c>
      <c r="R241" s="71">
        <v>12.5</v>
      </c>
      <c r="S241" s="71" t="s">
        <v>1168</v>
      </c>
      <c r="T241" s="146">
        <f t="shared" si="41"/>
        <v>2028.5</v>
      </c>
      <c r="U241" s="147"/>
      <c r="V241" s="147"/>
      <c r="W241" s="147"/>
      <c r="X241" s="147"/>
      <c r="Y241" s="147"/>
      <c r="Z241" s="147"/>
      <c r="AA241" s="148"/>
      <c r="AB241" s="147"/>
      <c r="AC241" s="196">
        <f t="shared" si="42"/>
        <v>0</v>
      </c>
      <c r="AD241" s="196">
        <f t="shared" si="43"/>
        <v>0</v>
      </c>
      <c r="AE241" s="196">
        <f t="shared" si="44"/>
        <v>0</v>
      </c>
    </row>
    <row r="242" spans="1:31" s="7" customFormat="1" ht="24" x14ac:dyDescent="0.25">
      <c r="A242" s="364"/>
      <c r="B242" s="248">
        <f t="shared" si="46"/>
        <v>70</v>
      </c>
      <c r="C242" s="321"/>
      <c r="D242" s="370"/>
      <c r="E242" s="321"/>
      <c r="F242" s="18" t="s">
        <v>313</v>
      </c>
      <c r="G242" s="370"/>
      <c r="H242" s="370"/>
      <c r="I242" s="370"/>
      <c r="J242" s="48">
        <v>0.4</v>
      </c>
      <c r="K242" s="48">
        <v>26.7</v>
      </c>
      <c r="L242" s="48">
        <v>5.56</v>
      </c>
      <c r="M242" s="71">
        <v>2016</v>
      </c>
      <c r="N242" s="144">
        <f>IF(K242="","",IF(O242="",IF(K242=0,"",IF(K242&lt;=[7]Разработчик!$D$7,[7]Разработчик!$C$8,IF(K242&lt;=[7]Разработчик!$G$7,[7]Разработчик!$F$8,IF(K242&lt;=[7]Разработчик!$J$7,[7]Разработчик!$I$8,IF(K242&lt;=[7]Разработчик!$M$7,[7]Разработчик!$L$8,IF(K242&lt;=[7]Разработчик!$P$7,[7]Разработчик!$O$8,IF(K242&lt;=[7]Разработчик!$S$7,[7]Разработчик!$R$8,IF(K242&lt;=425.9,3.5,IF(K242&gt;=[7]Разработчик!$V$7,[7]Разработчик!$U$8))))))))),"-"))</f>
        <v>1.5</v>
      </c>
      <c r="O242" s="145"/>
      <c r="P242" s="71">
        <v>2019</v>
      </c>
      <c r="Q242" s="71">
        <v>2023</v>
      </c>
      <c r="R242" s="71">
        <v>12.5</v>
      </c>
      <c r="S242" s="71" t="s">
        <v>1168</v>
      </c>
      <c r="T242" s="146">
        <f t="shared" si="41"/>
        <v>2028.5</v>
      </c>
      <c r="U242" s="147"/>
      <c r="V242" s="147"/>
      <c r="W242" s="147"/>
      <c r="X242" s="147"/>
      <c r="Y242" s="147"/>
      <c r="Z242" s="147"/>
      <c r="AA242" s="148"/>
      <c r="AB242" s="147"/>
      <c r="AC242" s="196">
        <f t="shared" si="42"/>
        <v>0</v>
      </c>
      <c r="AD242" s="196">
        <f t="shared" si="43"/>
        <v>0</v>
      </c>
      <c r="AE242" s="196">
        <f t="shared" si="44"/>
        <v>0</v>
      </c>
    </row>
    <row r="243" spans="1:31" s="7" customFormat="1" ht="24" customHeight="1" x14ac:dyDescent="0.25">
      <c r="A243" s="364"/>
      <c r="B243" s="248">
        <f t="shared" si="46"/>
        <v>70</v>
      </c>
      <c r="C243" s="321"/>
      <c r="D243" s="370" t="s">
        <v>1380</v>
      </c>
      <c r="E243" s="321"/>
      <c r="F243" s="18" t="s">
        <v>313</v>
      </c>
      <c r="G243" s="370">
        <v>3.04</v>
      </c>
      <c r="H243" s="370">
        <v>3.04</v>
      </c>
      <c r="I243" s="370">
        <v>330</v>
      </c>
      <c r="J243" s="48">
        <v>15</v>
      </c>
      <c r="K243" s="48">
        <v>356.6</v>
      </c>
      <c r="L243" s="48">
        <v>19.05</v>
      </c>
      <c r="M243" s="71">
        <v>2016</v>
      </c>
      <c r="N243" s="144">
        <f>IF(K243="","",IF(O243="",IF(K243=0,"",IF(K243&lt;=[7]Разработчик!$D$7,[7]Разработчик!$C$8,IF(K243&lt;=[7]Разработчик!$G$7,[7]Разработчик!$F$8,IF(K243&lt;=[7]Разработчик!$J$7,[7]Разработчик!$I$8,IF(K243&lt;=[7]Разработчик!$M$7,[7]Разработчик!$L$8,IF(K243&lt;=[7]Разработчик!$P$7,[7]Разработчик!$O$8,IF(K243&lt;=[7]Разработчик!$S$7,[7]Разработчик!$R$8,IF(K243&lt;=425.9,3.5,IF(K243&gt;=[7]Разработчик!$V$7,[7]Разработчик!$U$8))))))))),"-"))</f>
        <v>3.5</v>
      </c>
      <c r="O243" s="145"/>
      <c r="P243" s="71">
        <v>2019</v>
      </c>
      <c r="Q243" s="71">
        <v>2023</v>
      </c>
      <c r="R243" s="71">
        <v>12.5</v>
      </c>
      <c r="S243" s="71" t="s">
        <v>1168</v>
      </c>
      <c r="T243" s="146">
        <f t="shared" si="41"/>
        <v>2028.5</v>
      </c>
      <c r="U243" s="71">
        <v>9</v>
      </c>
      <c r="V243" s="71">
        <v>2</v>
      </c>
      <c r="W243" s="71">
        <v>9</v>
      </c>
      <c r="X243" s="71">
        <v>0</v>
      </c>
      <c r="Y243" s="71">
        <v>3</v>
      </c>
      <c r="Z243" s="147">
        <v>4</v>
      </c>
      <c r="AA243" s="148" t="s">
        <v>2687</v>
      </c>
      <c r="AB243" s="147" t="s">
        <v>2521</v>
      </c>
      <c r="AC243" s="196">
        <f t="shared" si="42"/>
        <v>18</v>
      </c>
      <c r="AD243" s="196">
        <f t="shared" si="43"/>
        <v>57</v>
      </c>
      <c r="AE243" s="196">
        <f t="shared" si="44"/>
        <v>75</v>
      </c>
    </row>
    <row r="244" spans="1:31" s="7" customFormat="1" ht="24" x14ac:dyDescent="0.25">
      <c r="A244" s="364"/>
      <c r="B244" s="248">
        <f t="shared" si="46"/>
        <v>70</v>
      </c>
      <c r="C244" s="321"/>
      <c r="D244" s="370"/>
      <c r="E244" s="321"/>
      <c r="F244" s="18" t="s">
        <v>313</v>
      </c>
      <c r="G244" s="370"/>
      <c r="H244" s="370"/>
      <c r="I244" s="370"/>
      <c r="J244" s="48">
        <v>2.2999999999999998</v>
      </c>
      <c r="K244" s="48">
        <v>60.3</v>
      </c>
      <c r="L244" s="48">
        <v>8.74</v>
      </c>
      <c r="M244" s="71">
        <v>2016</v>
      </c>
      <c r="N244" s="144">
        <f>IF(K244="","",IF(O244="",IF(K244=0,"",IF(K244&lt;=[7]Разработчик!$D$7,[7]Разработчик!$C$8,IF(K244&lt;=[7]Разработчик!$G$7,[7]Разработчик!$F$8,IF(K244&lt;=[7]Разработчик!$J$7,[7]Разработчик!$I$8,IF(K244&lt;=[7]Разработчик!$M$7,[7]Разработчик!$L$8,IF(K244&lt;=[7]Разработчик!$P$7,[7]Разработчик!$O$8,IF(K244&lt;=[7]Разработчик!$S$7,[7]Разработчик!$R$8,IF(K244&lt;=425.9,3.5,IF(K244&gt;=[7]Разработчик!$V$7,[7]Разработчик!$U$8))))))))),"-"))</f>
        <v>2</v>
      </c>
      <c r="O244" s="145"/>
      <c r="P244" s="71">
        <v>2019</v>
      </c>
      <c r="Q244" s="71">
        <v>2023</v>
      </c>
      <c r="R244" s="71">
        <v>12.5</v>
      </c>
      <c r="S244" s="71" t="s">
        <v>1168</v>
      </c>
      <c r="T244" s="146">
        <f t="shared" si="41"/>
        <v>2028.5</v>
      </c>
      <c r="U244" s="147"/>
      <c r="V244" s="147"/>
      <c r="W244" s="147"/>
      <c r="X244" s="147"/>
      <c r="Y244" s="147"/>
      <c r="Z244" s="147"/>
      <c r="AA244" s="148"/>
      <c r="AB244" s="147"/>
      <c r="AC244" s="196">
        <f t="shared" si="42"/>
        <v>0</v>
      </c>
      <c r="AD244" s="196">
        <f t="shared" si="43"/>
        <v>0</v>
      </c>
      <c r="AE244" s="196">
        <f t="shared" si="44"/>
        <v>0</v>
      </c>
    </row>
    <row r="245" spans="1:31" s="7" customFormat="1" ht="24" x14ac:dyDescent="0.25">
      <c r="A245" s="364"/>
      <c r="B245" s="248">
        <f t="shared" si="46"/>
        <v>70</v>
      </c>
      <c r="C245" s="321"/>
      <c r="D245" s="370"/>
      <c r="E245" s="321"/>
      <c r="F245" s="18" t="s">
        <v>313</v>
      </c>
      <c r="G245" s="370"/>
      <c r="H245" s="370"/>
      <c r="I245" s="370"/>
      <c r="J245" s="48">
        <v>0.5</v>
      </c>
      <c r="K245" s="48">
        <v>33.4</v>
      </c>
      <c r="L245" s="48">
        <v>6.35</v>
      </c>
      <c r="M245" s="71">
        <v>2016</v>
      </c>
      <c r="N245" s="144">
        <f>IF(K245="","",IF(O245="",IF(K245=0,"",IF(K245&lt;=[7]Разработчик!$D$7,[7]Разработчик!$C$8,IF(K245&lt;=[7]Разработчик!$G$7,[7]Разработчик!$F$8,IF(K245&lt;=[7]Разработчик!$J$7,[7]Разработчик!$I$8,IF(K245&lt;=[7]Разработчик!$M$7,[7]Разработчик!$L$8,IF(K245&lt;=[7]Разработчик!$P$7,[7]Разработчик!$O$8,IF(K245&lt;=[7]Разработчик!$S$7,[7]Разработчик!$R$8,IF(K245&lt;=425.9,3.5,IF(K245&gt;=[7]Разработчик!$V$7,[7]Разработчик!$U$8))))))))),"-"))</f>
        <v>1.5</v>
      </c>
      <c r="O245" s="145"/>
      <c r="P245" s="71">
        <v>2019</v>
      </c>
      <c r="Q245" s="71">
        <v>2023</v>
      </c>
      <c r="R245" s="71">
        <v>12.5</v>
      </c>
      <c r="S245" s="71" t="s">
        <v>1168</v>
      </c>
      <c r="T245" s="146">
        <f t="shared" si="41"/>
        <v>2028.5</v>
      </c>
      <c r="U245" s="147"/>
      <c r="V245" s="147"/>
      <c r="W245" s="147"/>
      <c r="X245" s="147"/>
      <c r="Y245" s="147"/>
      <c r="Z245" s="147"/>
      <c r="AA245" s="148"/>
      <c r="AB245" s="147"/>
      <c r="AC245" s="196">
        <f t="shared" si="42"/>
        <v>0</v>
      </c>
      <c r="AD245" s="196">
        <f t="shared" si="43"/>
        <v>0</v>
      </c>
      <c r="AE245" s="196">
        <f t="shared" si="44"/>
        <v>0</v>
      </c>
    </row>
    <row r="246" spans="1:31" s="7" customFormat="1" ht="24" x14ac:dyDescent="0.25">
      <c r="A246" s="364"/>
      <c r="B246" s="248">
        <f t="shared" si="46"/>
        <v>70</v>
      </c>
      <c r="C246" s="321"/>
      <c r="D246" s="370"/>
      <c r="E246" s="321"/>
      <c r="F246" s="18" t="s">
        <v>313</v>
      </c>
      <c r="G246" s="370"/>
      <c r="H246" s="370"/>
      <c r="I246" s="370"/>
      <c r="J246" s="48">
        <v>0.3</v>
      </c>
      <c r="K246" s="48">
        <v>26.7</v>
      </c>
      <c r="L246" s="48">
        <v>5.56</v>
      </c>
      <c r="M246" s="71">
        <v>2016</v>
      </c>
      <c r="N246" s="144">
        <f>IF(K246="","",IF(O246="",IF(K246=0,"",IF(K246&lt;=[7]Разработчик!$D$7,[7]Разработчик!$C$8,IF(K246&lt;=[7]Разработчик!$G$7,[7]Разработчик!$F$8,IF(K246&lt;=[7]Разработчик!$J$7,[7]Разработчик!$I$8,IF(K246&lt;=[7]Разработчик!$M$7,[7]Разработчик!$L$8,IF(K246&lt;=[7]Разработчик!$P$7,[7]Разработчик!$O$8,IF(K246&lt;=[7]Разработчик!$S$7,[7]Разработчик!$R$8,IF(K246&lt;=425.9,3.5,IF(K246&gt;=[7]Разработчик!$V$7,[7]Разработчик!$U$8))))))))),"-"))</f>
        <v>1.5</v>
      </c>
      <c r="O246" s="145"/>
      <c r="P246" s="71">
        <v>2019</v>
      </c>
      <c r="Q246" s="71">
        <v>2023</v>
      </c>
      <c r="R246" s="71">
        <v>12.5</v>
      </c>
      <c r="S246" s="71" t="s">
        <v>1168</v>
      </c>
      <c r="T246" s="146">
        <f t="shared" si="41"/>
        <v>2028.5</v>
      </c>
      <c r="U246" s="147"/>
      <c r="V246" s="147"/>
      <c r="W246" s="147"/>
      <c r="X246" s="147"/>
      <c r="Y246" s="147"/>
      <c r="Z246" s="147"/>
      <c r="AA246" s="148"/>
      <c r="AB246" s="147"/>
      <c r="AC246" s="196">
        <f t="shared" si="42"/>
        <v>0</v>
      </c>
      <c r="AD246" s="196">
        <f t="shared" si="43"/>
        <v>0</v>
      </c>
      <c r="AE246" s="196">
        <f t="shared" si="44"/>
        <v>0</v>
      </c>
    </row>
    <row r="247" spans="1:31" s="7" customFormat="1" ht="24" customHeight="1" x14ac:dyDescent="0.25">
      <c r="A247" s="364" t="s">
        <v>1381</v>
      </c>
      <c r="B247" s="251">
        <v>71</v>
      </c>
      <c r="C247" s="321" t="s">
        <v>1382</v>
      </c>
      <c r="D247" s="370" t="s">
        <v>1383</v>
      </c>
      <c r="E247" s="321" t="s">
        <v>1376</v>
      </c>
      <c r="F247" s="18" t="s">
        <v>313</v>
      </c>
      <c r="G247" s="370">
        <v>3.04</v>
      </c>
      <c r="H247" s="370">
        <v>3.04</v>
      </c>
      <c r="I247" s="370">
        <v>330</v>
      </c>
      <c r="J247" s="48">
        <v>1.3</v>
      </c>
      <c r="K247" s="48">
        <v>356.6</v>
      </c>
      <c r="L247" s="48">
        <v>19.05</v>
      </c>
      <c r="M247" s="71">
        <v>2016</v>
      </c>
      <c r="N247" s="144">
        <f>IF(K247="","",IF(O247="",IF(K247=0,"",IF(K247&lt;=[7]Разработчик!$D$7,[7]Разработчик!$C$8,IF(K247&lt;=[7]Разработчик!$G$7,[7]Разработчик!$F$8,IF(K247&lt;=[7]Разработчик!$J$7,[7]Разработчик!$I$8,IF(K247&lt;=[7]Разработчик!$M$7,[7]Разработчик!$L$8,IF(K247&lt;=[7]Разработчик!$P$7,[7]Разработчик!$O$8,IF(K247&lt;=[7]Разработчик!$S$7,[7]Разработчик!$R$8,IF(K247&lt;=425.9,3.5,IF(K247&gt;=[7]Разработчик!$V$7,[7]Разработчик!$U$8))))))))),"-"))</f>
        <v>3.5</v>
      </c>
      <c r="O247" s="145"/>
      <c r="P247" s="71">
        <v>2019</v>
      </c>
      <c r="Q247" s="71">
        <v>2023</v>
      </c>
      <c r="R247" s="71">
        <v>12.5</v>
      </c>
      <c r="S247" s="71" t="s">
        <v>1168</v>
      </c>
      <c r="T247" s="146">
        <f t="shared" si="41"/>
        <v>2028.5</v>
      </c>
      <c r="U247" s="71">
        <v>9</v>
      </c>
      <c r="V247" s="71">
        <v>2</v>
      </c>
      <c r="W247" s="71">
        <v>4</v>
      </c>
      <c r="X247" s="71">
        <v>0</v>
      </c>
      <c r="Y247" s="71">
        <v>2</v>
      </c>
      <c r="Z247" s="147">
        <v>1</v>
      </c>
      <c r="AA247" s="148" t="s">
        <v>2688</v>
      </c>
      <c r="AB247" s="147" t="s">
        <v>2521</v>
      </c>
      <c r="AC247" s="196">
        <f t="shared" si="42"/>
        <v>14</v>
      </c>
      <c r="AD247" s="196">
        <f t="shared" si="43"/>
        <v>37</v>
      </c>
      <c r="AE247" s="196">
        <f t="shared" si="44"/>
        <v>51</v>
      </c>
    </row>
    <row r="248" spans="1:31" s="7" customFormat="1" ht="24" x14ac:dyDescent="0.25">
      <c r="A248" s="364"/>
      <c r="B248" s="248">
        <f t="shared" ref="B248:B256" si="47">B247</f>
        <v>71</v>
      </c>
      <c r="C248" s="321"/>
      <c r="D248" s="370"/>
      <c r="E248" s="321"/>
      <c r="F248" s="18" t="s">
        <v>313</v>
      </c>
      <c r="G248" s="370"/>
      <c r="H248" s="370"/>
      <c r="I248" s="370"/>
      <c r="J248" s="48">
        <v>1.8</v>
      </c>
      <c r="K248" s="48">
        <v>60.3</v>
      </c>
      <c r="L248" s="48">
        <v>8.74</v>
      </c>
      <c r="M248" s="71">
        <v>2016</v>
      </c>
      <c r="N248" s="144">
        <f>IF(K248="","",IF(O248="",IF(K248=0,"",IF(K248&lt;=[7]Разработчик!$D$7,[7]Разработчик!$C$8,IF(K248&lt;=[7]Разработчик!$G$7,[7]Разработчик!$F$8,IF(K248&lt;=[7]Разработчик!$J$7,[7]Разработчик!$I$8,IF(K248&lt;=[7]Разработчик!$M$7,[7]Разработчик!$L$8,IF(K248&lt;=[7]Разработчик!$P$7,[7]Разработчик!$O$8,IF(K248&lt;=[7]Разработчик!$S$7,[7]Разработчик!$R$8,IF(K248&lt;=425.9,3.5,IF(K248&gt;=[7]Разработчик!$V$7,[7]Разработчик!$U$8))))))))),"-"))</f>
        <v>2</v>
      </c>
      <c r="O248" s="145"/>
      <c r="P248" s="71">
        <v>2019</v>
      </c>
      <c r="Q248" s="71">
        <v>2023</v>
      </c>
      <c r="R248" s="71">
        <v>12.5</v>
      </c>
      <c r="S248" s="71" t="s">
        <v>1168</v>
      </c>
      <c r="T248" s="146">
        <f t="shared" si="41"/>
        <v>2028.5</v>
      </c>
      <c r="U248" s="147"/>
      <c r="V248" s="147"/>
      <c r="W248" s="147"/>
      <c r="X248" s="147"/>
      <c r="Y248" s="147"/>
      <c r="Z248" s="147"/>
      <c r="AA248" s="148"/>
      <c r="AB248" s="147"/>
      <c r="AC248" s="196">
        <f t="shared" si="42"/>
        <v>0</v>
      </c>
      <c r="AD248" s="196">
        <f t="shared" si="43"/>
        <v>0</v>
      </c>
      <c r="AE248" s="196">
        <f t="shared" si="44"/>
        <v>0</v>
      </c>
    </row>
    <row r="249" spans="1:31" s="7" customFormat="1" ht="24" x14ac:dyDescent="0.25">
      <c r="A249" s="364"/>
      <c r="B249" s="248">
        <f t="shared" si="47"/>
        <v>71</v>
      </c>
      <c r="C249" s="321"/>
      <c r="D249" s="370"/>
      <c r="E249" s="321"/>
      <c r="F249" s="18" t="s">
        <v>313</v>
      </c>
      <c r="G249" s="370"/>
      <c r="H249" s="370"/>
      <c r="I249" s="370"/>
      <c r="J249" s="48">
        <v>8.6999999999999993</v>
      </c>
      <c r="K249" s="48">
        <v>33.4</v>
      </c>
      <c r="L249" s="48">
        <v>6.35</v>
      </c>
      <c r="M249" s="71">
        <v>2016</v>
      </c>
      <c r="N249" s="144">
        <f>IF(K249="","",IF(O249="",IF(K249=0,"",IF(K249&lt;=[7]Разработчик!$D$7,[7]Разработчик!$C$8,IF(K249&lt;=[7]Разработчик!$G$7,[7]Разработчик!$F$8,IF(K249&lt;=[7]Разработчик!$J$7,[7]Разработчик!$I$8,IF(K249&lt;=[7]Разработчик!$M$7,[7]Разработчик!$L$8,IF(K249&lt;=[7]Разработчик!$P$7,[7]Разработчик!$O$8,IF(K249&lt;=[7]Разработчик!$S$7,[7]Разработчик!$R$8,IF(K249&lt;=425.9,3.5,IF(K249&gt;=[7]Разработчик!$V$7,[7]Разработчик!$U$8))))))))),"-"))</f>
        <v>1.5</v>
      </c>
      <c r="O249" s="145"/>
      <c r="P249" s="71">
        <v>2019</v>
      </c>
      <c r="Q249" s="71">
        <v>2023</v>
      </c>
      <c r="R249" s="71">
        <v>12.5</v>
      </c>
      <c r="S249" s="71" t="s">
        <v>1168</v>
      </c>
      <c r="T249" s="146">
        <f t="shared" si="41"/>
        <v>2028.5</v>
      </c>
      <c r="U249" s="147"/>
      <c r="V249" s="147"/>
      <c r="W249" s="147"/>
      <c r="X249" s="147"/>
      <c r="Y249" s="147"/>
      <c r="Z249" s="147"/>
      <c r="AA249" s="148"/>
      <c r="AB249" s="147"/>
      <c r="AC249" s="196">
        <f t="shared" si="42"/>
        <v>0</v>
      </c>
      <c r="AD249" s="196">
        <f t="shared" si="43"/>
        <v>0</v>
      </c>
      <c r="AE249" s="196">
        <f t="shared" si="44"/>
        <v>0</v>
      </c>
    </row>
    <row r="250" spans="1:31" s="7" customFormat="1" ht="24" customHeight="1" x14ac:dyDescent="0.25">
      <c r="A250" s="364"/>
      <c r="B250" s="248">
        <f t="shared" si="47"/>
        <v>71</v>
      </c>
      <c r="C250" s="321"/>
      <c r="D250" s="370" t="s">
        <v>1384</v>
      </c>
      <c r="E250" s="321"/>
      <c r="F250" s="18" t="s">
        <v>313</v>
      </c>
      <c r="G250" s="370">
        <v>2.7</v>
      </c>
      <c r="H250" s="370">
        <v>2.7</v>
      </c>
      <c r="I250" s="370">
        <v>330</v>
      </c>
      <c r="J250" s="48">
        <v>29.9</v>
      </c>
      <c r="K250" s="48">
        <v>356.6</v>
      </c>
      <c r="L250" s="48">
        <v>19.05</v>
      </c>
      <c r="M250" s="71">
        <v>2016</v>
      </c>
      <c r="N250" s="144">
        <f>IF(K250="","",IF(O250="",IF(K250=0,"",IF(K250&lt;=[7]Разработчик!$D$7,[7]Разработчик!$C$8,IF(K250&lt;=[7]Разработчик!$G$7,[7]Разработчик!$F$8,IF(K250&lt;=[7]Разработчик!$J$7,[7]Разработчик!$I$8,IF(K250&lt;=[7]Разработчик!$M$7,[7]Разработчик!$L$8,IF(K250&lt;=[7]Разработчик!$P$7,[7]Разработчик!$O$8,IF(K250&lt;=[7]Разработчик!$S$7,[7]Разработчик!$R$8,IF(K250&lt;=425.9,3.5,IF(K250&gt;=[7]Разработчик!$V$7,[7]Разработчик!$U$8))))))))),"-"))</f>
        <v>3.5</v>
      </c>
      <c r="O250" s="145"/>
      <c r="P250" s="71">
        <v>2019</v>
      </c>
      <c r="Q250" s="71">
        <v>2023</v>
      </c>
      <c r="R250" s="71">
        <v>12.5</v>
      </c>
      <c r="S250" s="71" t="s">
        <v>1168</v>
      </c>
      <c r="T250" s="146">
        <f t="shared" si="41"/>
        <v>2028.5</v>
      </c>
      <c r="U250" s="71">
        <v>6</v>
      </c>
      <c r="V250" s="71">
        <v>2</v>
      </c>
      <c r="W250" s="71">
        <v>2</v>
      </c>
      <c r="X250" s="71">
        <v>0</v>
      </c>
      <c r="Y250" s="71">
        <v>1</v>
      </c>
      <c r="Z250" s="147">
        <v>2</v>
      </c>
      <c r="AA250" s="148" t="s">
        <v>2689</v>
      </c>
      <c r="AB250" s="147" t="s">
        <v>2521</v>
      </c>
      <c r="AC250" s="196">
        <f t="shared" si="42"/>
        <v>11</v>
      </c>
      <c r="AD250" s="196">
        <f t="shared" si="43"/>
        <v>29</v>
      </c>
      <c r="AE250" s="196">
        <f t="shared" si="44"/>
        <v>40</v>
      </c>
    </row>
    <row r="251" spans="1:31" s="7" customFormat="1" ht="24" x14ac:dyDescent="0.25">
      <c r="A251" s="364"/>
      <c r="B251" s="248">
        <f t="shared" si="47"/>
        <v>71</v>
      </c>
      <c r="C251" s="321"/>
      <c r="D251" s="370"/>
      <c r="E251" s="321"/>
      <c r="F251" s="18" t="s">
        <v>313</v>
      </c>
      <c r="G251" s="370"/>
      <c r="H251" s="370"/>
      <c r="I251" s="370"/>
      <c r="J251" s="48">
        <v>0.1</v>
      </c>
      <c r="K251" s="48">
        <v>60.3</v>
      </c>
      <c r="L251" s="48">
        <v>8.74</v>
      </c>
      <c r="M251" s="71">
        <v>2016</v>
      </c>
      <c r="N251" s="144">
        <f>IF(K251="","",IF(O251="",IF(K251=0,"",IF(K251&lt;=[7]Разработчик!$D$7,[7]Разработчик!$C$8,IF(K251&lt;=[7]Разработчик!$G$7,[7]Разработчик!$F$8,IF(K251&lt;=[7]Разработчик!$J$7,[7]Разработчик!$I$8,IF(K251&lt;=[7]Разработчик!$M$7,[7]Разработчик!$L$8,IF(K251&lt;=[7]Разработчик!$P$7,[7]Разработчик!$O$8,IF(K251&lt;=[7]Разработчик!$S$7,[7]Разработчик!$R$8,IF(K251&lt;=425.9,3.5,IF(K251&gt;=[7]Разработчик!$V$7,[7]Разработчик!$U$8))))))))),"-"))</f>
        <v>2</v>
      </c>
      <c r="O251" s="145"/>
      <c r="P251" s="71">
        <v>2019</v>
      </c>
      <c r="Q251" s="71">
        <v>2023</v>
      </c>
      <c r="R251" s="71">
        <v>12.5</v>
      </c>
      <c r="S251" s="71" t="s">
        <v>1168</v>
      </c>
      <c r="T251" s="146">
        <f t="shared" si="41"/>
        <v>2028.5</v>
      </c>
      <c r="U251" s="147"/>
      <c r="V251" s="147"/>
      <c r="W251" s="147"/>
      <c r="X251" s="147"/>
      <c r="Y251" s="147"/>
      <c r="Z251" s="147"/>
      <c r="AA251" s="148"/>
      <c r="AB251" s="147"/>
      <c r="AC251" s="196">
        <f t="shared" si="42"/>
        <v>0</v>
      </c>
      <c r="AD251" s="196">
        <f t="shared" si="43"/>
        <v>0</v>
      </c>
      <c r="AE251" s="196">
        <f t="shared" si="44"/>
        <v>0</v>
      </c>
    </row>
    <row r="252" spans="1:31" s="7" customFormat="1" ht="24" x14ac:dyDescent="0.25">
      <c r="A252" s="364"/>
      <c r="B252" s="248">
        <f t="shared" si="47"/>
        <v>71</v>
      </c>
      <c r="C252" s="321"/>
      <c r="D252" s="370"/>
      <c r="E252" s="321"/>
      <c r="F252" s="18" t="s">
        <v>313</v>
      </c>
      <c r="G252" s="370"/>
      <c r="H252" s="370"/>
      <c r="I252" s="370"/>
      <c r="J252" s="48">
        <v>0.1</v>
      </c>
      <c r="K252" s="48">
        <v>21.3</v>
      </c>
      <c r="L252" s="48">
        <v>4.78</v>
      </c>
      <c r="M252" s="71">
        <v>2016</v>
      </c>
      <c r="N252" s="144">
        <f>IF(K252="","",IF(O252="",IF(K252=0,"",IF(K252&lt;=[7]Разработчик!$D$7,[7]Разработчик!$C$8,IF(K252&lt;=[7]Разработчик!$G$7,[7]Разработчик!$F$8,IF(K252&lt;=[7]Разработчик!$J$7,[7]Разработчик!$I$8,IF(K252&lt;=[7]Разработчик!$M$7,[7]Разработчик!$L$8,IF(K252&lt;=[7]Разработчик!$P$7,[7]Разработчик!$O$8,IF(K252&lt;=[7]Разработчик!$S$7,[7]Разработчик!$R$8,IF(K252&lt;=425.9,3.5,IF(K252&gt;=[7]Разработчик!$V$7,[7]Разработчик!$U$8))))))))),"-"))</f>
        <v>1</v>
      </c>
      <c r="O252" s="145"/>
      <c r="P252" s="71">
        <v>2019</v>
      </c>
      <c r="Q252" s="71">
        <v>2023</v>
      </c>
      <c r="R252" s="71">
        <v>12.5</v>
      </c>
      <c r="S252" s="71" t="s">
        <v>1168</v>
      </c>
      <c r="T252" s="146">
        <f t="shared" si="41"/>
        <v>2028.5</v>
      </c>
      <c r="U252" s="147"/>
      <c r="V252" s="147"/>
      <c r="W252" s="147"/>
      <c r="X252" s="147"/>
      <c r="Y252" s="147"/>
      <c r="Z252" s="147"/>
      <c r="AA252" s="148"/>
      <c r="AB252" s="147"/>
      <c r="AC252" s="196">
        <f t="shared" si="42"/>
        <v>0</v>
      </c>
      <c r="AD252" s="196">
        <f t="shared" si="43"/>
        <v>0</v>
      </c>
      <c r="AE252" s="196">
        <f t="shared" si="44"/>
        <v>0</v>
      </c>
    </row>
    <row r="253" spans="1:31" s="7" customFormat="1" ht="24" customHeight="1" x14ac:dyDescent="0.25">
      <c r="A253" s="364"/>
      <c r="B253" s="248">
        <f t="shared" si="47"/>
        <v>71</v>
      </c>
      <c r="C253" s="321"/>
      <c r="D253" s="370" t="s">
        <v>1385</v>
      </c>
      <c r="E253" s="321"/>
      <c r="F253" s="18" t="s">
        <v>313</v>
      </c>
      <c r="G253" s="370">
        <v>3.04</v>
      </c>
      <c r="H253" s="370">
        <v>3.04</v>
      </c>
      <c r="I253" s="370">
        <v>330</v>
      </c>
      <c r="J253" s="48">
        <v>14.9</v>
      </c>
      <c r="K253" s="48">
        <v>356.6</v>
      </c>
      <c r="L253" s="48">
        <v>19.05</v>
      </c>
      <c r="M253" s="71">
        <v>2016</v>
      </c>
      <c r="N253" s="144">
        <f>IF(K253="","",IF(O253="",IF(K253=0,"",IF(K253&lt;=[7]Разработчик!$D$7,[7]Разработчик!$C$8,IF(K253&lt;=[7]Разработчик!$G$7,[7]Разработчик!$F$8,IF(K253&lt;=[7]Разработчик!$J$7,[7]Разработчик!$I$8,IF(K253&lt;=[7]Разработчик!$M$7,[7]Разработчик!$L$8,IF(K253&lt;=[7]Разработчик!$P$7,[7]Разработчик!$O$8,IF(K253&lt;=[7]Разработчик!$S$7,[7]Разработчик!$R$8,IF(K253&lt;=425.9,3.5,IF(K253&gt;=[7]Разработчик!$V$7,[7]Разработчик!$U$8))))))))),"-"))</f>
        <v>3.5</v>
      </c>
      <c r="O253" s="145"/>
      <c r="P253" s="71">
        <v>2019</v>
      </c>
      <c r="Q253" s="71">
        <v>2023</v>
      </c>
      <c r="R253" s="71">
        <v>12.5</v>
      </c>
      <c r="S253" s="71" t="s">
        <v>1168</v>
      </c>
      <c r="T253" s="146">
        <f t="shared" si="41"/>
        <v>2028.5</v>
      </c>
      <c r="U253" s="71">
        <v>9</v>
      </c>
      <c r="V253" s="71">
        <v>2</v>
      </c>
      <c r="W253" s="71">
        <v>10</v>
      </c>
      <c r="X253" s="71">
        <v>0</v>
      </c>
      <c r="Y253" s="71">
        <v>3</v>
      </c>
      <c r="Z253" s="147">
        <v>4</v>
      </c>
      <c r="AA253" s="148" t="s">
        <v>2690</v>
      </c>
      <c r="AB253" s="147" t="s">
        <v>2521</v>
      </c>
      <c r="AC253" s="196">
        <f t="shared" si="42"/>
        <v>18</v>
      </c>
      <c r="AD253" s="196">
        <f t="shared" si="43"/>
        <v>59</v>
      </c>
      <c r="AE253" s="196">
        <f t="shared" si="44"/>
        <v>77</v>
      </c>
    </row>
    <row r="254" spans="1:31" s="7" customFormat="1" ht="24" x14ac:dyDescent="0.25">
      <c r="A254" s="364"/>
      <c r="B254" s="248">
        <f t="shared" si="47"/>
        <v>71</v>
      </c>
      <c r="C254" s="321"/>
      <c r="D254" s="370"/>
      <c r="E254" s="321"/>
      <c r="F254" s="18" t="s">
        <v>313</v>
      </c>
      <c r="G254" s="370"/>
      <c r="H254" s="370"/>
      <c r="I254" s="370"/>
      <c r="J254" s="48">
        <v>2.2000000000000002</v>
      </c>
      <c r="K254" s="48">
        <v>60.3</v>
      </c>
      <c r="L254" s="48">
        <v>8.74</v>
      </c>
      <c r="M254" s="71">
        <v>2016</v>
      </c>
      <c r="N254" s="144">
        <f>IF(K254="","",IF(O254="",IF(K254=0,"",IF(K254&lt;=[7]Разработчик!$D$7,[7]Разработчик!$C$8,IF(K254&lt;=[7]Разработчик!$G$7,[7]Разработчик!$F$8,IF(K254&lt;=[7]Разработчик!$J$7,[7]Разработчик!$I$8,IF(K254&lt;=[7]Разработчик!$M$7,[7]Разработчик!$L$8,IF(K254&lt;=[7]Разработчик!$P$7,[7]Разработчик!$O$8,IF(K254&lt;=[7]Разработчик!$S$7,[7]Разработчик!$R$8,IF(K254&lt;=425.9,3.5,IF(K254&gt;=[7]Разработчик!$V$7,[7]Разработчик!$U$8))))))))),"-"))</f>
        <v>2</v>
      </c>
      <c r="O254" s="145"/>
      <c r="P254" s="71">
        <v>2019</v>
      </c>
      <c r="Q254" s="71">
        <v>2023</v>
      </c>
      <c r="R254" s="71">
        <v>12.5</v>
      </c>
      <c r="S254" s="71" t="s">
        <v>1168</v>
      </c>
      <c r="T254" s="146">
        <f t="shared" si="41"/>
        <v>2028.5</v>
      </c>
      <c r="U254" s="147"/>
      <c r="V254" s="147"/>
      <c r="W254" s="147"/>
      <c r="X254" s="147"/>
      <c r="Y254" s="147"/>
      <c r="Z254" s="147"/>
      <c r="AA254" s="148"/>
      <c r="AB254" s="147"/>
      <c r="AC254" s="196">
        <f t="shared" si="42"/>
        <v>0</v>
      </c>
      <c r="AD254" s="196">
        <f t="shared" si="43"/>
        <v>0</v>
      </c>
      <c r="AE254" s="196">
        <f t="shared" si="44"/>
        <v>0</v>
      </c>
    </row>
    <row r="255" spans="1:31" s="7" customFormat="1" ht="24" x14ac:dyDescent="0.25">
      <c r="A255" s="364"/>
      <c r="B255" s="248">
        <f t="shared" si="47"/>
        <v>71</v>
      </c>
      <c r="C255" s="321"/>
      <c r="D255" s="370"/>
      <c r="E255" s="321"/>
      <c r="F255" s="18" t="s">
        <v>313</v>
      </c>
      <c r="G255" s="370"/>
      <c r="H255" s="370"/>
      <c r="I255" s="370"/>
      <c r="J255" s="48">
        <v>0.5</v>
      </c>
      <c r="K255" s="48">
        <v>33.4</v>
      </c>
      <c r="L255" s="48">
        <v>6.35</v>
      </c>
      <c r="M255" s="71">
        <v>2016</v>
      </c>
      <c r="N255" s="144">
        <f>IF(K255="","",IF(O255="",IF(K255=0,"",IF(K255&lt;=[7]Разработчик!$D$7,[7]Разработчик!$C$8,IF(K255&lt;=[7]Разработчик!$G$7,[7]Разработчик!$F$8,IF(K255&lt;=[7]Разработчик!$J$7,[7]Разработчик!$I$8,IF(K255&lt;=[7]Разработчик!$M$7,[7]Разработчик!$L$8,IF(K255&lt;=[7]Разработчик!$P$7,[7]Разработчик!$O$8,IF(K255&lt;=[7]Разработчик!$S$7,[7]Разработчик!$R$8,IF(K255&lt;=425.9,3.5,IF(K255&gt;=[7]Разработчик!$V$7,[7]Разработчик!$U$8))))))))),"-"))</f>
        <v>1.5</v>
      </c>
      <c r="O255" s="145"/>
      <c r="P255" s="71">
        <v>2019</v>
      </c>
      <c r="Q255" s="71">
        <v>2023</v>
      </c>
      <c r="R255" s="71">
        <v>12.5</v>
      </c>
      <c r="S255" s="71" t="s">
        <v>1168</v>
      </c>
      <c r="T255" s="146">
        <f t="shared" si="41"/>
        <v>2028.5</v>
      </c>
      <c r="U255" s="147"/>
      <c r="V255" s="147"/>
      <c r="W255" s="147"/>
      <c r="X255" s="147"/>
      <c r="Y255" s="147"/>
      <c r="Z255" s="147"/>
      <c r="AA255" s="148"/>
      <c r="AB255" s="147"/>
      <c r="AC255" s="196">
        <f t="shared" si="42"/>
        <v>0</v>
      </c>
      <c r="AD255" s="196">
        <f t="shared" si="43"/>
        <v>0</v>
      </c>
      <c r="AE255" s="196">
        <f t="shared" si="44"/>
        <v>0</v>
      </c>
    </row>
    <row r="256" spans="1:31" s="7" customFormat="1" ht="24" x14ac:dyDescent="0.25">
      <c r="A256" s="364"/>
      <c r="B256" s="248">
        <f t="shared" si="47"/>
        <v>71</v>
      </c>
      <c r="C256" s="321"/>
      <c r="D256" s="370"/>
      <c r="E256" s="321"/>
      <c r="F256" s="18" t="s">
        <v>313</v>
      </c>
      <c r="G256" s="370"/>
      <c r="H256" s="370"/>
      <c r="I256" s="370"/>
      <c r="J256" s="48">
        <v>0.3</v>
      </c>
      <c r="K256" s="48">
        <v>26.7</v>
      </c>
      <c r="L256" s="48">
        <v>5.56</v>
      </c>
      <c r="M256" s="71">
        <v>2016</v>
      </c>
      <c r="N256" s="144">
        <f>IF(K256="","",IF(O256="",IF(K256=0,"",IF(K256&lt;=[7]Разработчик!$D$7,[7]Разработчик!$C$8,IF(K256&lt;=[7]Разработчик!$G$7,[7]Разработчик!$F$8,IF(K256&lt;=[7]Разработчик!$J$7,[7]Разработчик!$I$8,IF(K256&lt;=[7]Разработчик!$M$7,[7]Разработчик!$L$8,IF(K256&lt;=[7]Разработчик!$P$7,[7]Разработчик!$O$8,IF(K256&lt;=[7]Разработчик!$S$7,[7]Разработчик!$R$8,IF(K256&lt;=425.9,3.5,IF(K256&gt;=[7]Разработчик!$V$7,[7]Разработчик!$U$8))))))))),"-"))</f>
        <v>1.5</v>
      </c>
      <c r="O256" s="145"/>
      <c r="P256" s="71">
        <v>2019</v>
      </c>
      <c r="Q256" s="71">
        <v>2023</v>
      </c>
      <c r="R256" s="71">
        <v>12.5</v>
      </c>
      <c r="S256" s="71" t="s">
        <v>1168</v>
      </c>
      <c r="T256" s="146">
        <f t="shared" si="41"/>
        <v>2028.5</v>
      </c>
      <c r="U256" s="147"/>
      <c r="V256" s="147"/>
      <c r="W256" s="147"/>
      <c r="X256" s="147"/>
      <c r="Y256" s="147"/>
      <c r="Z256" s="147"/>
      <c r="AA256" s="148"/>
      <c r="AB256" s="147"/>
      <c r="AC256" s="196">
        <f t="shared" si="42"/>
        <v>0</v>
      </c>
      <c r="AD256" s="196">
        <f t="shared" si="43"/>
        <v>0</v>
      </c>
      <c r="AE256" s="196">
        <f t="shared" si="44"/>
        <v>0</v>
      </c>
    </row>
    <row r="257" spans="1:31" s="7" customFormat="1" ht="24" customHeight="1" x14ac:dyDescent="0.25">
      <c r="A257" s="364" t="s">
        <v>1386</v>
      </c>
      <c r="B257" s="251">
        <v>72</v>
      </c>
      <c r="C257" s="321" t="s">
        <v>1387</v>
      </c>
      <c r="D257" s="370" t="s">
        <v>1388</v>
      </c>
      <c r="E257" s="321" t="s">
        <v>1376</v>
      </c>
      <c r="F257" s="18" t="s">
        <v>313</v>
      </c>
      <c r="G257" s="370">
        <v>3.04</v>
      </c>
      <c r="H257" s="370">
        <v>3.04</v>
      </c>
      <c r="I257" s="370">
        <v>330</v>
      </c>
      <c r="J257" s="48">
        <v>1.4</v>
      </c>
      <c r="K257" s="48">
        <v>356.6</v>
      </c>
      <c r="L257" s="48">
        <v>19.05</v>
      </c>
      <c r="M257" s="71">
        <v>2016</v>
      </c>
      <c r="N257" s="144">
        <f>IF(K257="","",IF(O257="",IF(K257=0,"",IF(K257&lt;=[7]Разработчик!$D$7,[7]Разработчик!$C$8,IF(K257&lt;=[7]Разработчик!$G$7,[7]Разработчик!$F$8,IF(K257&lt;=[7]Разработчик!$J$7,[7]Разработчик!$I$8,IF(K257&lt;=[7]Разработчик!$M$7,[7]Разработчик!$L$8,IF(K257&lt;=[7]Разработчик!$P$7,[7]Разработчик!$O$8,IF(K257&lt;=[7]Разработчик!$S$7,[7]Разработчик!$R$8,IF(K257&lt;=425.9,3.5,IF(K257&gt;=[7]Разработчик!$V$7,[7]Разработчик!$U$8))))))))),"-"))</f>
        <v>3.5</v>
      </c>
      <c r="O257" s="145"/>
      <c r="P257" s="71">
        <v>2019</v>
      </c>
      <c r="Q257" s="71">
        <v>2023</v>
      </c>
      <c r="R257" s="71">
        <v>12.5</v>
      </c>
      <c r="S257" s="71" t="s">
        <v>1168</v>
      </c>
      <c r="T257" s="146">
        <f t="shared" si="41"/>
        <v>2028.5</v>
      </c>
      <c r="U257" s="71">
        <v>9</v>
      </c>
      <c r="V257" s="71">
        <v>2</v>
      </c>
      <c r="W257" s="71">
        <v>4</v>
      </c>
      <c r="X257" s="71">
        <v>0</v>
      </c>
      <c r="Y257" s="71">
        <v>2</v>
      </c>
      <c r="Z257" s="147">
        <v>1</v>
      </c>
      <c r="AA257" s="148" t="s">
        <v>2688</v>
      </c>
      <c r="AB257" s="147" t="s">
        <v>2521</v>
      </c>
      <c r="AC257" s="196">
        <f t="shared" si="42"/>
        <v>14</v>
      </c>
      <c r="AD257" s="196">
        <f t="shared" si="43"/>
        <v>37</v>
      </c>
      <c r="AE257" s="196">
        <f t="shared" si="44"/>
        <v>51</v>
      </c>
    </row>
    <row r="258" spans="1:31" s="7" customFormat="1" ht="24" x14ac:dyDescent="0.25">
      <c r="A258" s="364"/>
      <c r="B258" s="248">
        <f t="shared" ref="B258:B265" si="48">B257</f>
        <v>72</v>
      </c>
      <c r="C258" s="321"/>
      <c r="D258" s="370"/>
      <c r="E258" s="321"/>
      <c r="F258" s="18" t="s">
        <v>313</v>
      </c>
      <c r="G258" s="370"/>
      <c r="H258" s="370"/>
      <c r="I258" s="370"/>
      <c r="J258" s="48">
        <v>1.8</v>
      </c>
      <c r="K258" s="48">
        <v>60.3</v>
      </c>
      <c r="L258" s="48">
        <v>8.74</v>
      </c>
      <c r="M258" s="71">
        <v>2016</v>
      </c>
      <c r="N258" s="144">
        <f>IF(K258="","",IF(O258="",IF(K258=0,"",IF(K258&lt;=[7]Разработчик!$D$7,[7]Разработчик!$C$8,IF(K258&lt;=[7]Разработчик!$G$7,[7]Разработчик!$F$8,IF(K258&lt;=[7]Разработчик!$J$7,[7]Разработчик!$I$8,IF(K258&lt;=[7]Разработчик!$M$7,[7]Разработчик!$L$8,IF(K258&lt;=[7]Разработчик!$P$7,[7]Разработчик!$O$8,IF(K258&lt;=[7]Разработчик!$S$7,[7]Разработчик!$R$8,IF(K258&lt;=425.9,3.5,IF(K258&gt;=[7]Разработчик!$V$7,[7]Разработчик!$U$8))))))))),"-"))</f>
        <v>2</v>
      </c>
      <c r="O258" s="145"/>
      <c r="P258" s="71">
        <v>2019</v>
      </c>
      <c r="Q258" s="71">
        <v>2023</v>
      </c>
      <c r="R258" s="71">
        <v>12.5</v>
      </c>
      <c r="S258" s="71" t="s">
        <v>1168</v>
      </c>
      <c r="T258" s="146">
        <f t="shared" si="41"/>
        <v>2028.5</v>
      </c>
      <c r="U258" s="147"/>
      <c r="V258" s="147"/>
      <c r="W258" s="147"/>
      <c r="X258" s="147"/>
      <c r="Y258" s="147"/>
      <c r="Z258" s="147"/>
      <c r="AA258" s="148"/>
      <c r="AB258" s="147"/>
      <c r="AC258" s="196">
        <f t="shared" si="42"/>
        <v>0</v>
      </c>
      <c r="AD258" s="196">
        <f t="shared" si="43"/>
        <v>0</v>
      </c>
      <c r="AE258" s="196">
        <f t="shared" si="44"/>
        <v>0</v>
      </c>
    </row>
    <row r="259" spans="1:31" s="7" customFormat="1" ht="24" x14ac:dyDescent="0.25">
      <c r="A259" s="364"/>
      <c r="B259" s="248">
        <f t="shared" si="48"/>
        <v>72</v>
      </c>
      <c r="C259" s="321"/>
      <c r="D259" s="370"/>
      <c r="E259" s="321"/>
      <c r="F259" s="18" t="s">
        <v>313</v>
      </c>
      <c r="G259" s="370"/>
      <c r="H259" s="370"/>
      <c r="I259" s="370"/>
      <c r="J259" s="48">
        <v>8.6999999999999993</v>
      </c>
      <c r="K259" s="48">
        <v>33.4</v>
      </c>
      <c r="L259" s="48">
        <v>6.35</v>
      </c>
      <c r="M259" s="71">
        <v>2016</v>
      </c>
      <c r="N259" s="144">
        <f>IF(K259="","",IF(O259="",IF(K259=0,"",IF(K259&lt;=[7]Разработчик!$D$7,[7]Разработчик!$C$8,IF(K259&lt;=[7]Разработчик!$G$7,[7]Разработчик!$F$8,IF(K259&lt;=[7]Разработчик!$J$7,[7]Разработчик!$I$8,IF(K259&lt;=[7]Разработчик!$M$7,[7]Разработчик!$L$8,IF(K259&lt;=[7]Разработчик!$P$7,[7]Разработчик!$O$8,IF(K259&lt;=[7]Разработчик!$S$7,[7]Разработчик!$R$8,IF(K259&lt;=425.9,3.5,IF(K259&gt;=[7]Разработчик!$V$7,[7]Разработчик!$U$8))))))))),"-"))</f>
        <v>1.5</v>
      </c>
      <c r="O259" s="145"/>
      <c r="P259" s="71">
        <v>2019</v>
      </c>
      <c r="Q259" s="71">
        <v>2023</v>
      </c>
      <c r="R259" s="71">
        <v>12.5</v>
      </c>
      <c r="S259" s="71" t="s">
        <v>1168</v>
      </c>
      <c r="T259" s="146">
        <f t="shared" si="41"/>
        <v>2028.5</v>
      </c>
      <c r="U259" s="147"/>
      <c r="V259" s="147"/>
      <c r="W259" s="147"/>
      <c r="X259" s="147"/>
      <c r="Y259" s="147"/>
      <c r="Z259" s="147"/>
      <c r="AA259" s="148"/>
      <c r="AB259" s="147"/>
      <c r="AC259" s="196">
        <f t="shared" si="42"/>
        <v>0</v>
      </c>
      <c r="AD259" s="196">
        <f t="shared" si="43"/>
        <v>0</v>
      </c>
      <c r="AE259" s="196">
        <f t="shared" si="44"/>
        <v>0</v>
      </c>
    </row>
    <row r="260" spans="1:31" s="7" customFormat="1" ht="24" customHeight="1" x14ac:dyDescent="0.25">
      <c r="A260" s="364"/>
      <c r="B260" s="248">
        <f t="shared" si="48"/>
        <v>72</v>
      </c>
      <c r="C260" s="321"/>
      <c r="D260" s="370" t="s">
        <v>1389</v>
      </c>
      <c r="E260" s="321"/>
      <c r="F260" s="18" t="s">
        <v>313</v>
      </c>
      <c r="G260" s="370">
        <v>2.7</v>
      </c>
      <c r="H260" s="370">
        <v>2.7</v>
      </c>
      <c r="I260" s="370">
        <v>330</v>
      </c>
      <c r="J260" s="48">
        <v>29.7</v>
      </c>
      <c r="K260" s="48">
        <v>356.6</v>
      </c>
      <c r="L260" s="48">
        <v>19.05</v>
      </c>
      <c r="M260" s="71">
        <v>2016</v>
      </c>
      <c r="N260" s="144">
        <f>IF(K260="","",IF(O260="",IF(K260=0,"",IF(K260&lt;=[7]Разработчик!$D$7,[7]Разработчик!$C$8,IF(K260&lt;=[7]Разработчик!$G$7,[7]Разработчик!$F$8,IF(K260&lt;=[7]Разработчик!$J$7,[7]Разработчик!$I$8,IF(K260&lt;=[7]Разработчик!$M$7,[7]Разработчик!$L$8,IF(K260&lt;=[7]Разработчик!$P$7,[7]Разработчик!$O$8,IF(K260&lt;=[7]Разработчик!$S$7,[7]Разработчик!$R$8,IF(K260&lt;=425.9,3.5,IF(K260&gt;=[7]Разработчик!$V$7,[7]Разработчик!$U$8))))))))),"-"))</f>
        <v>3.5</v>
      </c>
      <c r="O260" s="145"/>
      <c r="P260" s="71">
        <v>2019</v>
      </c>
      <c r="Q260" s="71">
        <v>2023</v>
      </c>
      <c r="R260" s="71">
        <v>12.5</v>
      </c>
      <c r="S260" s="71" t="s">
        <v>1168</v>
      </c>
      <c r="T260" s="146">
        <f t="shared" si="41"/>
        <v>2028.5</v>
      </c>
      <c r="U260" s="71">
        <v>8</v>
      </c>
      <c r="V260" s="71">
        <v>2</v>
      </c>
      <c r="W260" s="71">
        <v>2</v>
      </c>
      <c r="X260" s="71">
        <v>0</v>
      </c>
      <c r="Y260" s="71">
        <v>1</v>
      </c>
      <c r="Z260" s="147">
        <v>2</v>
      </c>
      <c r="AA260" s="148" t="s">
        <v>2691</v>
      </c>
      <c r="AB260" s="147" t="s">
        <v>2521</v>
      </c>
      <c r="AC260" s="196">
        <f t="shared" si="42"/>
        <v>13</v>
      </c>
      <c r="AD260" s="196">
        <f t="shared" si="43"/>
        <v>33</v>
      </c>
      <c r="AE260" s="196">
        <f t="shared" si="44"/>
        <v>46</v>
      </c>
    </row>
    <row r="261" spans="1:31" s="7" customFormat="1" ht="24" x14ac:dyDescent="0.25">
      <c r="A261" s="364"/>
      <c r="B261" s="248">
        <f t="shared" si="48"/>
        <v>72</v>
      </c>
      <c r="C261" s="321"/>
      <c r="D261" s="370"/>
      <c r="E261" s="321"/>
      <c r="F261" s="18" t="s">
        <v>313</v>
      </c>
      <c r="G261" s="370"/>
      <c r="H261" s="370"/>
      <c r="I261" s="370"/>
      <c r="J261" s="48">
        <v>0.1</v>
      </c>
      <c r="K261" s="48">
        <v>60.3</v>
      </c>
      <c r="L261" s="48">
        <v>8.74</v>
      </c>
      <c r="M261" s="71">
        <v>2016</v>
      </c>
      <c r="N261" s="144">
        <f>IF(K261="","",IF(O261="",IF(K261=0,"",IF(K261&lt;=[7]Разработчик!$D$7,[7]Разработчик!$C$8,IF(K261&lt;=[7]Разработчик!$G$7,[7]Разработчик!$F$8,IF(K261&lt;=[7]Разработчик!$J$7,[7]Разработчик!$I$8,IF(K261&lt;=[7]Разработчик!$M$7,[7]Разработчик!$L$8,IF(K261&lt;=[7]Разработчик!$P$7,[7]Разработчик!$O$8,IF(K261&lt;=[7]Разработчик!$S$7,[7]Разработчик!$R$8,IF(K261&lt;=425.9,3.5,IF(K261&gt;=[7]Разработчик!$V$7,[7]Разработчик!$U$8))))))))),"-"))</f>
        <v>2</v>
      </c>
      <c r="O261" s="145"/>
      <c r="P261" s="71">
        <v>2019</v>
      </c>
      <c r="Q261" s="71">
        <v>2023</v>
      </c>
      <c r="R261" s="71">
        <v>12.5</v>
      </c>
      <c r="S261" s="71" t="s">
        <v>1168</v>
      </c>
      <c r="T261" s="146">
        <f t="shared" si="41"/>
        <v>2028.5</v>
      </c>
      <c r="U261" s="147"/>
      <c r="V261" s="147"/>
      <c r="W261" s="147"/>
      <c r="X261" s="147"/>
      <c r="Y261" s="147"/>
      <c r="Z261" s="147"/>
      <c r="AA261" s="148"/>
      <c r="AB261" s="147"/>
      <c r="AC261" s="196">
        <f t="shared" si="42"/>
        <v>0</v>
      </c>
      <c r="AD261" s="196">
        <f t="shared" si="43"/>
        <v>0</v>
      </c>
      <c r="AE261" s="196">
        <f t="shared" si="44"/>
        <v>0</v>
      </c>
    </row>
    <row r="262" spans="1:31" s="7" customFormat="1" ht="24" customHeight="1" x14ac:dyDescent="0.25">
      <c r="A262" s="364"/>
      <c r="B262" s="248">
        <f t="shared" si="48"/>
        <v>72</v>
      </c>
      <c r="C262" s="321"/>
      <c r="D262" s="370" t="s">
        <v>1390</v>
      </c>
      <c r="E262" s="321"/>
      <c r="F262" s="18" t="s">
        <v>313</v>
      </c>
      <c r="G262" s="370">
        <v>3.04</v>
      </c>
      <c r="H262" s="370">
        <v>3.04</v>
      </c>
      <c r="I262" s="370">
        <v>330</v>
      </c>
      <c r="J262" s="48">
        <v>15</v>
      </c>
      <c r="K262" s="48">
        <v>356.6</v>
      </c>
      <c r="L262" s="48">
        <v>19.05</v>
      </c>
      <c r="M262" s="71">
        <v>2016</v>
      </c>
      <c r="N262" s="144">
        <f>IF(K262="","",IF(O262="",IF(K262=0,"",IF(K262&lt;=[7]Разработчик!$D$7,[7]Разработчик!$C$8,IF(K262&lt;=[7]Разработчик!$G$7,[7]Разработчик!$F$8,IF(K262&lt;=[7]Разработчик!$J$7,[7]Разработчик!$I$8,IF(K262&lt;=[7]Разработчик!$M$7,[7]Разработчик!$L$8,IF(K262&lt;=[7]Разработчик!$P$7,[7]Разработчик!$O$8,IF(K262&lt;=[7]Разработчик!$S$7,[7]Разработчик!$R$8,IF(K262&lt;=425.9,3.5,IF(K262&gt;=[7]Разработчик!$V$7,[7]Разработчик!$U$8))))))))),"-"))</f>
        <v>3.5</v>
      </c>
      <c r="O262" s="145"/>
      <c r="P262" s="71">
        <v>2019</v>
      </c>
      <c r="Q262" s="71">
        <v>2023</v>
      </c>
      <c r="R262" s="71">
        <v>12.5</v>
      </c>
      <c r="S262" s="71" t="s">
        <v>1168</v>
      </c>
      <c r="T262" s="146">
        <f t="shared" si="41"/>
        <v>2028.5</v>
      </c>
      <c r="U262" s="71">
        <v>9</v>
      </c>
      <c r="V262" s="71">
        <v>2</v>
      </c>
      <c r="W262" s="71">
        <v>10</v>
      </c>
      <c r="X262" s="71">
        <v>0</v>
      </c>
      <c r="Y262" s="71">
        <v>2</v>
      </c>
      <c r="Z262" s="147">
        <v>4</v>
      </c>
      <c r="AA262" s="148" t="s">
        <v>2687</v>
      </c>
      <c r="AB262" s="147" t="s">
        <v>2521</v>
      </c>
      <c r="AC262" s="196">
        <f t="shared" si="42"/>
        <v>17</v>
      </c>
      <c r="AD262" s="196">
        <f t="shared" si="43"/>
        <v>58</v>
      </c>
      <c r="AE262" s="196">
        <f t="shared" si="44"/>
        <v>75</v>
      </c>
    </row>
    <row r="263" spans="1:31" s="7" customFormat="1" ht="24" x14ac:dyDescent="0.25">
      <c r="A263" s="364"/>
      <c r="B263" s="248">
        <f t="shared" si="48"/>
        <v>72</v>
      </c>
      <c r="C263" s="321"/>
      <c r="D263" s="370"/>
      <c r="E263" s="321"/>
      <c r="F263" s="18" t="s">
        <v>313</v>
      </c>
      <c r="G263" s="370"/>
      <c r="H263" s="370"/>
      <c r="I263" s="370"/>
      <c r="J263" s="48">
        <v>2.2000000000000002</v>
      </c>
      <c r="K263" s="48">
        <v>60.3</v>
      </c>
      <c r="L263" s="48">
        <v>8.74</v>
      </c>
      <c r="M263" s="71">
        <v>2016</v>
      </c>
      <c r="N263" s="144">
        <f>IF(K263="","",IF(O263="",IF(K263=0,"",IF(K263&lt;=[7]Разработчик!$D$7,[7]Разработчик!$C$8,IF(K263&lt;=[7]Разработчик!$G$7,[7]Разработчик!$F$8,IF(K263&lt;=[7]Разработчик!$J$7,[7]Разработчик!$I$8,IF(K263&lt;=[7]Разработчик!$M$7,[7]Разработчик!$L$8,IF(K263&lt;=[7]Разработчик!$P$7,[7]Разработчик!$O$8,IF(K263&lt;=[7]Разработчик!$S$7,[7]Разработчик!$R$8,IF(K263&lt;=425.9,3.5,IF(K263&gt;=[7]Разработчик!$V$7,[7]Разработчик!$U$8))))))))),"-"))</f>
        <v>2</v>
      </c>
      <c r="O263" s="145"/>
      <c r="P263" s="71">
        <v>2019</v>
      </c>
      <c r="Q263" s="71">
        <v>2023</v>
      </c>
      <c r="R263" s="71">
        <v>12.5</v>
      </c>
      <c r="S263" s="71" t="s">
        <v>1168</v>
      </c>
      <c r="T263" s="146">
        <f t="shared" si="41"/>
        <v>2028.5</v>
      </c>
      <c r="U263" s="147"/>
      <c r="V263" s="147"/>
      <c r="W263" s="147"/>
      <c r="X263" s="147"/>
      <c r="Y263" s="147"/>
      <c r="Z263" s="147"/>
      <c r="AA263" s="148"/>
      <c r="AB263" s="147"/>
      <c r="AC263" s="196">
        <f t="shared" si="42"/>
        <v>0</v>
      </c>
      <c r="AD263" s="196">
        <f t="shared" si="43"/>
        <v>0</v>
      </c>
      <c r="AE263" s="196">
        <f t="shared" si="44"/>
        <v>0</v>
      </c>
    </row>
    <row r="264" spans="1:31" s="7" customFormat="1" ht="24" x14ac:dyDescent="0.25">
      <c r="A264" s="364"/>
      <c r="B264" s="248">
        <f t="shared" si="48"/>
        <v>72</v>
      </c>
      <c r="C264" s="321"/>
      <c r="D264" s="370"/>
      <c r="E264" s="321"/>
      <c r="F264" s="18" t="s">
        <v>313</v>
      </c>
      <c r="G264" s="370"/>
      <c r="H264" s="370"/>
      <c r="I264" s="370"/>
      <c r="J264" s="48">
        <v>0.5</v>
      </c>
      <c r="K264" s="48">
        <v>33.4</v>
      </c>
      <c r="L264" s="48">
        <v>6.35</v>
      </c>
      <c r="M264" s="71">
        <v>2016</v>
      </c>
      <c r="N264" s="144">
        <f>IF(K264="","",IF(O264="",IF(K264=0,"",IF(K264&lt;=[7]Разработчик!$D$7,[7]Разработчик!$C$8,IF(K264&lt;=[7]Разработчик!$G$7,[7]Разработчик!$F$8,IF(K264&lt;=[7]Разработчик!$J$7,[7]Разработчик!$I$8,IF(K264&lt;=[7]Разработчик!$M$7,[7]Разработчик!$L$8,IF(K264&lt;=[7]Разработчик!$P$7,[7]Разработчик!$O$8,IF(K264&lt;=[7]Разработчик!$S$7,[7]Разработчик!$R$8,IF(K264&lt;=425.9,3.5,IF(K264&gt;=[7]Разработчик!$V$7,[7]Разработчик!$U$8))))))))),"-"))</f>
        <v>1.5</v>
      </c>
      <c r="O264" s="145"/>
      <c r="P264" s="71">
        <v>2019</v>
      </c>
      <c r="Q264" s="71">
        <v>2023</v>
      </c>
      <c r="R264" s="71">
        <v>12.5</v>
      </c>
      <c r="S264" s="71" t="s">
        <v>1168</v>
      </c>
      <c r="T264" s="146">
        <f t="shared" si="41"/>
        <v>2028.5</v>
      </c>
      <c r="U264" s="147"/>
      <c r="V264" s="147"/>
      <c r="W264" s="147"/>
      <c r="X264" s="147"/>
      <c r="Y264" s="147"/>
      <c r="Z264" s="147"/>
      <c r="AA264" s="148"/>
      <c r="AB264" s="147"/>
      <c r="AC264" s="196">
        <f t="shared" si="42"/>
        <v>0</v>
      </c>
      <c r="AD264" s="196">
        <f t="shared" si="43"/>
        <v>0</v>
      </c>
      <c r="AE264" s="196">
        <f t="shared" si="44"/>
        <v>0</v>
      </c>
    </row>
    <row r="265" spans="1:31" s="7" customFormat="1" ht="24" x14ac:dyDescent="0.25">
      <c r="A265" s="364"/>
      <c r="B265" s="248">
        <f t="shared" si="48"/>
        <v>72</v>
      </c>
      <c r="C265" s="321"/>
      <c r="D265" s="370"/>
      <c r="E265" s="321"/>
      <c r="F265" s="18" t="s">
        <v>313</v>
      </c>
      <c r="G265" s="370"/>
      <c r="H265" s="370"/>
      <c r="I265" s="370"/>
      <c r="J265" s="48">
        <v>0.3</v>
      </c>
      <c r="K265" s="48">
        <v>26.7</v>
      </c>
      <c r="L265" s="48">
        <v>5.56</v>
      </c>
      <c r="M265" s="71">
        <v>2016</v>
      </c>
      <c r="N265" s="144">
        <f>IF(K265="","",IF(O265="",IF(K265=0,"",IF(K265&lt;=[7]Разработчик!$D$7,[7]Разработчик!$C$8,IF(K265&lt;=[7]Разработчик!$G$7,[7]Разработчик!$F$8,IF(K265&lt;=[7]Разработчик!$J$7,[7]Разработчик!$I$8,IF(K265&lt;=[7]Разработчик!$M$7,[7]Разработчик!$L$8,IF(K265&lt;=[7]Разработчик!$P$7,[7]Разработчик!$O$8,IF(K265&lt;=[7]Разработчик!$S$7,[7]Разработчик!$R$8,IF(K265&lt;=425.9,3.5,IF(K265&gt;=[7]Разработчик!$V$7,[7]Разработчик!$U$8))))))))),"-"))</f>
        <v>1.5</v>
      </c>
      <c r="O265" s="145"/>
      <c r="P265" s="71">
        <v>2019</v>
      </c>
      <c r="Q265" s="71">
        <v>2023</v>
      </c>
      <c r="R265" s="71">
        <v>12.5</v>
      </c>
      <c r="S265" s="71" t="s">
        <v>1168</v>
      </c>
      <c r="T265" s="146">
        <f t="shared" si="41"/>
        <v>2028.5</v>
      </c>
      <c r="U265" s="147"/>
      <c r="V265" s="147"/>
      <c r="W265" s="147"/>
      <c r="X265" s="147"/>
      <c r="Y265" s="147"/>
      <c r="Z265" s="147"/>
      <c r="AA265" s="148"/>
      <c r="AB265" s="147"/>
      <c r="AC265" s="196">
        <f t="shared" si="42"/>
        <v>0</v>
      </c>
      <c r="AD265" s="196">
        <f t="shared" si="43"/>
        <v>0</v>
      </c>
      <c r="AE265" s="196">
        <f t="shared" si="44"/>
        <v>0</v>
      </c>
    </row>
    <row r="266" spans="1:31" s="7" customFormat="1" ht="24" customHeight="1" x14ac:dyDescent="0.25">
      <c r="A266" s="364" t="s">
        <v>1391</v>
      </c>
      <c r="B266" s="251">
        <v>73</v>
      </c>
      <c r="C266" s="367" t="s">
        <v>1392</v>
      </c>
      <c r="D266" s="370" t="s">
        <v>1393</v>
      </c>
      <c r="E266" s="321" t="s">
        <v>1376</v>
      </c>
      <c r="F266" s="18" t="s">
        <v>313</v>
      </c>
      <c r="G266" s="370">
        <v>3.04</v>
      </c>
      <c r="H266" s="370">
        <v>3.04</v>
      </c>
      <c r="I266" s="370">
        <v>330</v>
      </c>
      <c r="J266" s="48">
        <v>1.4</v>
      </c>
      <c r="K266" s="48">
        <v>356.6</v>
      </c>
      <c r="L266" s="48">
        <v>19.05</v>
      </c>
      <c r="M266" s="71">
        <v>2016</v>
      </c>
      <c r="N266" s="144">
        <f>IF(K266="","",IF(O266="",IF(K266=0,"",IF(K266&lt;=[7]Разработчик!$D$7,[7]Разработчик!$C$8,IF(K266&lt;=[7]Разработчик!$G$7,[7]Разработчик!$F$8,IF(K266&lt;=[7]Разработчик!$J$7,[7]Разработчик!$I$8,IF(K266&lt;=[7]Разработчик!$M$7,[7]Разработчик!$L$8,IF(K266&lt;=[7]Разработчик!$P$7,[7]Разработчик!$O$8,IF(K266&lt;=[7]Разработчик!$S$7,[7]Разработчик!$R$8,IF(K266&lt;=425.9,3.5,IF(K266&gt;=[7]Разработчик!$V$7,[7]Разработчик!$U$8))))))))),"-"))</f>
        <v>3.5</v>
      </c>
      <c r="O266" s="145"/>
      <c r="P266" s="71">
        <v>2019</v>
      </c>
      <c r="Q266" s="71">
        <v>2023</v>
      </c>
      <c r="R266" s="71">
        <v>12.5</v>
      </c>
      <c r="S266" s="71" t="s">
        <v>1168</v>
      </c>
      <c r="T266" s="146">
        <f t="shared" si="41"/>
        <v>2028.5</v>
      </c>
      <c r="U266" s="71">
        <v>9</v>
      </c>
      <c r="V266" s="71">
        <v>1</v>
      </c>
      <c r="W266" s="71">
        <v>4</v>
      </c>
      <c r="X266" s="71">
        <v>0</v>
      </c>
      <c r="Y266" s="71">
        <v>2</v>
      </c>
      <c r="Z266" s="147">
        <v>1</v>
      </c>
      <c r="AA266" s="148" t="s">
        <v>2688</v>
      </c>
      <c r="AB266" s="147" t="s">
        <v>2521</v>
      </c>
      <c r="AC266" s="196">
        <f t="shared" si="42"/>
        <v>13</v>
      </c>
      <c r="AD266" s="196">
        <f t="shared" si="43"/>
        <v>34</v>
      </c>
      <c r="AE266" s="196">
        <f t="shared" si="44"/>
        <v>47</v>
      </c>
    </row>
    <row r="267" spans="1:31" s="7" customFormat="1" ht="24" x14ac:dyDescent="0.25">
      <c r="A267" s="364"/>
      <c r="B267" s="248">
        <f t="shared" ref="B267:B274" si="49">B266</f>
        <v>73</v>
      </c>
      <c r="C267" s="370"/>
      <c r="D267" s="370"/>
      <c r="E267" s="321"/>
      <c r="F267" s="18" t="s">
        <v>313</v>
      </c>
      <c r="G267" s="370"/>
      <c r="H267" s="370"/>
      <c r="I267" s="370"/>
      <c r="J267" s="48">
        <v>1.8</v>
      </c>
      <c r="K267" s="48">
        <v>60.3</v>
      </c>
      <c r="L267" s="48">
        <v>8.74</v>
      </c>
      <c r="M267" s="71">
        <v>2016</v>
      </c>
      <c r="N267" s="144">
        <f>IF(K267="","",IF(O267="",IF(K267=0,"",IF(K267&lt;=[7]Разработчик!$D$7,[7]Разработчик!$C$8,IF(K267&lt;=[7]Разработчик!$G$7,[7]Разработчик!$F$8,IF(K267&lt;=[7]Разработчик!$J$7,[7]Разработчик!$I$8,IF(K267&lt;=[7]Разработчик!$M$7,[7]Разработчик!$L$8,IF(K267&lt;=[7]Разработчик!$P$7,[7]Разработчик!$O$8,IF(K267&lt;=[7]Разработчик!$S$7,[7]Разработчик!$R$8,IF(K267&lt;=425.9,3.5,IF(K267&gt;=[7]Разработчик!$V$7,[7]Разработчик!$U$8))))))))),"-"))</f>
        <v>2</v>
      </c>
      <c r="O267" s="145"/>
      <c r="P267" s="71">
        <v>2019</v>
      </c>
      <c r="Q267" s="71">
        <v>2023</v>
      </c>
      <c r="R267" s="71">
        <v>12.5</v>
      </c>
      <c r="S267" s="71" t="s">
        <v>1168</v>
      </c>
      <c r="T267" s="146">
        <f t="shared" si="41"/>
        <v>2028.5</v>
      </c>
      <c r="U267" s="147"/>
      <c r="V267" s="147"/>
      <c r="W267" s="147"/>
      <c r="X267" s="147"/>
      <c r="Y267" s="147"/>
      <c r="Z267" s="147"/>
      <c r="AA267" s="148"/>
      <c r="AB267" s="147"/>
      <c r="AC267" s="196">
        <f t="shared" si="42"/>
        <v>0</v>
      </c>
      <c r="AD267" s="196">
        <f t="shared" si="43"/>
        <v>0</v>
      </c>
      <c r="AE267" s="196">
        <f t="shared" si="44"/>
        <v>0</v>
      </c>
    </row>
    <row r="268" spans="1:31" s="7" customFormat="1" ht="24" x14ac:dyDescent="0.25">
      <c r="A268" s="364"/>
      <c r="B268" s="248">
        <f t="shared" si="49"/>
        <v>73</v>
      </c>
      <c r="C268" s="370"/>
      <c r="D268" s="370"/>
      <c r="E268" s="321"/>
      <c r="F268" s="18" t="s">
        <v>313</v>
      </c>
      <c r="G268" s="370"/>
      <c r="H268" s="370"/>
      <c r="I268" s="370"/>
      <c r="J268" s="48">
        <v>8.6999999999999993</v>
      </c>
      <c r="K268" s="48">
        <v>33.4</v>
      </c>
      <c r="L268" s="48">
        <v>6.35</v>
      </c>
      <c r="M268" s="71">
        <v>2016</v>
      </c>
      <c r="N268" s="144">
        <f>IF(K268="","",IF(O268="",IF(K268=0,"",IF(K268&lt;=[7]Разработчик!$D$7,[7]Разработчик!$C$8,IF(K268&lt;=[7]Разработчик!$G$7,[7]Разработчик!$F$8,IF(K268&lt;=[7]Разработчик!$J$7,[7]Разработчик!$I$8,IF(K268&lt;=[7]Разработчик!$M$7,[7]Разработчик!$L$8,IF(K268&lt;=[7]Разработчик!$P$7,[7]Разработчик!$O$8,IF(K268&lt;=[7]Разработчик!$S$7,[7]Разработчик!$R$8,IF(K268&lt;=425.9,3.5,IF(K268&gt;=[7]Разработчик!$V$7,[7]Разработчик!$U$8))))))))),"-"))</f>
        <v>1.5</v>
      </c>
      <c r="O268" s="145"/>
      <c r="P268" s="71">
        <v>2019</v>
      </c>
      <c r="Q268" s="71">
        <v>2023</v>
      </c>
      <c r="R268" s="71">
        <v>12.5</v>
      </c>
      <c r="S268" s="71" t="s">
        <v>1168</v>
      </c>
      <c r="T268" s="146">
        <f t="shared" si="41"/>
        <v>2028.5</v>
      </c>
      <c r="U268" s="147"/>
      <c r="V268" s="147"/>
      <c r="W268" s="147"/>
      <c r="X268" s="147"/>
      <c r="Y268" s="147"/>
      <c r="Z268" s="147"/>
      <c r="AA268" s="148"/>
      <c r="AB268" s="147"/>
      <c r="AC268" s="196">
        <f t="shared" si="42"/>
        <v>0</v>
      </c>
      <c r="AD268" s="196">
        <f t="shared" si="43"/>
        <v>0</v>
      </c>
      <c r="AE268" s="196">
        <f t="shared" si="44"/>
        <v>0</v>
      </c>
    </row>
    <row r="269" spans="1:31" s="7" customFormat="1" ht="24" customHeight="1" x14ac:dyDescent="0.25">
      <c r="A269" s="364"/>
      <c r="B269" s="248">
        <f t="shared" si="49"/>
        <v>73</v>
      </c>
      <c r="C269" s="370"/>
      <c r="D269" s="370" t="s">
        <v>1394</v>
      </c>
      <c r="E269" s="321"/>
      <c r="F269" s="18" t="s">
        <v>313</v>
      </c>
      <c r="G269" s="370">
        <v>2.7</v>
      </c>
      <c r="H269" s="370">
        <v>2.7</v>
      </c>
      <c r="I269" s="370">
        <v>330</v>
      </c>
      <c r="J269" s="48">
        <v>37.299999999999997</v>
      </c>
      <c r="K269" s="48">
        <v>356.6</v>
      </c>
      <c r="L269" s="48">
        <v>19.05</v>
      </c>
      <c r="M269" s="71">
        <v>2016</v>
      </c>
      <c r="N269" s="144">
        <f>IF(K269="","",IF(O269="",IF(K269=0,"",IF(K269&lt;=[7]Разработчик!$D$7,[7]Разработчик!$C$8,IF(K269&lt;=[7]Разработчик!$G$7,[7]Разработчик!$F$8,IF(K269&lt;=[7]Разработчик!$J$7,[7]Разработчик!$I$8,IF(K269&lt;=[7]Разработчик!$M$7,[7]Разработчик!$L$8,IF(K269&lt;=[7]Разработчик!$P$7,[7]Разработчик!$O$8,IF(K269&lt;=[7]Разработчик!$S$7,[7]Разработчик!$R$8,IF(K269&lt;=425.9,3.5,IF(K269&gt;=[7]Разработчик!$V$7,[7]Разработчик!$U$8))))))))),"-"))</f>
        <v>3.5</v>
      </c>
      <c r="O269" s="145"/>
      <c r="P269" s="71">
        <v>2019</v>
      </c>
      <c r="Q269" s="71">
        <v>2023</v>
      </c>
      <c r="R269" s="71">
        <v>12.5</v>
      </c>
      <c r="S269" s="71" t="s">
        <v>1168</v>
      </c>
      <c r="T269" s="146">
        <f t="shared" si="41"/>
        <v>2028.5</v>
      </c>
      <c r="U269" s="71">
        <v>8</v>
      </c>
      <c r="V269" s="71">
        <v>2</v>
      </c>
      <c r="W269" s="71">
        <v>2</v>
      </c>
      <c r="X269" s="71">
        <v>0</v>
      </c>
      <c r="Y269" s="71">
        <v>1</v>
      </c>
      <c r="Z269" s="147">
        <v>2</v>
      </c>
      <c r="AA269" s="148" t="s">
        <v>2691</v>
      </c>
      <c r="AB269" s="147" t="s">
        <v>2521</v>
      </c>
      <c r="AC269" s="196">
        <f t="shared" si="42"/>
        <v>13</v>
      </c>
      <c r="AD269" s="196">
        <f t="shared" si="43"/>
        <v>33</v>
      </c>
      <c r="AE269" s="196">
        <f t="shared" si="44"/>
        <v>46</v>
      </c>
    </row>
    <row r="270" spans="1:31" s="7" customFormat="1" ht="24" x14ac:dyDescent="0.25">
      <c r="A270" s="364"/>
      <c r="B270" s="248">
        <f t="shared" si="49"/>
        <v>73</v>
      </c>
      <c r="C270" s="370"/>
      <c r="D270" s="370"/>
      <c r="E270" s="321"/>
      <c r="F270" s="18" t="s">
        <v>313</v>
      </c>
      <c r="G270" s="370"/>
      <c r="H270" s="370"/>
      <c r="I270" s="370"/>
      <c r="J270" s="48">
        <v>0.1</v>
      </c>
      <c r="K270" s="48">
        <v>60.3</v>
      </c>
      <c r="L270" s="48">
        <v>8.74</v>
      </c>
      <c r="M270" s="71">
        <v>2016</v>
      </c>
      <c r="N270" s="144">
        <f>IF(K270="","",IF(O270="",IF(K270=0,"",IF(K270&lt;=[7]Разработчик!$D$7,[7]Разработчик!$C$8,IF(K270&lt;=[7]Разработчик!$G$7,[7]Разработчик!$F$8,IF(K270&lt;=[7]Разработчик!$J$7,[7]Разработчик!$I$8,IF(K270&lt;=[7]Разработчик!$M$7,[7]Разработчик!$L$8,IF(K270&lt;=[7]Разработчик!$P$7,[7]Разработчик!$O$8,IF(K270&lt;=[7]Разработчик!$S$7,[7]Разработчик!$R$8,IF(K270&lt;=425.9,3.5,IF(K270&gt;=[7]Разработчик!$V$7,[7]Разработчик!$U$8))))))))),"-"))</f>
        <v>2</v>
      </c>
      <c r="O270" s="145"/>
      <c r="P270" s="71">
        <v>2019</v>
      </c>
      <c r="Q270" s="71">
        <v>2023</v>
      </c>
      <c r="R270" s="71">
        <v>12.5</v>
      </c>
      <c r="S270" s="71" t="s">
        <v>1168</v>
      </c>
      <c r="T270" s="146">
        <f t="shared" si="41"/>
        <v>2028.5</v>
      </c>
      <c r="U270" s="147"/>
      <c r="V270" s="147"/>
      <c r="W270" s="147"/>
      <c r="X270" s="147"/>
      <c r="Y270" s="147"/>
      <c r="Z270" s="147"/>
      <c r="AA270" s="148"/>
      <c r="AB270" s="147"/>
      <c r="AC270" s="196">
        <f t="shared" si="42"/>
        <v>0</v>
      </c>
      <c r="AD270" s="196">
        <f t="shared" si="43"/>
        <v>0</v>
      </c>
      <c r="AE270" s="196">
        <f t="shared" si="44"/>
        <v>0</v>
      </c>
    </row>
    <row r="271" spans="1:31" s="7" customFormat="1" ht="24" customHeight="1" x14ac:dyDescent="0.25">
      <c r="A271" s="364"/>
      <c r="B271" s="248">
        <f t="shared" si="49"/>
        <v>73</v>
      </c>
      <c r="C271" s="370"/>
      <c r="D271" s="370" t="s">
        <v>1395</v>
      </c>
      <c r="E271" s="321"/>
      <c r="F271" s="18" t="s">
        <v>313</v>
      </c>
      <c r="G271" s="370">
        <v>3.04</v>
      </c>
      <c r="H271" s="370">
        <v>3.04</v>
      </c>
      <c r="I271" s="370">
        <v>330</v>
      </c>
      <c r="J271" s="48">
        <v>13.5</v>
      </c>
      <c r="K271" s="48">
        <v>356.6</v>
      </c>
      <c r="L271" s="48">
        <v>19.05</v>
      </c>
      <c r="M271" s="71">
        <v>2016</v>
      </c>
      <c r="N271" s="144">
        <f>IF(K271="","",IF(O271="",IF(K271=0,"",IF(K271&lt;=[7]Разработчик!$D$7,[7]Разработчик!$C$8,IF(K271&lt;=[7]Разработчик!$G$7,[7]Разработчик!$F$8,IF(K271&lt;=[7]Разработчик!$J$7,[7]Разработчик!$I$8,IF(K271&lt;=[7]Разработчик!$M$7,[7]Разработчик!$L$8,IF(K271&lt;=[7]Разработчик!$P$7,[7]Разработчик!$O$8,IF(K271&lt;=[7]Разработчик!$S$7,[7]Разработчик!$R$8,IF(K271&lt;=425.9,3.5,IF(K271&gt;=[7]Разработчик!$V$7,[7]Разработчик!$U$8))))))))),"-"))</f>
        <v>3.5</v>
      </c>
      <c r="O271" s="145"/>
      <c r="P271" s="71">
        <v>2019</v>
      </c>
      <c r="Q271" s="71">
        <v>2023</v>
      </c>
      <c r="R271" s="71">
        <v>12.5</v>
      </c>
      <c r="S271" s="71" t="s">
        <v>1168</v>
      </c>
      <c r="T271" s="146">
        <f t="shared" ref="T271:T334" si="50">IF(M271="","",M271+R271)</f>
        <v>2028.5</v>
      </c>
      <c r="U271" s="71">
        <v>21</v>
      </c>
      <c r="V271" s="71">
        <v>4</v>
      </c>
      <c r="W271" s="71">
        <v>15</v>
      </c>
      <c r="X271" s="71">
        <v>1</v>
      </c>
      <c r="Y271" s="71">
        <v>3</v>
      </c>
      <c r="Z271" s="147">
        <v>4</v>
      </c>
      <c r="AA271" s="148" t="s">
        <v>2692</v>
      </c>
      <c r="AB271" s="147" t="s">
        <v>2521</v>
      </c>
      <c r="AC271" s="196">
        <f t="shared" si="42"/>
        <v>33</v>
      </c>
      <c r="AD271" s="196">
        <f t="shared" si="43"/>
        <v>101</v>
      </c>
      <c r="AE271" s="196">
        <f t="shared" si="44"/>
        <v>134</v>
      </c>
    </row>
    <row r="272" spans="1:31" s="7" customFormat="1" ht="24" x14ac:dyDescent="0.25">
      <c r="A272" s="364"/>
      <c r="B272" s="248">
        <f t="shared" si="49"/>
        <v>73</v>
      </c>
      <c r="C272" s="370"/>
      <c r="D272" s="370"/>
      <c r="E272" s="321"/>
      <c r="F272" s="18" t="s">
        <v>313</v>
      </c>
      <c r="G272" s="370"/>
      <c r="H272" s="370"/>
      <c r="I272" s="370"/>
      <c r="J272" s="48">
        <v>22.6</v>
      </c>
      <c r="K272" s="48">
        <v>60.3</v>
      </c>
      <c r="L272" s="48">
        <v>8.74</v>
      </c>
      <c r="M272" s="71">
        <v>2016</v>
      </c>
      <c r="N272" s="144">
        <f>IF(K272="","",IF(O272="",IF(K272=0,"",IF(K272&lt;=[7]Разработчик!$D$7,[7]Разработчик!$C$8,IF(K272&lt;=[7]Разработчик!$G$7,[7]Разработчик!$F$8,IF(K272&lt;=[7]Разработчик!$J$7,[7]Разработчик!$I$8,IF(K272&lt;=[7]Разработчик!$M$7,[7]Разработчик!$L$8,IF(K272&lt;=[7]Разработчик!$P$7,[7]Разработчик!$O$8,IF(K272&lt;=[7]Разработчик!$S$7,[7]Разработчик!$R$8,IF(K272&lt;=425.9,3.5,IF(K272&gt;=[7]Разработчик!$V$7,[7]Разработчик!$U$8))))))))),"-"))</f>
        <v>2</v>
      </c>
      <c r="O272" s="145"/>
      <c r="P272" s="71">
        <v>2019</v>
      </c>
      <c r="Q272" s="71">
        <v>2023</v>
      </c>
      <c r="R272" s="71">
        <v>12.5</v>
      </c>
      <c r="S272" s="71" t="s">
        <v>1168</v>
      </c>
      <c r="T272" s="146">
        <f t="shared" si="50"/>
        <v>2028.5</v>
      </c>
      <c r="U272" s="147"/>
      <c r="V272" s="147"/>
      <c r="W272" s="147"/>
      <c r="X272" s="147"/>
      <c r="Y272" s="147"/>
      <c r="Z272" s="147"/>
      <c r="AA272" s="148"/>
      <c r="AB272" s="147"/>
      <c r="AC272" s="196">
        <f t="shared" si="42"/>
        <v>0</v>
      </c>
      <c r="AD272" s="196">
        <f t="shared" si="43"/>
        <v>0</v>
      </c>
      <c r="AE272" s="196">
        <f t="shared" si="44"/>
        <v>0</v>
      </c>
    </row>
    <row r="273" spans="1:31" s="7" customFormat="1" ht="24" x14ac:dyDescent="0.25">
      <c r="A273" s="364"/>
      <c r="B273" s="248">
        <f t="shared" si="49"/>
        <v>73</v>
      </c>
      <c r="C273" s="370"/>
      <c r="D273" s="370"/>
      <c r="E273" s="321"/>
      <c r="F273" s="18" t="s">
        <v>313</v>
      </c>
      <c r="G273" s="370"/>
      <c r="H273" s="370"/>
      <c r="I273" s="370"/>
      <c r="J273" s="48">
        <v>0.5</v>
      </c>
      <c r="K273" s="48">
        <v>33.4</v>
      </c>
      <c r="L273" s="48">
        <v>6.35</v>
      </c>
      <c r="M273" s="71">
        <v>2016</v>
      </c>
      <c r="N273" s="144">
        <f>IF(K273="","",IF(O273="",IF(K273=0,"",IF(K273&lt;=[7]Разработчик!$D$7,[7]Разработчик!$C$8,IF(K273&lt;=[7]Разработчик!$G$7,[7]Разработчик!$F$8,IF(K273&lt;=[7]Разработчик!$J$7,[7]Разработчик!$I$8,IF(K273&lt;=[7]Разработчик!$M$7,[7]Разработчик!$L$8,IF(K273&lt;=[7]Разработчик!$P$7,[7]Разработчик!$O$8,IF(K273&lt;=[7]Разработчик!$S$7,[7]Разработчик!$R$8,IF(K273&lt;=425.9,3.5,IF(K273&gt;=[7]Разработчик!$V$7,[7]Разработчик!$U$8))))))))),"-"))</f>
        <v>1.5</v>
      </c>
      <c r="O273" s="145"/>
      <c r="P273" s="71">
        <v>2019</v>
      </c>
      <c r="Q273" s="71">
        <v>2023</v>
      </c>
      <c r="R273" s="71">
        <v>12.5</v>
      </c>
      <c r="S273" s="71" t="s">
        <v>1168</v>
      </c>
      <c r="T273" s="146">
        <f t="shared" si="50"/>
        <v>2028.5</v>
      </c>
      <c r="U273" s="147"/>
      <c r="V273" s="147"/>
      <c r="W273" s="147"/>
      <c r="X273" s="147"/>
      <c r="Y273" s="147"/>
      <c r="Z273" s="147"/>
      <c r="AA273" s="148"/>
      <c r="AB273" s="147"/>
      <c r="AC273" s="196">
        <f t="shared" ref="AC273:AC336" si="51">SUM(U273+V273+X273+Y273+Z273)</f>
        <v>0</v>
      </c>
      <c r="AD273" s="196">
        <f t="shared" ref="AD273:AD336" si="52">SUM(U273*2)+(V273*3)+(W273*2)+(X273*2)+(Y273)+(Z273*3)</f>
        <v>0</v>
      </c>
      <c r="AE273" s="196">
        <f t="shared" ref="AE273:AE336" si="53">SUM(AC273+AD273)</f>
        <v>0</v>
      </c>
    </row>
    <row r="274" spans="1:31" s="7" customFormat="1" ht="24" x14ac:dyDescent="0.25">
      <c r="A274" s="364"/>
      <c r="B274" s="248">
        <f t="shared" si="49"/>
        <v>73</v>
      </c>
      <c r="C274" s="370"/>
      <c r="D274" s="370"/>
      <c r="E274" s="321"/>
      <c r="F274" s="18" t="s">
        <v>313</v>
      </c>
      <c r="G274" s="370"/>
      <c r="H274" s="370"/>
      <c r="I274" s="370"/>
      <c r="J274" s="48">
        <v>0.5</v>
      </c>
      <c r="K274" s="48">
        <v>26.7</v>
      </c>
      <c r="L274" s="48">
        <v>5.56</v>
      </c>
      <c r="M274" s="71">
        <v>2016</v>
      </c>
      <c r="N274" s="144">
        <f>IF(K274="","",IF(O274="",IF(K274=0,"",IF(K274&lt;=[7]Разработчик!$D$7,[7]Разработчик!$C$8,IF(K274&lt;=[7]Разработчик!$G$7,[7]Разработчик!$F$8,IF(K274&lt;=[7]Разработчик!$J$7,[7]Разработчик!$I$8,IF(K274&lt;=[7]Разработчик!$M$7,[7]Разработчик!$L$8,IF(K274&lt;=[7]Разработчик!$P$7,[7]Разработчик!$O$8,IF(K274&lt;=[7]Разработчик!$S$7,[7]Разработчик!$R$8,IF(K274&lt;=425.9,3.5,IF(K274&gt;=[7]Разработчик!$V$7,[7]Разработчик!$U$8))))))))),"-"))</f>
        <v>1.5</v>
      </c>
      <c r="O274" s="145"/>
      <c r="P274" s="71">
        <v>2019</v>
      </c>
      <c r="Q274" s="71">
        <v>2023</v>
      </c>
      <c r="R274" s="71">
        <v>12.5</v>
      </c>
      <c r="S274" s="71" t="s">
        <v>1168</v>
      </c>
      <c r="T274" s="146">
        <f t="shared" si="50"/>
        <v>2028.5</v>
      </c>
      <c r="U274" s="147"/>
      <c r="V274" s="147"/>
      <c r="W274" s="147"/>
      <c r="X274" s="147"/>
      <c r="Y274" s="147"/>
      <c r="Z274" s="147"/>
      <c r="AA274" s="148"/>
      <c r="AB274" s="147"/>
      <c r="AC274" s="196">
        <f t="shared" si="51"/>
        <v>0</v>
      </c>
      <c r="AD274" s="196">
        <f t="shared" si="52"/>
        <v>0</v>
      </c>
      <c r="AE274" s="196">
        <f t="shared" si="53"/>
        <v>0</v>
      </c>
    </row>
    <row r="275" spans="1:31" s="7" customFormat="1" ht="15" customHeight="1" x14ac:dyDescent="0.25">
      <c r="A275" s="364" t="s">
        <v>1396</v>
      </c>
      <c r="B275" s="251">
        <v>74</v>
      </c>
      <c r="C275" s="367" t="s">
        <v>1397</v>
      </c>
      <c r="D275" s="370" t="s">
        <v>1398</v>
      </c>
      <c r="E275" s="321" t="s">
        <v>1376</v>
      </c>
      <c r="F275" s="18" t="s">
        <v>313</v>
      </c>
      <c r="G275" s="370">
        <v>2.7</v>
      </c>
      <c r="H275" s="370">
        <v>2.7</v>
      </c>
      <c r="I275" s="370">
        <v>330</v>
      </c>
      <c r="J275" s="48">
        <v>64.400000000000006</v>
      </c>
      <c r="K275" s="48">
        <v>325</v>
      </c>
      <c r="L275" s="48">
        <v>12</v>
      </c>
      <c r="M275" s="71">
        <v>2016</v>
      </c>
      <c r="N275" s="144">
        <f>IF(K275="","",IF(O275="",IF(K275=0,"",IF(K275&lt;=[7]Разработчик!$D$7,[7]Разработчик!$C$8,IF(K275&lt;=[7]Разработчик!$G$7,[7]Разработчик!$F$8,IF(K275&lt;=[7]Разработчик!$J$7,[7]Разработчик!$I$8,IF(K275&lt;=[7]Разработчик!$M$7,[7]Разработчик!$L$8,IF(K275&lt;=[7]Разработчик!$P$7,[7]Разработчик!$O$8,IF(K275&lt;=[7]Разработчик!$S$7,[7]Разработчик!$R$8,IF(K275&lt;=425.9,3.5,IF(K275&gt;=[7]Разработчик!$V$7,[7]Разработчик!$U$8))))))))),"-"))</f>
        <v>3</v>
      </c>
      <c r="O275" s="145"/>
      <c r="P275" s="71">
        <v>2019</v>
      </c>
      <c r="Q275" s="71">
        <v>2023</v>
      </c>
      <c r="R275" s="71">
        <v>12.5</v>
      </c>
      <c r="S275" s="71" t="s">
        <v>1173</v>
      </c>
      <c r="T275" s="146">
        <f t="shared" si="50"/>
        <v>2028.5</v>
      </c>
      <c r="U275" s="71">
        <v>20</v>
      </c>
      <c r="V275" s="71">
        <v>1</v>
      </c>
      <c r="W275" s="71">
        <v>8</v>
      </c>
      <c r="X275" s="71">
        <v>3</v>
      </c>
      <c r="Y275" s="71">
        <v>2</v>
      </c>
      <c r="Z275" s="147">
        <v>5</v>
      </c>
      <c r="AA275" s="148" t="s">
        <v>2693</v>
      </c>
      <c r="AB275" s="147" t="s">
        <v>2521</v>
      </c>
      <c r="AC275" s="196">
        <f t="shared" si="51"/>
        <v>31</v>
      </c>
      <c r="AD275" s="196">
        <f t="shared" si="52"/>
        <v>82</v>
      </c>
      <c r="AE275" s="196">
        <f t="shared" si="53"/>
        <v>113</v>
      </c>
    </row>
    <row r="276" spans="1:31" s="7" customFormat="1" x14ac:dyDescent="0.25">
      <c r="A276" s="364"/>
      <c r="B276" s="248">
        <f t="shared" ref="B276:B289" si="54">B275</f>
        <v>74</v>
      </c>
      <c r="C276" s="367"/>
      <c r="D276" s="370"/>
      <c r="E276" s="321"/>
      <c r="F276" s="18" t="s">
        <v>313</v>
      </c>
      <c r="G276" s="370"/>
      <c r="H276" s="370"/>
      <c r="I276" s="370"/>
      <c r="J276" s="48">
        <v>0.3</v>
      </c>
      <c r="K276" s="48">
        <v>273</v>
      </c>
      <c r="L276" s="48">
        <v>10</v>
      </c>
      <c r="M276" s="71">
        <v>2016</v>
      </c>
      <c r="N276" s="144">
        <f>IF(K276="","",IF(O276="",IF(K276=0,"",IF(K276&lt;=[7]Разработчик!$D$7,[7]Разработчик!$C$8,IF(K276&lt;=[7]Разработчик!$G$7,[7]Разработчик!$F$8,IF(K276&lt;=[7]Разработчик!$J$7,[7]Разработчик!$I$8,IF(K276&lt;=[7]Разработчик!$M$7,[7]Разработчик!$L$8,IF(K276&lt;=[7]Разработчик!$P$7,[7]Разработчик!$O$8,IF(K276&lt;=[7]Разработчик!$S$7,[7]Разработчик!$R$8,IF(K276&lt;=425.9,3.5,IF(K276&gt;=[7]Разработчик!$V$7,[7]Разработчик!$U$8))))))))),"-"))</f>
        <v>3</v>
      </c>
      <c r="O276" s="145"/>
      <c r="P276" s="71">
        <v>2019</v>
      </c>
      <c r="Q276" s="71">
        <v>2023</v>
      </c>
      <c r="R276" s="71">
        <v>12.5</v>
      </c>
      <c r="S276" s="71" t="s">
        <v>1173</v>
      </c>
      <c r="T276" s="146">
        <f t="shared" si="50"/>
        <v>2028.5</v>
      </c>
      <c r="U276" s="147"/>
      <c r="V276" s="147"/>
      <c r="W276" s="147"/>
      <c r="X276" s="147"/>
      <c r="Y276" s="147"/>
      <c r="Z276" s="147"/>
      <c r="AA276" s="148"/>
      <c r="AB276" s="147"/>
      <c r="AC276" s="196">
        <f t="shared" si="51"/>
        <v>0</v>
      </c>
      <c r="AD276" s="196">
        <f t="shared" si="52"/>
        <v>0</v>
      </c>
      <c r="AE276" s="196">
        <f t="shared" si="53"/>
        <v>0</v>
      </c>
    </row>
    <row r="277" spans="1:31" s="7" customFormat="1" x14ac:dyDescent="0.25">
      <c r="A277" s="364"/>
      <c r="B277" s="248">
        <f t="shared" si="54"/>
        <v>74</v>
      </c>
      <c r="C277" s="367"/>
      <c r="D277" s="370"/>
      <c r="E277" s="321"/>
      <c r="F277" s="18" t="s">
        <v>313</v>
      </c>
      <c r="G277" s="370"/>
      <c r="H277" s="370"/>
      <c r="I277" s="370"/>
      <c r="J277" s="48">
        <v>1.3</v>
      </c>
      <c r="K277" s="48">
        <v>219</v>
      </c>
      <c r="L277" s="48">
        <v>10</v>
      </c>
      <c r="M277" s="71">
        <v>2016</v>
      </c>
      <c r="N277" s="144">
        <f>IF(K277="","",IF(O277="",IF(K277=0,"",IF(K277&lt;=[7]Разработчик!$D$7,[7]Разработчик!$C$8,IF(K277&lt;=[7]Разработчик!$G$7,[7]Разработчик!$F$8,IF(K277&lt;=[7]Разработчик!$J$7,[7]Разработчик!$I$8,IF(K277&lt;=[7]Разработчик!$M$7,[7]Разработчик!$L$8,IF(K277&lt;=[7]Разработчик!$P$7,[7]Разработчик!$O$8,IF(K277&lt;=[7]Разработчик!$S$7,[7]Разработчик!$R$8,IF(K277&lt;=425.9,3.5,IF(K277&gt;=[7]Разработчик!$V$7,[7]Разработчик!$U$8))))))))),"-"))</f>
        <v>2.5</v>
      </c>
      <c r="O277" s="145"/>
      <c r="P277" s="71">
        <v>2019</v>
      </c>
      <c r="Q277" s="71">
        <v>2023</v>
      </c>
      <c r="R277" s="71">
        <v>12.5</v>
      </c>
      <c r="S277" s="71" t="s">
        <v>1173</v>
      </c>
      <c r="T277" s="146">
        <f t="shared" si="50"/>
        <v>2028.5</v>
      </c>
      <c r="U277" s="147"/>
      <c r="V277" s="147"/>
      <c r="W277" s="147"/>
      <c r="X277" s="147"/>
      <c r="Y277" s="147"/>
      <c r="Z277" s="147"/>
      <c r="AA277" s="148"/>
      <c r="AB277" s="147"/>
      <c r="AC277" s="196">
        <f t="shared" si="51"/>
        <v>0</v>
      </c>
      <c r="AD277" s="196">
        <f t="shared" si="52"/>
        <v>0</v>
      </c>
      <c r="AE277" s="196">
        <f t="shared" si="53"/>
        <v>0</v>
      </c>
    </row>
    <row r="278" spans="1:31" s="7" customFormat="1" x14ac:dyDescent="0.25">
      <c r="A278" s="364"/>
      <c r="B278" s="248">
        <f t="shared" si="54"/>
        <v>74</v>
      </c>
      <c r="C278" s="367"/>
      <c r="D278" s="370"/>
      <c r="E278" s="321"/>
      <c r="F278" s="18" t="s">
        <v>313</v>
      </c>
      <c r="G278" s="370"/>
      <c r="H278" s="370"/>
      <c r="I278" s="370"/>
      <c r="J278" s="48">
        <v>24.8</v>
      </c>
      <c r="K278" s="48">
        <v>108</v>
      </c>
      <c r="L278" s="48">
        <v>8</v>
      </c>
      <c r="M278" s="71">
        <v>2016</v>
      </c>
      <c r="N278" s="144">
        <f>IF(K278="","",IF(O278="",IF(K278=0,"",IF(K278&lt;=[7]Разработчик!$D$7,[7]Разработчик!$C$8,IF(K278&lt;=[7]Разработчик!$G$7,[7]Разработчик!$F$8,IF(K278&lt;=[7]Разработчик!$J$7,[7]Разработчик!$I$8,IF(K278&lt;=[7]Разработчик!$M$7,[7]Разработчик!$L$8,IF(K278&lt;=[7]Разработчик!$P$7,[7]Разработчик!$O$8,IF(K278&lt;=[7]Разработчик!$S$7,[7]Разработчик!$R$8,IF(K278&lt;=425.9,3.5,IF(K278&gt;=[7]Разработчик!$V$7,[7]Разработчик!$U$8))))))))),"-"))</f>
        <v>2</v>
      </c>
      <c r="O278" s="145"/>
      <c r="P278" s="71">
        <v>2019</v>
      </c>
      <c r="Q278" s="71">
        <v>2023</v>
      </c>
      <c r="R278" s="71">
        <v>12.5</v>
      </c>
      <c r="S278" s="71" t="s">
        <v>1173</v>
      </c>
      <c r="T278" s="146">
        <f t="shared" si="50"/>
        <v>2028.5</v>
      </c>
      <c r="U278" s="147"/>
      <c r="V278" s="147"/>
      <c r="W278" s="147"/>
      <c r="X278" s="147"/>
      <c r="Y278" s="147"/>
      <c r="Z278" s="147"/>
      <c r="AA278" s="148"/>
      <c r="AB278" s="147"/>
      <c r="AC278" s="196">
        <f t="shared" si="51"/>
        <v>0</v>
      </c>
      <c r="AD278" s="196">
        <f t="shared" si="52"/>
        <v>0</v>
      </c>
      <c r="AE278" s="196">
        <f t="shared" si="53"/>
        <v>0</v>
      </c>
    </row>
    <row r="279" spans="1:31" s="7" customFormat="1" x14ac:dyDescent="0.25">
      <c r="A279" s="364"/>
      <c r="B279" s="248">
        <f t="shared" si="54"/>
        <v>74</v>
      </c>
      <c r="C279" s="367"/>
      <c r="D279" s="370"/>
      <c r="E279" s="321"/>
      <c r="F279" s="18" t="s">
        <v>313</v>
      </c>
      <c r="G279" s="370"/>
      <c r="H279" s="370"/>
      <c r="I279" s="370"/>
      <c r="J279" s="48">
        <v>0.8</v>
      </c>
      <c r="K279" s="48">
        <v>57</v>
      </c>
      <c r="L279" s="48">
        <v>6</v>
      </c>
      <c r="M279" s="71">
        <v>2016</v>
      </c>
      <c r="N279" s="144">
        <f>IF(K279="","",IF(O279="",IF(K279=0,"",IF(K279&lt;=[7]Разработчик!$D$7,[7]Разработчик!$C$8,IF(K279&lt;=[7]Разработчик!$G$7,[7]Разработчик!$F$8,IF(K279&lt;=[7]Разработчик!$J$7,[7]Разработчик!$I$8,IF(K279&lt;=[7]Разработчик!$M$7,[7]Разработчик!$L$8,IF(K279&lt;=[7]Разработчик!$P$7,[7]Разработчик!$O$8,IF(K279&lt;=[7]Разработчик!$S$7,[7]Разработчик!$R$8,IF(K279&lt;=425.9,3.5,IF(K279&gt;=[7]Разработчик!$V$7,[7]Разработчик!$U$8))))))))),"-"))</f>
        <v>1.5</v>
      </c>
      <c r="O279" s="145"/>
      <c r="P279" s="71">
        <v>2019</v>
      </c>
      <c r="Q279" s="71">
        <v>2023</v>
      </c>
      <c r="R279" s="71">
        <v>12.5</v>
      </c>
      <c r="S279" s="71" t="s">
        <v>1173</v>
      </c>
      <c r="T279" s="146">
        <f t="shared" si="50"/>
        <v>2028.5</v>
      </c>
      <c r="U279" s="147"/>
      <c r="V279" s="147"/>
      <c r="W279" s="147"/>
      <c r="X279" s="147"/>
      <c r="Y279" s="147"/>
      <c r="Z279" s="147"/>
      <c r="AA279" s="148"/>
      <c r="AB279" s="147"/>
      <c r="AC279" s="196">
        <f t="shared" si="51"/>
        <v>0</v>
      </c>
      <c r="AD279" s="196">
        <f t="shared" si="52"/>
        <v>0</v>
      </c>
      <c r="AE279" s="196">
        <f t="shared" si="53"/>
        <v>0</v>
      </c>
    </row>
    <row r="280" spans="1:31" s="7" customFormat="1" ht="15" customHeight="1" x14ac:dyDescent="0.25">
      <c r="A280" s="364"/>
      <c r="B280" s="248">
        <f t="shared" si="54"/>
        <v>74</v>
      </c>
      <c r="C280" s="367"/>
      <c r="D280" s="370" t="s">
        <v>1399</v>
      </c>
      <c r="E280" s="321"/>
      <c r="F280" s="18" t="s">
        <v>313</v>
      </c>
      <c r="G280" s="370">
        <v>2.7</v>
      </c>
      <c r="H280" s="370">
        <v>2.7</v>
      </c>
      <c r="I280" s="370">
        <v>330</v>
      </c>
      <c r="J280" s="48">
        <v>3.6</v>
      </c>
      <c r="K280" s="48">
        <v>377</v>
      </c>
      <c r="L280" s="48">
        <v>12</v>
      </c>
      <c r="M280" s="71">
        <v>2016</v>
      </c>
      <c r="N280" s="144">
        <f>IF(K280="","",IF(O280="",IF(K280=0,"",IF(K280&lt;=[7]Разработчик!$D$7,[7]Разработчик!$C$8,IF(K280&lt;=[7]Разработчик!$G$7,[7]Разработчик!$F$8,IF(K280&lt;=[7]Разработчик!$J$7,[7]Разработчик!$I$8,IF(K280&lt;=[7]Разработчик!$M$7,[7]Разработчик!$L$8,IF(K280&lt;=[7]Разработчик!$P$7,[7]Разработчик!$O$8,IF(K280&lt;=[7]Разработчик!$S$7,[7]Разработчик!$R$8,IF(K280&lt;=425.9,3.5,IF(K280&gt;=[7]Разработчик!$V$7,[7]Разработчик!$U$8))))))))),"-"))</f>
        <v>3.5</v>
      </c>
      <c r="O280" s="145"/>
      <c r="P280" s="71">
        <v>2019</v>
      </c>
      <c r="Q280" s="71">
        <v>2023</v>
      </c>
      <c r="R280" s="71">
        <v>12.5</v>
      </c>
      <c r="S280" s="71" t="s">
        <v>1173</v>
      </c>
      <c r="T280" s="146">
        <f t="shared" si="50"/>
        <v>2028.5</v>
      </c>
      <c r="U280" s="71">
        <v>17</v>
      </c>
      <c r="V280" s="71">
        <v>2</v>
      </c>
      <c r="W280" s="71">
        <v>9</v>
      </c>
      <c r="X280" s="71">
        <v>2</v>
      </c>
      <c r="Y280" s="71">
        <v>1</v>
      </c>
      <c r="Z280" s="147">
        <v>6</v>
      </c>
      <c r="AA280" s="148" t="s">
        <v>2694</v>
      </c>
      <c r="AB280" s="147" t="s">
        <v>2521</v>
      </c>
      <c r="AC280" s="196">
        <f t="shared" si="51"/>
        <v>28</v>
      </c>
      <c r="AD280" s="196">
        <f t="shared" si="52"/>
        <v>81</v>
      </c>
      <c r="AE280" s="196">
        <f t="shared" si="53"/>
        <v>109</v>
      </c>
    </row>
    <row r="281" spans="1:31" s="7" customFormat="1" x14ac:dyDescent="0.25">
      <c r="A281" s="364"/>
      <c r="B281" s="248">
        <f t="shared" si="54"/>
        <v>74</v>
      </c>
      <c r="C281" s="367"/>
      <c r="D281" s="370"/>
      <c r="E281" s="321"/>
      <c r="F281" s="18" t="s">
        <v>313</v>
      </c>
      <c r="G281" s="370"/>
      <c r="H281" s="370"/>
      <c r="I281" s="370"/>
      <c r="J281" s="48">
        <v>5</v>
      </c>
      <c r="K281" s="48">
        <v>159</v>
      </c>
      <c r="L281" s="48">
        <v>8</v>
      </c>
      <c r="M281" s="71">
        <v>2016</v>
      </c>
      <c r="N281" s="144">
        <f>IF(K281="","",IF(O281="",IF(K281=0,"",IF(K281&lt;=[7]Разработчик!$D$7,[7]Разработчик!$C$8,IF(K281&lt;=[7]Разработчик!$G$7,[7]Разработчик!$F$8,IF(K281&lt;=[7]Разработчик!$J$7,[7]Разработчик!$I$8,IF(K281&lt;=[7]Разработчик!$M$7,[7]Разработчик!$L$8,IF(K281&lt;=[7]Разработчик!$P$7,[7]Разработчик!$O$8,IF(K281&lt;=[7]Разработчик!$S$7,[7]Разработчик!$R$8,IF(K281&lt;=425.9,3.5,IF(K281&gt;=[7]Разработчик!$V$7,[7]Разработчик!$U$8))))))))),"-"))</f>
        <v>2.5</v>
      </c>
      <c r="O281" s="145"/>
      <c r="P281" s="71">
        <v>2019</v>
      </c>
      <c r="Q281" s="71">
        <v>2023</v>
      </c>
      <c r="R281" s="71">
        <v>12.5</v>
      </c>
      <c r="S281" s="71" t="s">
        <v>1173</v>
      </c>
      <c r="T281" s="146">
        <f t="shared" si="50"/>
        <v>2028.5</v>
      </c>
      <c r="U281" s="147"/>
      <c r="V281" s="147"/>
      <c r="W281" s="147"/>
      <c r="X281" s="147"/>
      <c r="Y281" s="147"/>
      <c r="Z281" s="147"/>
      <c r="AA281" s="148"/>
      <c r="AB281" s="147"/>
      <c r="AC281" s="196">
        <f t="shared" si="51"/>
        <v>0</v>
      </c>
      <c r="AD281" s="196">
        <f t="shared" si="52"/>
        <v>0</v>
      </c>
      <c r="AE281" s="196">
        <f t="shared" si="53"/>
        <v>0</v>
      </c>
    </row>
    <row r="282" spans="1:31" s="7" customFormat="1" x14ac:dyDescent="0.25">
      <c r="A282" s="364"/>
      <c r="B282" s="248">
        <f t="shared" si="54"/>
        <v>74</v>
      </c>
      <c r="C282" s="367"/>
      <c r="D282" s="370"/>
      <c r="E282" s="321"/>
      <c r="F282" s="18" t="s">
        <v>313</v>
      </c>
      <c r="G282" s="370"/>
      <c r="H282" s="370"/>
      <c r="I282" s="370"/>
      <c r="J282" s="48">
        <v>0.7</v>
      </c>
      <c r="K282" s="48">
        <v>108</v>
      </c>
      <c r="L282" s="48">
        <v>8</v>
      </c>
      <c r="M282" s="71">
        <v>2016</v>
      </c>
      <c r="N282" s="144">
        <f>IF(K282="","",IF(O282="",IF(K282=0,"",IF(K282&lt;=[7]Разработчик!$D$7,[7]Разработчик!$C$8,IF(K282&lt;=[7]Разработчик!$G$7,[7]Разработчик!$F$8,IF(K282&lt;=[7]Разработчик!$J$7,[7]Разработчик!$I$8,IF(K282&lt;=[7]Разработчик!$M$7,[7]Разработчик!$L$8,IF(K282&lt;=[7]Разработчик!$P$7,[7]Разработчик!$O$8,IF(K282&lt;=[7]Разработчик!$S$7,[7]Разработчик!$R$8,IF(K282&lt;=425.9,3.5,IF(K282&gt;=[7]Разработчик!$V$7,[7]Разработчик!$U$8))))))))),"-"))</f>
        <v>2</v>
      </c>
      <c r="O282" s="145"/>
      <c r="P282" s="71">
        <v>2019</v>
      </c>
      <c r="Q282" s="71">
        <v>2023</v>
      </c>
      <c r="R282" s="71">
        <v>12.5</v>
      </c>
      <c r="S282" s="71" t="s">
        <v>1173</v>
      </c>
      <c r="T282" s="146">
        <f t="shared" si="50"/>
        <v>2028.5</v>
      </c>
      <c r="U282" s="147"/>
      <c r="V282" s="147"/>
      <c r="W282" s="147"/>
      <c r="X282" s="147"/>
      <c r="Y282" s="147"/>
      <c r="Z282" s="147"/>
      <c r="AA282" s="148"/>
      <c r="AB282" s="147"/>
      <c r="AC282" s="196">
        <f t="shared" si="51"/>
        <v>0</v>
      </c>
      <c r="AD282" s="196">
        <f t="shared" si="52"/>
        <v>0</v>
      </c>
      <c r="AE282" s="196">
        <f t="shared" si="53"/>
        <v>0</v>
      </c>
    </row>
    <row r="283" spans="1:31" s="7" customFormat="1" x14ac:dyDescent="0.25">
      <c r="A283" s="364"/>
      <c r="B283" s="248">
        <f t="shared" si="54"/>
        <v>74</v>
      </c>
      <c r="C283" s="367"/>
      <c r="D283" s="370"/>
      <c r="E283" s="321"/>
      <c r="F283" s="18" t="s">
        <v>313</v>
      </c>
      <c r="G283" s="370"/>
      <c r="H283" s="370"/>
      <c r="I283" s="370"/>
      <c r="J283" s="48">
        <v>2.2000000000000002</v>
      </c>
      <c r="K283" s="48">
        <v>57</v>
      </c>
      <c r="L283" s="48">
        <v>6</v>
      </c>
      <c r="M283" s="71">
        <v>2016</v>
      </c>
      <c r="N283" s="144">
        <f>IF(K283="","",IF(O283="",IF(K283=0,"",IF(K283&lt;=[7]Разработчик!$D$7,[7]Разработчик!$C$8,IF(K283&lt;=[7]Разработчик!$G$7,[7]Разработчик!$F$8,IF(K283&lt;=[7]Разработчик!$J$7,[7]Разработчик!$I$8,IF(K283&lt;=[7]Разработчик!$M$7,[7]Разработчик!$L$8,IF(K283&lt;=[7]Разработчик!$P$7,[7]Разработчик!$O$8,IF(K283&lt;=[7]Разработчик!$S$7,[7]Разработчик!$R$8,IF(K283&lt;=425.9,3.5,IF(K283&gt;=[7]Разработчик!$V$7,[7]Разработчик!$U$8))))))))),"-"))</f>
        <v>1.5</v>
      </c>
      <c r="O283" s="145"/>
      <c r="P283" s="71">
        <v>2019</v>
      </c>
      <c r="Q283" s="71">
        <v>2023</v>
      </c>
      <c r="R283" s="71">
        <v>12.5</v>
      </c>
      <c r="S283" s="71" t="s">
        <v>1173</v>
      </c>
      <c r="T283" s="146">
        <f t="shared" si="50"/>
        <v>2028.5</v>
      </c>
      <c r="U283" s="147"/>
      <c r="V283" s="147"/>
      <c r="W283" s="147"/>
      <c r="X283" s="147"/>
      <c r="Y283" s="147"/>
      <c r="Z283" s="147"/>
      <c r="AA283" s="148"/>
      <c r="AB283" s="147"/>
      <c r="AC283" s="196">
        <f t="shared" si="51"/>
        <v>0</v>
      </c>
      <c r="AD283" s="196">
        <f t="shared" si="52"/>
        <v>0</v>
      </c>
      <c r="AE283" s="196">
        <f t="shared" si="53"/>
        <v>0</v>
      </c>
    </row>
    <row r="284" spans="1:31" s="7" customFormat="1" x14ac:dyDescent="0.25">
      <c r="A284" s="364"/>
      <c r="B284" s="248">
        <f t="shared" si="54"/>
        <v>74</v>
      </c>
      <c r="C284" s="370"/>
      <c r="D284" s="370"/>
      <c r="E284" s="321"/>
      <c r="F284" s="18" t="s">
        <v>313</v>
      </c>
      <c r="G284" s="370"/>
      <c r="H284" s="370"/>
      <c r="I284" s="370"/>
      <c r="J284" s="48">
        <v>13</v>
      </c>
      <c r="K284" s="48">
        <v>25</v>
      </c>
      <c r="L284" s="48">
        <v>4.5</v>
      </c>
      <c r="M284" s="71">
        <v>2016</v>
      </c>
      <c r="N284" s="144">
        <f>IF(K284="","",IF(O284="",IF(K284=0,"",IF(K284&lt;=[7]Разработчик!$D$7,[7]Разработчик!$C$8,IF(K284&lt;=[7]Разработчик!$G$7,[7]Разработчик!$F$8,IF(K284&lt;=[7]Разработчик!$J$7,[7]Разработчик!$I$8,IF(K284&lt;=[7]Разработчик!$M$7,[7]Разработчик!$L$8,IF(K284&lt;=[7]Разработчик!$P$7,[7]Разработчик!$O$8,IF(K284&lt;=[7]Разработчик!$S$7,[7]Разработчик!$R$8,IF(K284&lt;=425.9,3.5,IF(K284&gt;=[7]Разработчик!$V$7,[7]Разработчик!$U$8))))))))),"-"))</f>
        <v>1</v>
      </c>
      <c r="O284" s="145"/>
      <c r="P284" s="71">
        <v>2019</v>
      </c>
      <c r="Q284" s="71">
        <v>2023</v>
      </c>
      <c r="R284" s="71">
        <v>12.5</v>
      </c>
      <c r="S284" s="71" t="s">
        <v>1173</v>
      </c>
      <c r="T284" s="146">
        <f t="shared" si="50"/>
        <v>2028.5</v>
      </c>
      <c r="U284" s="147"/>
      <c r="V284" s="147"/>
      <c r="W284" s="147"/>
      <c r="X284" s="147"/>
      <c r="Y284" s="147"/>
      <c r="Z284" s="147"/>
      <c r="AA284" s="148"/>
      <c r="AB284" s="147"/>
      <c r="AC284" s="196">
        <f t="shared" si="51"/>
        <v>0</v>
      </c>
      <c r="AD284" s="196">
        <f t="shared" si="52"/>
        <v>0</v>
      </c>
      <c r="AE284" s="196">
        <f t="shared" si="53"/>
        <v>0</v>
      </c>
    </row>
    <row r="285" spans="1:31" s="7" customFormat="1" ht="24" customHeight="1" x14ac:dyDescent="0.25">
      <c r="A285" s="364"/>
      <c r="B285" s="248">
        <f t="shared" si="54"/>
        <v>74</v>
      </c>
      <c r="C285" s="370"/>
      <c r="D285" s="370" t="s">
        <v>1400</v>
      </c>
      <c r="E285" s="321"/>
      <c r="F285" s="18" t="s">
        <v>313</v>
      </c>
      <c r="G285" s="370">
        <v>2.7</v>
      </c>
      <c r="H285" s="370">
        <v>2.7</v>
      </c>
      <c r="I285" s="370">
        <v>330</v>
      </c>
      <c r="J285" s="48">
        <v>0.2</v>
      </c>
      <c r="K285" s="48">
        <v>32</v>
      </c>
      <c r="L285" s="48">
        <v>4.5</v>
      </c>
      <c r="M285" s="71">
        <v>2016</v>
      </c>
      <c r="N285" s="144">
        <f>IF(K285="","",IF(O285="",IF(K285=0,"",IF(K285&lt;=[7]Разработчик!$D$7,[7]Разработчик!$C$8,IF(K285&lt;=[7]Разработчик!$G$7,[7]Разработчик!$F$8,IF(K285&lt;=[7]Разработчик!$J$7,[7]Разработчик!$I$8,IF(K285&lt;=[7]Разработчик!$M$7,[7]Разработчик!$L$8,IF(K285&lt;=[7]Разработчик!$P$7,[7]Разработчик!$O$8,IF(K285&lt;=[7]Разработчик!$S$7,[7]Разработчик!$R$8,IF(K285&lt;=425.9,3.5,IF(K285&gt;=[7]Разработчик!$V$7,[7]Разработчик!$U$8))))))))),"-"))</f>
        <v>1.5</v>
      </c>
      <c r="O285" s="145"/>
      <c r="P285" s="71">
        <v>2019</v>
      </c>
      <c r="Q285" s="71">
        <v>2023</v>
      </c>
      <c r="R285" s="71">
        <v>12.5</v>
      </c>
      <c r="S285" s="71" t="s">
        <v>1168</v>
      </c>
      <c r="T285" s="146">
        <f t="shared" si="50"/>
        <v>2028.5</v>
      </c>
      <c r="U285" s="71">
        <v>0</v>
      </c>
      <c r="V285" s="147">
        <v>1</v>
      </c>
      <c r="W285" s="147">
        <v>2</v>
      </c>
      <c r="X285" s="147">
        <v>0</v>
      </c>
      <c r="Y285" s="147">
        <v>0</v>
      </c>
      <c r="Z285" s="147">
        <v>0</v>
      </c>
      <c r="AA285" s="148" t="s">
        <v>2695</v>
      </c>
      <c r="AB285" s="147" t="s">
        <v>2521</v>
      </c>
      <c r="AC285" s="196">
        <f t="shared" si="51"/>
        <v>1</v>
      </c>
      <c r="AD285" s="196">
        <f t="shared" si="52"/>
        <v>7</v>
      </c>
      <c r="AE285" s="196">
        <f t="shared" si="53"/>
        <v>8</v>
      </c>
    </row>
    <row r="286" spans="1:31" s="7" customFormat="1" x14ac:dyDescent="0.25">
      <c r="A286" s="364"/>
      <c r="B286" s="248">
        <f t="shared" si="54"/>
        <v>74</v>
      </c>
      <c r="C286" s="370"/>
      <c r="D286" s="370"/>
      <c r="E286" s="321"/>
      <c r="F286" s="18" t="s">
        <v>313</v>
      </c>
      <c r="G286" s="370"/>
      <c r="H286" s="370"/>
      <c r="I286" s="370"/>
      <c r="J286" s="48">
        <v>0.5</v>
      </c>
      <c r="K286" s="48">
        <v>25</v>
      </c>
      <c r="L286" s="48">
        <v>4.5</v>
      </c>
      <c r="M286" s="71">
        <v>2016</v>
      </c>
      <c r="N286" s="144">
        <f>IF(K286="","",IF(O286="",IF(K286=0,"",IF(K286&lt;=[7]Разработчик!$D$7,[7]Разработчик!$C$8,IF(K286&lt;=[7]Разработчик!$G$7,[7]Разработчик!$F$8,IF(K286&lt;=[7]Разработчик!$J$7,[7]Разработчик!$I$8,IF(K286&lt;=[7]Разработчик!$M$7,[7]Разработчик!$L$8,IF(K286&lt;=[7]Разработчик!$P$7,[7]Разработчик!$O$8,IF(K286&lt;=[7]Разработчик!$S$7,[7]Разработчик!$R$8,IF(K286&lt;=425.9,3.5,IF(K286&gt;=[7]Разработчик!$V$7,[7]Разработчик!$U$8))))))))),"-"))</f>
        <v>1</v>
      </c>
      <c r="O286" s="145"/>
      <c r="P286" s="71">
        <v>2019</v>
      </c>
      <c r="Q286" s="71">
        <v>2023</v>
      </c>
      <c r="R286" s="71">
        <v>12.5</v>
      </c>
      <c r="S286" s="71" t="s">
        <v>1173</v>
      </c>
      <c r="T286" s="146">
        <f t="shared" si="50"/>
        <v>2028.5</v>
      </c>
      <c r="U286" s="147"/>
      <c r="V286" s="147"/>
      <c r="W286" s="147"/>
      <c r="X286" s="147"/>
      <c r="Y286" s="147"/>
      <c r="Z286" s="147"/>
      <c r="AA286" s="148"/>
      <c r="AB286" s="147"/>
      <c r="AC286" s="196">
        <f t="shared" si="51"/>
        <v>0</v>
      </c>
      <c r="AD286" s="196">
        <f t="shared" si="52"/>
        <v>0</v>
      </c>
      <c r="AE286" s="196">
        <f t="shared" si="53"/>
        <v>0</v>
      </c>
    </row>
    <row r="287" spans="1:31" s="7" customFormat="1" ht="24" customHeight="1" x14ac:dyDescent="0.25">
      <c r="A287" s="364"/>
      <c r="B287" s="248">
        <f t="shared" si="54"/>
        <v>74</v>
      </c>
      <c r="C287" s="370"/>
      <c r="D287" s="370" t="s">
        <v>1401</v>
      </c>
      <c r="E287" s="321"/>
      <c r="F287" s="18" t="s">
        <v>313</v>
      </c>
      <c r="G287" s="370">
        <v>3.4</v>
      </c>
      <c r="H287" s="370">
        <v>3.4</v>
      </c>
      <c r="I287" s="370">
        <v>330</v>
      </c>
      <c r="J287" s="48">
        <v>1.2</v>
      </c>
      <c r="K287" s="48">
        <v>356.6</v>
      </c>
      <c r="L287" s="48">
        <v>19.05</v>
      </c>
      <c r="M287" s="71">
        <v>2016</v>
      </c>
      <c r="N287" s="144">
        <f>IF(K287="","",IF(O287="",IF(K287=0,"",IF(K287&lt;=[7]Разработчик!$D$7,[7]Разработчик!$C$8,IF(K287&lt;=[7]Разработчик!$G$7,[7]Разработчик!$F$8,IF(K287&lt;=[7]Разработчик!$J$7,[7]Разработчик!$I$8,IF(K287&lt;=[7]Разработчик!$M$7,[7]Разработчик!$L$8,IF(K287&lt;=[7]Разработчик!$P$7,[7]Разработчик!$O$8,IF(K287&lt;=[7]Разработчик!$S$7,[7]Разработчик!$R$8,IF(K287&lt;=425.9,3.5,IF(K287&gt;=[7]Разработчик!$V$7,[7]Разработчик!$U$8))))))))),"-"))</f>
        <v>3.5</v>
      </c>
      <c r="O287" s="145"/>
      <c r="P287" s="71">
        <v>2019</v>
      </c>
      <c r="Q287" s="71">
        <v>2023</v>
      </c>
      <c r="R287" s="71">
        <v>12.5</v>
      </c>
      <c r="S287" s="71" t="s">
        <v>1168</v>
      </c>
      <c r="T287" s="146">
        <f t="shared" si="50"/>
        <v>2028.5</v>
      </c>
      <c r="U287" s="71">
        <v>8</v>
      </c>
      <c r="V287" s="71">
        <v>2</v>
      </c>
      <c r="W287" s="71">
        <v>4</v>
      </c>
      <c r="X287" s="71">
        <v>0</v>
      </c>
      <c r="Y287" s="147">
        <v>3</v>
      </c>
      <c r="Z287" s="147">
        <v>2</v>
      </c>
      <c r="AA287" s="148" t="s">
        <v>2696</v>
      </c>
      <c r="AB287" s="147" t="s">
        <v>2521</v>
      </c>
      <c r="AC287" s="196">
        <f t="shared" si="51"/>
        <v>15</v>
      </c>
      <c r="AD287" s="196">
        <f t="shared" si="52"/>
        <v>39</v>
      </c>
      <c r="AE287" s="196">
        <f t="shared" si="53"/>
        <v>54</v>
      </c>
    </row>
    <row r="288" spans="1:31" s="7" customFormat="1" x14ac:dyDescent="0.25">
      <c r="A288" s="364"/>
      <c r="B288" s="248">
        <f t="shared" si="54"/>
        <v>74</v>
      </c>
      <c r="C288" s="370"/>
      <c r="D288" s="370"/>
      <c r="E288" s="321"/>
      <c r="F288" s="18" t="s">
        <v>313</v>
      </c>
      <c r="G288" s="370"/>
      <c r="H288" s="370"/>
      <c r="I288" s="370"/>
      <c r="J288" s="48">
        <v>0.8</v>
      </c>
      <c r="K288" s="48">
        <v>60.3</v>
      </c>
      <c r="L288" s="48">
        <v>8.74</v>
      </c>
      <c r="M288" s="71">
        <v>2016</v>
      </c>
      <c r="N288" s="144">
        <f>IF(K288="","",IF(O288="",IF(K288=0,"",IF(K288&lt;=[7]Разработчик!$D$7,[7]Разработчик!$C$8,IF(K288&lt;=[7]Разработчик!$G$7,[7]Разработчик!$F$8,IF(K288&lt;=[7]Разработчик!$J$7,[7]Разработчик!$I$8,IF(K288&lt;=[7]Разработчик!$M$7,[7]Разработчик!$L$8,IF(K288&lt;=[7]Разработчик!$P$7,[7]Разработчик!$O$8,IF(K288&lt;=[7]Разработчик!$S$7,[7]Разработчик!$R$8,IF(K288&lt;=425.9,3.5,IF(K288&gt;=[7]Разработчик!$V$7,[7]Разработчик!$U$8))))))))),"-"))</f>
        <v>2</v>
      </c>
      <c r="O288" s="145"/>
      <c r="P288" s="71">
        <v>2019</v>
      </c>
      <c r="Q288" s="71">
        <v>2023</v>
      </c>
      <c r="R288" s="71">
        <v>12.5</v>
      </c>
      <c r="S288" s="71" t="s">
        <v>1173</v>
      </c>
      <c r="T288" s="146">
        <f t="shared" si="50"/>
        <v>2028.5</v>
      </c>
      <c r="U288" s="147"/>
      <c r="V288" s="147"/>
      <c r="W288" s="147"/>
      <c r="X288" s="147"/>
      <c r="Y288" s="147"/>
      <c r="Z288" s="147"/>
      <c r="AA288" s="148"/>
      <c r="AB288" s="147"/>
      <c r="AC288" s="196">
        <f t="shared" si="51"/>
        <v>0</v>
      </c>
      <c r="AD288" s="196">
        <f t="shared" si="52"/>
        <v>0</v>
      </c>
      <c r="AE288" s="196">
        <f t="shared" si="53"/>
        <v>0</v>
      </c>
    </row>
    <row r="289" spans="1:31" s="7" customFormat="1" x14ac:dyDescent="0.25">
      <c r="A289" s="364"/>
      <c r="B289" s="248">
        <f t="shared" si="54"/>
        <v>74</v>
      </c>
      <c r="C289" s="370"/>
      <c r="D289" s="370"/>
      <c r="E289" s="321"/>
      <c r="F289" s="18" t="s">
        <v>313</v>
      </c>
      <c r="G289" s="370"/>
      <c r="H289" s="370"/>
      <c r="I289" s="370"/>
      <c r="J289" s="48">
        <v>8.9</v>
      </c>
      <c r="K289" s="48">
        <v>33.4</v>
      </c>
      <c r="L289" s="48">
        <v>6.35</v>
      </c>
      <c r="M289" s="71">
        <v>2016</v>
      </c>
      <c r="N289" s="144">
        <f>IF(K289="","",IF(O289="",IF(K289=0,"",IF(K289&lt;=[7]Разработчик!$D$7,[7]Разработчик!$C$8,IF(K289&lt;=[7]Разработчик!$G$7,[7]Разработчик!$F$8,IF(K289&lt;=[7]Разработчик!$J$7,[7]Разработчик!$I$8,IF(K289&lt;=[7]Разработчик!$M$7,[7]Разработчик!$L$8,IF(K289&lt;=[7]Разработчик!$P$7,[7]Разработчик!$O$8,IF(K289&lt;=[7]Разработчик!$S$7,[7]Разработчик!$R$8,IF(K289&lt;=425.9,3.5,IF(K289&gt;=[7]Разработчик!$V$7,[7]Разработчик!$U$8))))))))),"-"))</f>
        <v>1.5</v>
      </c>
      <c r="O289" s="145"/>
      <c r="P289" s="71">
        <v>2019</v>
      </c>
      <c r="Q289" s="71">
        <v>2023</v>
      </c>
      <c r="R289" s="71">
        <v>12.5</v>
      </c>
      <c r="S289" s="71" t="s">
        <v>1173</v>
      </c>
      <c r="T289" s="146">
        <f t="shared" si="50"/>
        <v>2028.5</v>
      </c>
      <c r="U289" s="147"/>
      <c r="V289" s="147"/>
      <c r="W289" s="147"/>
      <c r="X289" s="147"/>
      <c r="Y289" s="147"/>
      <c r="Z289" s="147"/>
      <c r="AA289" s="148"/>
      <c r="AB289" s="147"/>
      <c r="AC289" s="196">
        <f t="shared" si="51"/>
        <v>0</v>
      </c>
      <c r="AD289" s="196">
        <f t="shared" si="52"/>
        <v>0</v>
      </c>
      <c r="AE289" s="196">
        <f t="shared" si="53"/>
        <v>0</v>
      </c>
    </row>
    <row r="290" spans="1:31" s="7" customFormat="1" ht="15" customHeight="1" x14ac:dyDescent="0.25">
      <c r="A290" s="364" t="s">
        <v>1402</v>
      </c>
      <c r="B290" s="251">
        <v>75</v>
      </c>
      <c r="C290" s="367" t="s">
        <v>1403</v>
      </c>
      <c r="D290" s="291" t="s">
        <v>3026</v>
      </c>
      <c r="E290" s="321" t="s">
        <v>1376</v>
      </c>
      <c r="F290" s="18" t="s">
        <v>313</v>
      </c>
      <c r="G290" s="370">
        <v>2.7</v>
      </c>
      <c r="H290" s="370">
        <v>2.7</v>
      </c>
      <c r="I290" s="370">
        <v>330</v>
      </c>
      <c r="J290" s="48">
        <v>11.5</v>
      </c>
      <c r="K290" s="48">
        <v>325</v>
      </c>
      <c r="L290" s="48">
        <v>12</v>
      </c>
      <c r="M290" s="71">
        <v>2016</v>
      </c>
      <c r="N290" s="144">
        <f>IF(K290="","",IF(O290="",IF(K290=0,"",IF(K290&lt;=[7]Разработчик!$D$7,[7]Разработчик!$C$8,IF(K290&lt;=[7]Разработчик!$G$7,[7]Разработчик!$F$8,IF(K290&lt;=[7]Разработчик!$J$7,[7]Разработчик!$I$8,IF(K290&lt;=[7]Разработчик!$M$7,[7]Разработчик!$L$8,IF(K290&lt;=[7]Разработчик!$P$7,[7]Разработчик!$O$8,IF(K290&lt;=[7]Разработчик!$S$7,[7]Разработчик!$R$8,IF(K290&lt;=425.9,3.5,IF(K290&gt;=[7]Разработчик!$V$7,[7]Разработчик!$U$8))))))))),"-"))</f>
        <v>3</v>
      </c>
      <c r="O290" s="145"/>
      <c r="P290" s="71">
        <v>2019</v>
      </c>
      <c r="Q290" s="71">
        <v>2023</v>
      </c>
      <c r="R290" s="71">
        <v>12.5</v>
      </c>
      <c r="S290" s="71" t="s">
        <v>1173</v>
      </c>
      <c r="T290" s="146">
        <f t="shared" si="50"/>
        <v>2028.5</v>
      </c>
      <c r="U290" s="147">
        <v>8</v>
      </c>
      <c r="V290" s="147">
        <v>2</v>
      </c>
      <c r="W290" s="147">
        <v>20</v>
      </c>
      <c r="X290" s="147">
        <v>0</v>
      </c>
      <c r="Y290" s="147">
        <v>6</v>
      </c>
      <c r="Z290" s="147">
        <v>12</v>
      </c>
      <c r="AA290" s="148" t="s">
        <v>2697</v>
      </c>
      <c r="AB290" s="147" t="s">
        <v>2521</v>
      </c>
      <c r="AC290" s="196">
        <f t="shared" si="51"/>
        <v>28</v>
      </c>
      <c r="AD290" s="196">
        <f t="shared" si="52"/>
        <v>104</v>
      </c>
      <c r="AE290" s="196">
        <f t="shared" si="53"/>
        <v>132</v>
      </c>
    </row>
    <row r="291" spans="1:31" s="7" customFormat="1" x14ac:dyDescent="0.25">
      <c r="A291" s="364"/>
      <c r="B291" s="248">
        <f t="shared" ref="B291:B300" si="55">B290</f>
        <v>75</v>
      </c>
      <c r="C291" s="370"/>
      <c r="D291" s="409"/>
      <c r="E291" s="321"/>
      <c r="F291" s="18" t="s">
        <v>313</v>
      </c>
      <c r="G291" s="370"/>
      <c r="H291" s="370"/>
      <c r="I291" s="370"/>
      <c r="J291" s="48">
        <v>4.5</v>
      </c>
      <c r="K291" s="48">
        <v>273</v>
      </c>
      <c r="L291" s="48">
        <v>10</v>
      </c>
      <c r="M291" s="71">
        <v>2016</v>
      </c>
      <c r="N291" s="144">
        <f>IF(K291="","",IF(O291="",IF(K291=0,"",IF(K291&lt;=[7]Разработчик!$D$7,[7]Разработчик!$C$8,IF(K291&lt;=[7]Разработчик!$G$7,[7]Разработчик!$F$8,IF(K291&lt;=[7]Разработчик!$J$7,[7]Разработчик!$I$8,IF(K291&lt;=[7]Разработчик!$M$7,[7]Разработчик!$L$8,IF(K291&lt;=[7]Разработчик!$P$7,[7]Разработчик!$O$8,IF(K291&lt;=[7]Разработчик!$S$7,[7]Разработчик!$R$8,IF(K291&lt;=425.9,3.5,IF(K291&gt;=[7]Разработчик!$V$7,[7]Разработчик!$U$8))))))))),"-"))</f>
        <v>3</v>
      </c>
      <c r="O291" s="145"/>
      <c r="P291" s="71">
        <v>2019</v>
      </c>
      <c r="Q291" s="71">
        <v>2023</v>
      </c>
      <c r="R291" s="71">
        <v>12.5</v>
      </c>
      <c r="S291" s="71" t="s">
        <v>1173</v>
      </c>
      <c r="T291" s="146">
        <f t="shared" si="50"/>
        <v>2028.5</v>
      </c>
      <c r="U291" s="147"/>
      <c r="V291" s="147"/>
      <c r="W291" s="147"/>
      <c r="X291" s="147"/>
      <c r="Y291" s="147"/>
      <c r="Z291" s="147"/>
      <c r="AA291" s="148"/>
      <c r="AB291" s="147"/>
      <c r="AC291" s="196">
        <f t="shared" si="51"/>
        <v>0</v>
      </c>
      <c r="AD291" s="196">
        <f t="shared" si="52"/>
        <v>0</v>
      </c>
      <c r="AE291" s="196">
        <f t="shared" si="53"/>
        <v>0</v>
      </c>
    </row>
    <row r="292" spans="1:31" s="7" customFormat="1" x14ac:dyDescent="0.25">
      <c r="A292" s="364"/>
      <c r="B292" s="248">
        <f t="shared" si="55"/>
        <v>75</v>
      </c>
      <c r="C292" s="370"/>
      <c r="D292" s="409"/>
      <c r="E292" s="321"/>
      <c r="F292" s="18" t="s">
        <v>313</v>
      </c>
      <c r="G292" s="370"/>
      <c r="H292" s="370"/>
      <c r="I292" s="370"/>
      <c r="J292" s="48">
        <v>2.2999999999999998</v>
      </c>
      <c r="K292" s="48">
        <v>57</v>
      </c>
      <c r="L292" s="48">
        <v>6</v>
      </c>
      <c r="M292" s="71">
        <v>2016</v>
      </c>
      <c r="N292" s="144">
        <f>IF(K292="","",IF(O292="",IF(K292=0,"",IF(K292&lt;=[7]Разработчик!$D$7,[7]Разработчик!$C$8,IF(K292&lt;=[7]Разработчик!$G$7,[7]Разработчик!$F$8,IF(K292&lt;=[7]Разработчик!$J$7,[7]Разработчик!$I$8,IF(K292&lt;=[7]Разработчик!$M$7,[7]Разработчик!$L$8,IF(K292&lt;=[7]Разработчик!$P$7,[7]Разработчик!$O$8,IF(K292&lt;=[7]Разработчик!$S$7,[7]Разработчик!$R$8,IF(K292&lt;=425.9,3.5,IF(K292&gt;=[7]Разработчик!$V$7,[7]Разработчик!$U$8))))))))),"-"))</f>
        <v>1.5</v>
      </c>
      <c r="O292" s="145"/>
      <c r="P292" s="71">
        <v>2019</v>
      </c>
      <c r="Q292" s="71">
        <v>2023</v>
      </c>
      <c r="R292" s="71">
        <v>12.5</v>
      </c>
      <c r="S292" s="71" t="s">
        <v>1173</v>
      </c>
      <c r="T292" s="146">
        <f t="shared" si="50"/>
        <v>2028.5</v>
      </c>
      <c r="U292" s="147"/>
      <c r="V292" s="147"/>
      <c r="W292" s="147"/>
      <c r="X292" s="147"/>
      <c r="Y292" s="147"/>
      <c r="Z292" s="147"/>
      <c r="AA292" s="148"/>
      <c r="AB292" s="147"/>
      <c r="AC292" s="196">
        <f t="shared" si="51"/>
        <v>0</v>
      </c>
      <c r="AD292" s="196">
        <f t="shared" si="52"/>
        <v>0</v>
      </c>
      <c r="AE292" s="196">
        <f t="shared" si="53"/>
        <v>0</v>
      </c>
    </row>
    <row r="293" spans="1:31" s="7" customFormat="1" ht="24" customHeight="1" x14ac:dyDescent="0.25">
      <c r="A293" s="364"/>
      <c r="B293" s="248">
        <f t="shared" si="55"/>
        <v>75</v>
      </c>
      <c r="C293" s="370"/>
      <c r="D293" s="370" t="s">
        <v>1404</v>
      </c>
      <c r="E293" s="321"/>
      <c r="F293" s="18" t="s">
        <v>313</v>
      </c>
      <c r="G293" s="370">
        <v>0.6</v>
      </c>
      <c r="H293" s="370">
        <v>0.6</v>
      </c>
      <c r="I293" s="370">
        <v>330</v>
      </c>
      <c r="J293" s="48">
        <v>36.299999999999997</v>
      </c>
      <c r="K293" s="48">
        <v>323.89999999999998</v>
      </c>
      <c r="L293" s="48">
        <v>9.52</v>
      </c>
      <c r="M293" s="71">
        <v>2016</v>
      </c>
      <c r="N293" s="144">
        <f>IF(K293="","",IF(O293="",IF(K293=0,"",IF(K293&lt;=[7]Разработчик!$D$7,[7]Разработчик!$C$8,IF(K293&lt;=[7]Разработчик!$G$7,[7]Разработчик!$F$8,IF(K293&lt;=[7]Разработчик!$J$7,[7]Разработчик!$I$8,IF(K293&lt;=[7]Разработчик!$M$7,[7]Разработчик!$L$8,IF(K293&lt;=[7]Разработчик!$P$7,[7]Разработчик!$O$8,IF(K293&lt;=[7]Разработчик!$S$7,[7]Разработчик!$R$8,IF(K293&lt;=425.9,3.5,IF(K293&gt;=[7]Разработчик!$V$7,[7]Разработчик!$U$8))))))))),"-"))</f>
        <v>3</v>
      </c>
      <c r="O293" s="145"/>
      <c r="P293" s="71">
        <v>2019</v>
      </c>
      <c r="Q293" s="71">
        <v>2023</v>
      </c>
      <c r="R293" s="71">
        <v>12.5</v>
      </c>
      <c r="S293" s="71" t="s">
        <v>1168</v>
      </c>
      <c r="T293" s="146">
        <f t="shared" si="50"/>
        <v>2028.5</v>
      </c>
      <c r="U293" s="71">
        <v>7</v>
      </c>
      <c r="V293" s="71">
        <v>0</v>
      </c>
      <c r="W293" s="71">
        <v>2</v>
      </c>
      <c r="X293" s="71">
        <v>0</v>
      </c>
      <c r="Y293" s="71">
        <v>1</v>
      </c>
      <c r="Z293" s="71">
        <v>1</v>
      </c>
      <c r="AA293" s="148" t="s">
        <v>2698</v>
      </c>
      <c r="AB293" s="147" t="s">
        <v>2521</v>
      </c>
      <c r="AC293" s="196">
        <f t="shared" si="51"/>
        <v>9</v>
      </c>
      <c r="AD293" s="196">
        <f t="shared" si="52"/>
        <v>22</v>
      </c>
      <c r="AE293" s="196">
        <f t="shared" si="53"/>
        <v>31</v>
      </c>
    </row>
    <row r="294" spans="1:31" s="7" customFormat="1" ht="24" x14ac:dyDescent="0.25">
      <c r="A294" s="364"/>
      <c r="B294" s="248">
        <f t="shared" si="55"/>
        <v>75</v>
      </c>
      <c r="C294" s="370"/>
      <c r="D294" s="370"/>
      <c r="E294" s="321"/>
      <c r="F294" s="18" t="s">
        <v>313</v>
      </c>
      <c r="G294" s="370"/>
      <c r="H294" s="370"/>
      <c r="I294" s="370"/>
      <c r="J294" s="48">
        <v>0.2</v>
      </c>
      <c r="K294" s="48">
        <v>21.3</v>
      </c>
      <c r="L294" s="48">
        <v>3.73</v>
      </c>
      <c r="M294" s="71">
        <v>2016</v>
      </c>
      <c r="N294" s="144">
        <f>IF(K294="","",IF(O294="",IF(K294=0,"",IF(K294&lt;=[7]Разработчик!$D$7,[7]Разработчик!$C$8,IF(K294&lt;=[7]Разработчик!$G$7,[7]Разработчик!$F$8,IF(K294&lt;=[7]Разработчик!$J$7,[7]Разработчик!$I$8,IF(K294&lt;=[7]Разработчик!$M$7,[7]Разработчик!$L$8,IF(K294&lt;=[7]Разработчик!$P$7,[7]Разработчик!$O$8,IF(K294&lt;=[7]Разработчик!$S$7,[7]Разработчик!$R$8,IF(K294&lt;=425.9,3.5,IF(K294&gt;=[7]Разработчик!$V$7,[7]Разработчик!$U$8))))))))),"-"))</f>
        <v>1</v>
      </c>
      <c r="O294" s="145"/>
      <c r="P294" s="71">
        <v>2019</v>
      </c>
      <c r="Q294" s="71">
        <v>2023</v>
      </c>
      <c r="R294" s="71">
        <v>12.5</v>
      </c>
      <c r="S294" s="71" t="s">
        <v>1168</v>
      </c>
      <c r="T294" s="146">
        <f t="shared" si="50"/>
        <v>2028.5</v>
      </c>
      <c r="U294" s="147"/>
      <c r="V294" s="147"/>
      <c r="W294" s="147"/>
      <c r="X294" s="147"/>
      <c r="Y294" s="147"/>
      <c r="Z294" s="147"/>
      <c r="AA294" s="148"/>
      <c r="AB294" s="147"/>
      <c r="AC294" s="196">
        <f t="shared" si="51"/>
        <v>0</v>
      </c>
      <c r="AD294" s="196">
        <f t="shared" si="52"/>
        <v>0</v>
      </c>
      <c r="AE294" s="196">
        <f t="shared" si="53"/>
        <v>0</v>
      </c>
    </row>
    <row r="295" spans="1:31" s="7" customFormat="1" ht="24" customHeight="1" x14ac:dyDescent="0.25">
      <c r="A295" s="364"/>
      <c r="B295" s="248">
        <f t="shared" si="55"/>
        <v>75</v>
      </c>
      <c r="C295" s="370"/>
      <c r="D295" s="370" t="s">
        <v>1405</v>
      </c>
      <c r="E295" s="321"/>
      <c r="F295" s="18" t="s">
        <v>313</v>
      </c>
      <c r="G295" s="370">
        <v>0.6</v>
      </c>
      <c r="H295" s="370">
        <v>0.6</v>
      </c>
      <c r="I295" s="370">
        <v>330</v>
      </c>
      <c r="J295" s="48">
        <v>22.4</v>
      </c>
      <c r="K295" s="48">
        <v>323.89999999999998</v>
      </c>
      <c r="L295" s="48">
        <v>9.52</v>
      </c>
      <c r="M295" s="71">
        <v>2016</v>
      </c>
      <c r="N295" s="144">
        <f>IF(K295="","",IF(O295="",IF(K295=0,"",IF(K295&lt;=[7]Разработчик!$D$7,[7]Разработчик!$C$8,IF(K295&lt;=[7]Разработчик!$G$7,[7]Разработчик!$F$8,IF(K295&lt;=[7]Разработчик!$J$7,[7]Разработчик!$I$8,IF(K295&lt;=[7]Разработчик!$M$7,[7]Разработчик!$L$8,IF(K295&lt;=[7]Разработчик!$P$7,[7]Разработчик!$O$8,IF(K295&lt;=[7]Разработчик!$S$7,[7]Разработчик!$R$8,IF(K295&lt;=425.9,3.5,IF(K295&gt;=[7]Разработчик!$V$7,[7]Разработчик!$U$8))))))))),"-"))</f>
        <v>3</v>
      </c>
      <c r="O295" s="145"/>
      <c r="P295" s="71">
        <v>2019</v>
      </c>
      <c r="Q295" s="71">
        <v>2023</v>
      </c>
      <c r="R295" s="71">
        <v>12.5</v>
      </c>
      <c r="S295" s="71" t="s">
        <v>1168</v>
      </c>
      <c r="T295" s="146">
        <f t="shared" si="50"/>
        <v>2028.5</v>
      </c>
      <c r="U295" s="71">
        <v>6</v>
      </c>
      <c r="V295" s="71">
        <v>1</v>
      </c>
      <c r="W295" s="147">
        <v>1</v>
      </c>
      <c r="X295" s="147">
        <v>1</v>
      </c>
      <c r="Y295" s="147">
        <v>0</v>
      </c>
      <c r="Z295" s="147">
        <v>1</v>
      </c>
      <c r="AA295" s="148" t="s">
        <v>2699</v>
      </c>
      <c r="AB295" s="147" t="s">
        <v>2521</v>
      </c>
      <c r="AC295" s="196">
        <f t="shared" si="51"/>
        <v>9</v>
      </c>
      <c r="AD295" s="196">
        <f t="shared" si="52"/>
        <v>22</v>
      </c>
      <c r="AE295" s="196">
        <f t="shared" si="53"/>
        <v>31</v>
      </c>
    </row>
    <row r="296" spans="1:31" s="7" customFormat="1" ht="24" x14ac:dyDescent="0.25">
      <c r="A296" s="364"/>
      <c r="B296" s="248">
        <f t="shared" si="55"/>
        <v>75</v>
      </c>
      <c r="C296" s="370"/>
      <c r="D296" s="370"/>
      <c r="E296" s="321"/>
      <c r="F296" s="18" t="s">
        <v>313</v>
      </c>
      <c r="G296" s="370"/>
      <c r="H296" s="370"/>
      <c r="I296" s="370"/>
      <c r="J296" s="48">
        <v>0.1</v>
      </c>
      <c r="K296" s="48">
        <v>60.3</v>
      </c>
      <c r="L296" s="48">
        <v>5.54</v>
      </c>
      <c r="M296" s="71">
        <v>2016</v>
      </c>
      <c r="N296" s="144">
        <f>IF(K296="","",IF(O296="",IF(K296=0,"",IF(K296&lt;=[7]Разработчик!$D$7,[7]Разработчик!$C$8,IF(K296&lt;=[7]Разработчик!$G$7,[7]Разработчик!$F$8,IF(K296&lt;=[7]Разработчик!$J$7,[7]Разработчик!$I$8,IF(K296&lt;=[7]Разработчик!$M$7,[7]Разработчик!$L$8,IF(K296&lt;=[7]Разработчик!$P$7,[7]Разработчик!$O$8,IF(K296&lt;=[7]Разработчик!$S$7,[7]Разработчик!$R$8,IF(K296&lt;=425.9,3.5,IF(K296&gt;=[7]Разработчик!$V$7,[7]Разработчик!$U$8))))))))),"-"))</f>
        <v>2</v>
      </c>
      <c r="O296" s="145"/>
      <c r="P296" s="71">
        <v>2019</v>
      </c>
      <c r="Q296" s="71">
        <v>2023</v>
      </c>
      <c r="R296" s="71">
        <v>12.5</v>
      </c>
      <c r="S296" s="71" t="s">
        <v>1168</v>
      </c>
      <c r="T296" s="146">
        <f t="shared" si="50"/>
        <v>2028.5</v>
      </c>
      <c r="U296" s="147"/>
      <c r="V296" s="147"/>
      <c r="W296" s="147"/>
      <c r="X296" s="147"/>
      <c r="Y296" s="147"/>
      <c r="Z296" s="147"/>
      <c r="AA296" s="148"/>
      <c r="AB296" s="147"/>
      <c r="AC296" s="196">
        <f t="shared" si="51"/>
        <v>0</v>
      </c>
      <c r="AD296" s="196">
        <f t="shared" si="52"/>
        <v>0</v>
      </c>
      <c r="AE296" s="196">
        <f t="shared" si="53"/>
        <v>0</v>
      </c>
    </row>
    <row r="297" spans="1:31" s="7" customFormat="1" ht="15" customHeight="1" x14ac:dyDescent="0.25">
      <c r="A297" s="364"/>
      <c r="B297" s="248">
        <f t="shared" si="55"/>
        <v>75</v>
      </c>
      <c r="C297" s="370"/>
      <c r="D297" s="370" t="s">
        <v>1406</v>
      </c>
      <c r="E297" s="321"/>
      <c r="F297" s="18" t="s">
        <v>313</v>
      </c>
      <c r="G297" s="370">
        <v>2.7</v>
      </c>
      <c r="H297" s="370">
        <v>2.7</v>
      </c>
      <c r="I297" s="370">
        <v>330</v>
      </c>
      <c r="J297" s="370">
        <v>0.8</v>
      </c>
      <c r="K297" s="370">
        <v>325</v>
      </c>
      <c r="L297" s="370">
        <v>12</v>
      </c>
      <c r="M297" s="71">
        <v>2016</v>
      </c>
      <c r="N297" s="144">
        <f>IF(K297="","",IF(O297="",IF(K297=0,"",IF(K297&lt;=[7]Разработчик!$D$7,[7]Разработчик!$C$8,IF(K297&lt;=[7]Разработчик!$G$7,[7]Разработчик!$F$8,IF(K297&lt;=[7]Разработчик!$J$7,[7]Разработчик!$I$8,IF(K297&lt;=[7]Разработчик!$M$7,[7]Разработчик!$L$8,IF(K297&lt;=[7]Разработчик!$P$7,[7]Разработчик!$O$8,IF(K297&lt;=[7]Разработчик!$S$7,[7]Разработчик!$R$8,IF(K297&lt;=425.9,3.5,IF(K297&gt;=[7]Разработчик!$V$7,[7]Разработчик!$U$8))))))))),"-"))</f>
        <v>3</v>
      </c>
      <c r="O297" s="145"/>
      <c r="P297" s="71">
        <v>2019</v>
      </c>
      <c r="Q297" s="71">
        <v>2023</v>
      </c>
      <c r="R297" s="71">
        <v>12.5</v>
      </c>
      <c r="S297" s="71" t="s">
        <v>1173</v>
      </c>
      <c r="T297" s="146">
        <f t="shared" si="50"/>
        <v>2028.5</v>
      </c>
      <c r="U297" s="71">
        <v>0</v>
      </c>
      <c r="V297" s="71">
        <v>0</v>
      </c>
      <c r="W297" s="147">
        <v>3</v>
      </c>
      <c r="X297" s="71">
        <v>0</v>
      </c>
      <c r="Y297" s="147">
        <v>1</v>
      </c>
      <c r="Z297" s="147">
        <v>1</v>
      </c>
      <c r="AA297" s="148" t="s">
        <v>2700</v>
      </c>
      <c r="AB297" s="147" t="s">
        <v>2521</v>
      </c>
      <c r="AC297" s="196">
        <f t="shared" si="51"/>
        <v>2</v>
      </c>
      <c r="AD297" s="196">
        <f t="shared" si="52"/>
        <v>10</v>
      </c>
      <c r="AE297" s="196">
        <f t="shared" si="53"/>
        <v>12</v>
      </c>
    </row>
    <row r="298" spans="1:31" s="7" customFormat="1" x14ac:dyDescent="0.25">
      <c r="A298" s="364"/>
      <c r="B298" s="248">
        <f t="shared" si="55"/>
        <v>75</v>
      </c>
      <c r="C298" s="370"/>
      <c r="D298" s="370"/>
      <c r="E298" s="321"/>
      <c r="F298" s="18" t="s">
        <v>313</v>
      </c>
      <c r="G298" s="370"/>
      <c r="H298" s="370"/>
      <c r="I298" s="370"/>
      <c r="J298" s="370"/>
      <c r="K298" s="370"/>
      <c r="L298" s="370"/>
      <c r="M298" s="71">
        <v>2016</v>
      </c>
      <c r="N298" s="144" t="str">
        <f>IF(K298="","",IF(O298="",IF(K298=0,"",IF(K298&lt;=[7]Разработчик!$D$7,[7]Разработчик!$C$8,IF(K298&lt;=[7]Разработчик!$G$7,[7]Разработчик!$F$8,IF(K298&lt;=[7]Разработчик!$J$7,[7]Разработчик!$I$8,IF(K298&lt;=[7]Разработчик!$M$7,[7]Разработчик!$L$8,IF(K298&lt;=[7]Разработчик!$P$7,[7]Разработчик!$O$8,IF(K298&lt;=[7]Разработчик!$S$7,[7]Разработчик!$R$8,IF(K298&lt;=425.9,3.5,IF(K298&gt;=[7]Разработчик!$V$7,[7]Разработчик!$U$8))))))))),"-"))</f>
        <v/>
      </c>
      <c r="O298" s="145"/>
      <c r="P298" s="71">
        <v>2019</v>
      </c>
      <c r="Q298" s="71">
        <v>2023</v>
      </c>
      <c r="R298" s="71">
        <v>12.5</v>
      </c>
      <c r="S298" s="71" t="s">
        <v>1173</v>
      </c>
      <c r="T298" s="146">
        <f t="shared" si="50"/>
        <v>2028.5</v>
      </c>
      <c r="U298" s="147"/>
      <c r="V298" s="147"/>
      <c r="W298" s="147"/>
      <c r="X298" s="147"/>
      <c r="Y298" s="147"/>
      <c r="Z298" s="147"/>
      <c r="AA298" s="148"/>
      <c r="AB298" s="147"/>
      <c r="AC298" s="196">
        <f t="shared" si="51"/>
        <v>0</v>
      </c>
      <c r="AD298" s="196">
        <f t="shared" si="52"/>
        <v>0</v>
      </c>
      <c r="AE298" s="196">
        <f t="shared" si="53"/>
        <v>0</v>
      </c>
    </row>
    <row r="299" spans="1:31" s="7" customFormat="1" ht="15" customHeight="1" x14ac:dyDescent="0.25">
      <c r="A299" s="364"/>
      <c r="B299" s="248">
        <f t="shared" si="55"/>
        <v>75</v>
      </c>
      <c r="C299" s="370"/>
      <c r="D299" s="370" t="s">
        <v>1407</v>
      </c>
      <c r="E299" s="321"/>
      <c r="F299" s="18" t="s">
        <v>313</v>
      </c>
      <c r="G299" s="370">
        <v>2.7</v>
      </c>
      <c r="H299" s="370">
        <v>2.7</v>
      </c>
      <c r="I299" s="370">
        <v>330</v>
      </c>
      <c r="J299" s="370">
        <v>0.8</v>
      </c>
      <c r="K299" s="370">
        <v>325</v>
      </c>
      <c r="L299" s="370">
        <v>12</v>
      </c>
      <c r="M299" s="71">
        <v>2016</v>
      </c>
      <c r="N299" s="144">
        <f>IF(K299="","",IF(O299="",IF(K299=0,"",IF(K299&lt;=[7]Разработчик!$D$7,[7]Разработчик!$C$8,IF(K299&lt;=[7]Разработчик!$G$7,[7]Разработчик!$F$8,IF(K299&lt;=[7]Разработчик!$J$7,[7]Разработчик!$I$8,IF(K299&lt;=[7]Разработчик!$M$7,[7]Разработчик!$L$8,IF(K299&lt;=[7]Разработчик!$P$7,[7]Разработчик!$O$8,IF(K299&lt;=[7]Разработчик!$S$7,[7]Разработчик!$R$8,IF(K299&lt;=425.9,3.5,IF(K299&gt;=[7]Разработчик!$V$7,[7]Разработчик!$U$8))))))))),"-"))</f>
        <v>3</v>
      </c>
      <c r="O299" s="145"/>
      <c r="P299" s="71">
        <v>2019</v>
      </c>
      <c r="Q299" s="71">
        <v>2023</v>
      </c>
      <c r="R299" s="71">
        <v>12.5</v>
      </c>
      <c r="S299" s="71" t="s">
        <v>1173</v>
      </c>
      <c r="T299" s="146">
        <f t="shared" si="50"/>
        <v>2028.5</v>
      </c>
      <c r="U299" s="71">
        <v>0</v>
      </c>
      <c r="V299" s="71">
        <v>0</v>
      </c>
      <c r="W299" s="147">
        <v>3</v>
      </c>
      <c r="X299" s="71">
        <v>0</v>
      </c>
      <c r="Y299" s="147">
        <v>1</v>
      </c>
      <c r="Z299" s="147">
        <v>1</v>
      </c>
      <c r="AA299" s="148" t="s">
        <v>2700</v>
      </c>
      <c r="AB299" s="147" t="s">
        <v>2521</v>
      </c>
      <c r="AC299" s="196">
        <f t="shared" si="51"/>
        <v>2</v>
      </c>
      <c r="AD299" s="196">
        <f t="shared" si="52"/>
        <v>10</v>
      </c>
      <c r="AE299" s="196">
        <f t="shared" si="53"/>
        <v>12</v>
      </c>
    </row>
    <row r="300" spans="1:31" s="7" customFormat="1" x14ac:dyDescent="0.25">
      <c r="A300" s="364"/>
      <c r="B300" s="248">
        <f t="shared" si="55"/>
        <v>75</v>
      </c>
      <c r="C300" s="370"/>
      <c r="D300" s="370"/>
      <c r="E300" s="321"/>
      <c r="F300" s="18" t="s">
        <v>313</v>
      </c>
      <c r="G300" s="370"/>
      <c r="H300" s="370"/>
      <c r="I300" s="370"/>
      <c r="J300" s="370"/>
      <c r="K300" s="370"/>
      <c r="L300" s="370"/>
      <c r="M300" s="71">
        <v>2016</v>
      </c>
      <c r="N300" s="144" t="str">
        <f>IF(K300="","",IF(O300="",IF(K300=0,"",IF(K300&lt;=[7]Разработчик!$D$7,[7]Разработчик!$C$8,IF(K300&lt;=[7]Разработчик!$G$7,[7]Разработчик!$F$8,IF(K300&lt;=[7]Разработчик!$J$7,[7]Разработчик!$I$8,IF(K300&lt;=[7]Разработчик!$M$7,[7]Разработчик!$L$8,IF(K300&lt;=[7]Разработчик!$P$7,[7]Разработчик!$O$8,IF(K300&lt;=[7]Разработчик!$S$7,[7]Разработчик!$R$8,IF(K300&lt;=425.9,3.5,IF(K300&gt;=[7]Разработчик!$V$7,[7]Разработчик!$U$8))))))))),"-"))</f>
        <v/>
      </c>
      <c r="O300" s="145"/>
      <c r="P300" s="71">
        <v>2019</v>
      </c>
      <c r="Q300" s="71">
        <v>2023</v>
      </c>
      <c r="R300" s="71">
        <v>12.5</v>
      </c>
      <c r="S300" s="71" t="s">
        <v>1173</v>
      </c>
      <c r="T300" s="146">
        <f t="shared" si="50"/>
        <v>2028.5</v>
      </c>
      <c r="U300" s="147"/>
      <c r="V300" s="147"/>
      <c r="W300" s="147"/>
      <c r="X300" s="147"/>
      <c r="Y300" s="147"/>
      <c r="Z300" s="147"/>
      <c r="AA300" s="148"/>
      <c r="AB300" s="147"/>
      <c r="AC300" s="196">
        <f t="shared" si="51"/>
        <v>0</v>
      </c>
      <c r="AD300" s="196">
        <f t="shared" si="52"/>
        <v>0</v>
      </c>
      <c r="AE300" s="196">
        <f t="shared" si="53"/>
        <v>0</v>
      </c>
    </row>
    <row r="301" spans="1:31" s="7" customFormat="1" ht="24" customHeight="1" x14ac:dyDescent="0.25">
      <c r="A301" s="364" t="s">
        <v>1408</v>
      </c>
      <c r="B301" s="251">
        <v>76</v>
      </c>
      <c r="C301" s="367" t="s">
        <v>1409</v>
      </c>
      <c r="D301" s="370" t="s">
        <v>1410</v>
      </c>
      <c r="E301" s="321" t="s">
        <v>1376</v>
      </c>
      <c r="F301" s="18" t="s">
        <v>313</v>
      </c>
      <c r="G301" s="370">
        <v>2.7</v>
      </c>
      <c r="H301" s="370">
        <v>2.7</v>
      </c>
      <c r="I301" s="370">
        <v>330</v>
      </c>
      <c r="J301" s="48">
        <v>34.1</v>
      </c>
      <c r="K301" s="48">
        <v>219.1</v>
      </c>
      <c r="L301" s="48">
        <v>12.7</v>
      </c>
      <c r="M301" s="71">
        <v>2016</v>
      </c>
      <c r="N301" s="144">
        <f>IF(K301="","",IF(O301="",IF(K301=0,"",IF(K301&lt;=[7]Разработчик!$D$7,[7]Разработчик!$C$8,IF(K301&lt;=[7]Разработчик!$G$7,[7]Разработчик!$F$8,IF(K301&lt;=[7]Разработчик!$J$7,[7]Разработчик!$I$8,IF(K301&lt;=[7]Разработчик!$M$7,[7]Разработчик!$L$8,IF(K301&lt;=[7]Разработчик!$P$7,[7]Разработчик!$O$8,IF(K301&lt;=[7]Разработчик!$S$7,[7]Разработчик!$R$8,IF(K301&lt;=425.9,3.5,IF(K301&gt;=[7]Разработчик!$V$7,[7]Разработчик!$U$8))))))))),"-"))</f>
        <v>3</v>
      </c>
      <c r="O301" s="145"/>
      <c r="P301" s="71">
        <v>2019</v>
      </c>
      <c r="Q301" s="71">
        <v>2023</v>
      </c>
      <c r="R301" s="71">
        <v>12.5</v>
      </c>
      <c r="S301" s="71" t="s">
        <v>1168</v>
      </c>
      <c r="T301" s="146">
        <f t="shared" si="50"/>
        <v>2028.5</v>
      </c>
      <c r="U301" s="71">
        <v>11</v>
      </c>
      <c r="V301" s="147">
        <v>6</v>
      </c>
      <c r="W301" s="147">
        <v>16</v>
      </c>
      <c r="X301" s="147">
        <v>1</v>
      </c>
      <c r="Y301" s="147">
        <v>6</v>
      </c>
      <c r="Z301" s="147">
        <v>7</v>
      </c>
      <c r="AA301" s="148" t="s">
        <v>2701</v>
      </c>
      <c r="AB301" s="147" t="s">
        <v>2521</v>
      </c>
      <c r="AC301" s="196">
        <f t="shared" si="51"/>
        <v>31</v>
      </c>
      <c r="AD301" s="196">
        <f t="shared" si="52"/>
        <v>101</v>
      </c>
      <c r="AE301" s="196">
        <f t="shared" si="53"/>
        <v>132</v>
      </c>
    </row>
    <row r="302" spans="1:31" s="7" customFormat="1" ht="24" x14ac:dyDescent="0.25">
      <c r="A302" s="396"/>
      <c r="B302" s="248">
        <f t="shared" ref="B302:B314" si="56">B301</f>
        <v>76</v>
      </c>
      <c r="C302" s="370"/>
      <c r="D302" s="370"/>
      <c r="E302" s="321"/>
      <c r="F302" s="18" t="s">
        <v>313</v>
      </c>
      <c r="G302" s="370"/>
      <c r="H302" s="370"/>
      <c r="I302" s="370"/>
      <c r="J302" s="48">
        <v>2</v>
      </c>
      <c r="K302" s="48">
        <v>60.3</v>
      </c>
      <c r="L302" s="48">
        <v>8.74</v>
      </c>
      <c r="M302" s="71">
        <v>2016</v>
      </c>
      <c r="N302" s="144">
        <f>IF(K302="","",IF(O302="",IF(K302=0,"",IF(K302&lt;=[7]Разработчик!$D$7,[7]Разработчик!$C$8,IF(K302&lt;=[7]Разработчик!$G$7,[7]Разработчик!$F$8,IF(K302&lt;=[7]Разработчик!$J$7,[7]Разработчик!$I$8,IF(K302&lt;=[7]Разработчик!$M$7,[7]Разработчик!$L$8,IF(K302&lt;=[7]Разработчик!$P$7,[7]Разработчик!$O$8,IF(K302&lt;=[7]Разработчик!$S$7,[7]Разработчик!$R$8,IF(K302&lt;=425.9,3.5,IF(K302&gt;=[7]Разработчик!$V$7,[7]Разработчик!$U$8))))))))),"-"))</f>
        <v>2</v>
      </c>
      <c r="O302" s="145"/>
      <c r="P302" s="71">
        <v>2019</v>
      </c>
      <c r="Q302" s="71">
        <v>2023</v>
      </c>
      <c r="R302" s="71">
        <v>12.5</v>
      </c>
      <c r="S302" s="71" t="s">
        <v>1168</v>
      </c>
      <c r="T302" s="146">
        <f t="shared" si="50"/>
        <v>2028.5</v>
      </c>
      <c r="U302" s="147"/>
      <c r="V302" s="147"/>
      <c r="W302" s="147"/>
      <c r="X302" s="147"/>
      <c r="Y302" s="147"/>
      <c r="Z302" s="147"/>
      <c r="AA302" s="148"/>
      <c r="AB302" s="147"/>
      <c r="AC302" s="196">
        <f t="shared" si="51"/>
        <v>0</v>
      </c>
      <c r="AD302" s="196">
        <f t="shared" si="52"/>
        <v>0</v>
      </c>
      <c r="AE302" s="196">
        <f t="shared" si="53"/>
        <v>0</v>
      </c>
    </row>
    <row r="303" spans="1:31" s="7" customFormat="1" ht="24" x14ac:dyDescent="0.25">
      <c r="A303" s="396"/>
      <c r="B303" s="248">
        <f t="shared" si="56"/>
        <v>76</v>
      </c>
      <c r="C303" s="370"/>
      <c r="D303" s="370"/>
      <c r="E303" s="321"/>
      <c r="F303" s="18" t="s">
        <v>313</v>
      </c>
      <c r="G303" s="370"/>
      <c r="H303" s="370"/>
      <c r="I303" s="370"/>
      <c r="J303" s="48">
        <v>0.6</v>
      </c>
      <c r="K303" s="48">
        <v>26.7</v>
      </c>
      <c r="L303" s="48">
        <v>5.56</v>
      </c>
      <c r="M303" s="71">
        <v>2016</v>
      </c>
      <c r="N303" s="144">
        <f>IF(K303="","",IF(O303="",IF(K303=0,"",IF(K303&lt;=[7]Разработчик!$D$7,[7]Разработчик!$C$8,IF(K303&lt;=[7]Разработчик!$G$7,[7]Разработчик!$F$8,IF(K303&lt;=[7]Разработчик!$J$7,[7]Разработчик!$I$8,IF(K303&lt;=[7]Разработчик!$M$7,[7]Разработчик!$L$8,IF(K303&lt;=[7]Разработчик!$P$7,[7]Разработчик!$O$8,IF(K303&lt;=[7]Разработчик!$S$7,[7]Разработчик!$R$8,IF(K303&lt;=425.9,3.5,IF(K303&gt;=[7]Разработчик!$V$7,[7]Разработчик!$U$8))))))))),"-"))</f>
        <v>1.5</v>
      </c>
      <c r="O303" s="145"/>
      <c r="P303" s="71">
        <v>2019</v>
      </c>
      <c r="Q303" s="71">
        <v>2023</v>
      </c>
      <c r="R303" s="71">
        <v>12.5</v>
      </c>
      <c r="S303" s="71" t="s">
        <v>1168</v>
      </c>
      <c r="T303" s="146">
        <f t="shared" si="50"/>
        <v>2028.5</v>
      </c>
      <c r="U303" s="147"/>
      <c r="V303" s="147"/>
      <c r="W303" s="147"/>
      <c r="X303" s="147"/>
      <c r="Y303" s="147"/>
      <c r="Z303" s="147"/>
      <c r="AA303" s="148"/>
      <c r="AB303" s="147"/>
      <c r="AC303" s="196">
        <f t="shared" si="51"/>
        <v>0</v>
      </c>
      <c r="AD303" s="196">
        <f t="shared" si="52"/>
        <v>0</v>
      </c>
      <c r="AE303" s="196">
        <f t="shared" si="53"/>
        <v>0</v>
      </c>
    </row>
    <row r="304" spans="1:31" s="7" customFormat="1" ht="24" x14ac:dyDescent="0.25">
      <c r="A304" s="396"/>
      <c r="B304" s="248">
        <f t="shared" si="56"/>
        <v>76</v>
      </c>
      <c r="C304" s="370"/>
      <c r="D304" s="370"/>
      <c r="E304" s="321"/>
      <c r="F304" s="18" t="s">
        <v>313</v>
      </c>
      <c r="G304" s="370"/>
      <c r="H304" s="370"/>
      <c r="I304" s="370"/>
      <c r="J304" s="48">
        <v>0.2</v>
      </c>
      <c r="K304" s="48">
        <v>21.3</v>
      </c>
      <c r="L304" s="48">
        <v>4.78</v>
      </c>
      <c r="M304" s="71">
        <v>2016</v>
      </c>
      <c r="N304" s="144">
        <f>IF(K304="","",IF(O304="",IF(K304=0,"",IF(K304&lt;=[7]Разработчик!$D$7,[7]Разработчик!$C$8,IF(K304&lt;=[7]Разработчик!$G$7,[7]Разработчик!$F$8,IF(K304&lt;=[7]Разработчик!$J$7,[7]Разработчик!$I$8,IF(K304&lt;=[7]Разработчик!$M$7,[7]Разработчик!$L$8,IF(K304&lt;=[7]Разработчик!$P$7,[7]Разработчик!$O$8,IF(K304&lt;=[7]Разработчик!$S$7,[7]Разработчик!$R$8,IF(K304&lt;=425.9,3.5,IF(K304&gt;=[7]Разработчик!$V$7,[7]Разработчик!$U$8))))))))),"-"))</f>
        <v>1</v>
      </c>
      <c r="O304" s="145"/>
      <c r="P304" s="71">
        <v>2019</v>
      </c>
      <c r="Q304" s="71">
        <v>2023</v>
      </c>
      <c r="R304" s="71">
        <v>12.5</v>
      </c>
      <c r="S304" s="71" t="s">
        <v>1168</v>
      </c>
      <c r="T304" s="146">
        <f t="shared" si="50"/>
        <v>2028.5</v>
      </c>
      <c r="U304" s="147"/>
      <c r="V304" s="147"/>
      <c r="W304" s="147"/>
      <c r="X304" s="147"/>
      <c r="Y304" s="147"/>
      <c r="Z304" s="147"/>
      <c r="AA304" s="148"/>
      <c r="AB304" s="147"/>
      <c r="AC304" s="196">
        <f t="shared" si="51"/>
        <v>0</v>
      </c>
      <c r="AD304" s="196">
        <f t="shared" si="52"/>
        <v>0</v>
      </c>
      <c r="AE304" s="196">
        <f t="shared" si="53"/>
        <v>0</v>
      </c>
    </row>
    <row r="305" spans="1:31" s="7" customFormat="1" ht="24" customHeight="1" x14ac:dyDescent="0.25">
      <c r="A305" s="396"/>
      <c r="B305" s="248">
        <f t="shared" si="56"/>
        <v>76</v>
      </c>
      <c r="C305" s="370"/>
      <c r="D305" s="370" t="s">
        <v>1411</v>
      </c>
      <c r="E305" s="321"/>
      <c r="F305" s="18" t="s">
        <v>313</v>
      </c>
      <c r="G305" s="370">
        <v>0.6</v>
      </c>
      <c r="H305" s="370">
        <v>0.6</v>
      </c>
      <c r="I305" s="370">
        <v>330</v>
      </c>
      <c r="J305" s="48">
        <v>33.299999999999997</v>
      </c>
      <c r="K305" s="48">
        <v>219.1</v>
      </c>
      <c r="L305" s="48">
        <v>8.18</v>
      </c>
      <c r="M305" s="71">
        <v>2016</v>
      </c>
      <c r="N305" s="144">
        <f>IF(K305="","",IF(O305="",IF(K305=0,"",IF(K305&lt;=[7]Разработчик!$D$7,[7]Разработчик!$C$8,IF(K305&lt;=[7]Разработчик!$G$7,[7]Разработчик!$F$8,IF(K305&lt;=[7]Разработчик!$J$7,[7]Разработчик!$I$8,IF(K305&lt;=[7]Разработчик!$M$7,[7]Разработчик!$L$8,IF(K305&lt;=[7]Разработчик!$P$7,[7]Разработчик!$O$8,IF(K305&lt;=[7]Разработчик!$S$7,[7]Разработчик!$R$8,IF(K305&lt;=425.9,3.5,IF(K305&gt;=[7]Разработчик!$V$7,[7]Разработчик!$U$8))))))))),"-"))</f>
        <v>3</v>
      </c>
      <c r="O305" s="145"/>
      <c r="P305" s="71">
        <v>2019</v>
      </c>
      <c r="Q305" s="71">
        <v>2023</v>
      </c>
      <c r="R305" s="71">
        <v>12.5</v>
      </c>
      <c r="S305" s="71" t="s">
        <v>1168</v>
      </c>
      <c r="T305" s="146">
        <f t="shared" si="50"/>
        <v>2028.5</v>
      </c>
      <c r="U305" s="71">
        <v>12</v>
      </c>
      <c r="V305" s="71">
        <v>1</v>
      </c>
      <c r="W305" s="71">
        <v>6</v>
      </c>
      <c r="X305" s="71">
        <v>0</v>
      </c>
      <c r="Y305" s="71">
        <v>1</v>
      </c>
      <c r="Z305" s="71">
        <v>2</v>
      </c>
      <c r="AA305" s="148" t="s">
        <v>2702</v>
      </c>
      <c r="AB305" s="147" t="s">
        <v>2521</v>
      </c>
      <c r="AC305" s="196">
        <f t="shared" si="51"/>
        <v>16</v>
      </c>
      <c r="AD305" s="196">
        <f t="shared" si="52"/>
        <v>46</v>
      </c>
      <c r="AE305" s="196">
        <f t="shared" si="53"/>
        <v>62</v>
      </c>
    </row>
    <row r="306" spans="1:31" s="7" customFormat="1" ht="24" x14ac:dyDescent="0.25">
      <c r="A306" s="396"/>
      <c r="B306" s="248">
        <f t="shared" si="56"/>
        <v>76</v>
      </c>
      <c r="C306" s="370"/>
      <c r="D306" s="370"/>
      <c r="E306" s="321"/>
      <c r="F306" s="18" t="s">
        <v>313</v>
      </c>
      <c r="G306" s="370"/>
      <c r="H306" s="370"/>
      <c r="I306" s="370"/>
      <c r="J306" s="48">
        <v>1.2</v>
      </c>
      <c r="K306" s="48">
        <v>60.3</v>
      </c>
      <c r="L306" s="48">
        <v>5.54</v>
      </c>
      <c r="M306" s="71">
        <v>2016</v>
      </c>
      <c r="N306" s="144">
        <f>IF(K306="","",IF(O306="",IF(K306=0,"",IF(K306&lt;=[7]Разработчик!$D$7,[7]Разработчик!$C$8,IF(K306&lt;=[7]Разработчик!$G$7,[7]Разработчик!$F$8,IF(K306&lt;=[7]Разработчик!$J$7,[7]Разработчик!$I$8,IF(K306&lt;=[7]Разработчик!$M$7,[7]Разработчик!$L$8,IF(K306&lt;=[7]Разработчик!$P$7,[7]Разработчик!$O$8,IF(K306&lt;=[7]Разработчик!$S$7,[7]Разработчик!$R$8,IF(K306&lt;=425.9,3.5,IF(K306&gt;=[7]Разработчик!$V$7,[7]Разработчик!$U$8))))))))),"-"))</f>
        <v>2</v>
      </c>
      <c r="O306" s="145"/>
      <c r="P306" s="71">
        <v>2019</v>
      </c>
      <c r="Q306" s="71">
        <v>2023</v>
      </c>
      <c r="R306" s="71">
        <v>12.5</v>
      </c>
      <c r="S306" s="71" t="s">
        <v>1168</v>
      </c>
      <c r="T306" s="146">
        <f t="shared" si="50"/>
        <v>2028.5</v>
      </c>
      <c r="U306" s="147"/>
      <c r="V306" s="147"/>
      <c r="W306" s="147"/>
      <c r="X306" s="147"/>
      <c r="Y306" s="147"/>
      <c r="Z306" s="147"/>
      <c r="AA306" s="148"/>
      <c r="AB306" s="147"/>
      <c r="AC306" s="196">
        <f t="shared" si="51"/>
        <v>0</v>
      </c>
      <c r="AD306" s="196">
        <f t="shared" si="52"/>
        <v>0</v>
      </c>
      <c r="AE306" s="196">
        <f t="shared" si="53"/>
        <v>0</v>
      </c>
    </row>
    <row r="307" spans="1:31" s="7" customFormat="1" ht="24" x14ac:dyDescent="0.25">
      <c r="A307" s="396"/>
      <c r="B307" s="248">
        <f t="shared" si="56"/>
        <v>76</v>
      </c>
      <c r="C307" s="370"/>
      <c r="D307" s="370"/>
      <c r="E307" s="321"/>
      <c r="F307" s="18" t="s">
        <v>313</v>
      </c>
      <c r="G307" s="370"/>
      <c r="H307" s="370"/>
      <c r="I307" s="370"/>
      <c r="J307" s="48">
        <v>0.1</v>
      </c>
      <c r="K307" s="48">
        <v>26.7</v>
      </c>
      <c r="L307" s="48">
        <v>3.91</v>
      </c>
      <c r="M307" s="71">
        <v>2016</v>
      </c>
      <c r="N307" s="144">
        <f>IF(K307="","",IF(O307="",IF(K307=0,"",IF(K307&lt;=[7]Разработчик!$D$7,[7]Разработчик!$C$8,IF(K307&lt;=[7]Разработчик!$G$7,[7]Разработчик!$F$8,IF(K307&lt;=[7]Разработчик!$J$7,[7]Разработчик!$I$8,IF(K307&lt;=[7]Разработчик!$M$7,[7]Разработчик!$L$8,IF(K307&lt;=[7]Разработчик!$P$7,[7]Разработчик!$O$8,IF(K307&lt;=[7]Разработчик!$S$7,[7]Разработчик!$R$8,IF(K307&lt;=425.9,3.5,IF(K307&gt;=[7]Разработчик!$V$7,[7]Разработчик!$U$8))))))))),"-"))</f>
        <v>1.5</v>
      </c>
      <c r="O307" s="145"/>
      <c r="P307" s="71">
        <v>2019</v>
      </c>
      <c r="Q307" s="71">
        <v>2023</v>
      </c>
      <c r="R307" s="71">
        <v>12.5</v>
      </c>
      <c r="S307" s="71" t="s">
        <v>1168</v>
      </c>
      <c r="T307" s="146">
        <f t="shared" si="50"/>
        <v>2028.5</v>
      </c>
      <c r="U307" s="147"/>
      <c r="V307" s="147"/>
      <c r="W307" s="147"/>
      <c r="X307" s="147"/>
      <c r="Y307" s="147"/>
      <c r="Z307" s="147"/>
      <c r="AA307" s="148"/>
      <c r="AB307" s="147"/>
      <c r="AC307" s="196">
        <f t="shared" si="51"/>
        <v>0</v>
      </c>
      <c r="AD307" s="196">
        <f t="shared" si="52"/>
        <v>0</v>
      </c>
      <c r="AE307" s="196">
        <f t="shared" si="53"/>
        <v>0</v>
      </c>
    </row>
    <row r="308" spans="1:31" s="7" customFormat="1" ht="24" x14ac:dyDescent="0.25">
      <c r="A308" s="396"/>
      <c r="B308" s="248">
        <f t="shared" si="56"/>
        <v>76</v>
      </c>
      <c r="C308" s="370"/>
      <c r="D308" s="370"/>
      <c r="E308" s="321"/>
      <c r="F308" s="18" t="s">
        <v>313</v>
      </c>
      <c r="G308" s="370"/>
      <c r="H308" s="370"/>
      <c r="I308" s="370"/>
      <c r="J308" s="48">
        <v>0.2</v>
      </c>
      <c r="K308" s="48">
        <v>21.3</v>
      </c>
      <c r="L308" s="48">
        <v>3.73</v>
      </c>
      <c r="M308" s="71">
        <v>2016</v>
      </c>
      <c r="N308" s="144">
        <f>IF(K308="","",IF(O308="",IF(K308=0,"",IF(K308&lt;=[7]Разработчик!$D$7,[7]Разработчик!$C$8,IF(K308&lt;=[7]Разработчик!$G$7,[7]Разработчик!$F$8,IF(K308&lt;=[7]Разработчик!$J$7,[7]Разработчик!$I$8,IF(K308&lt;=[7]Разработчик!$M$7,[7]Разработчик!$L$8,IF(K308&lt;=[7]Разработчик!$P$7,[7]Разработчик!$O$8,IF(K308&lt;=[7]Разработчик!$S$7,[7]Разработчик!$R$8,IF(K308&lt;=425.9,3.5,IF(K308&gt;=[7]Разработчик!$V$7,[7]Разработчик!$U$8))))))))),"-"))</f>
        <v>1</v>
      </c>
      <c r="O308" s="145"/>
      <c r="P308" s="71">
        <v>2019</v>
      </c>
      <c r="Q308" s="71">
        <v>2023</v>
      </c>
      <c r="R308" s="71">
        <v>12.5</v>
      </c>
      <c r="S308" s="71" t="s">
        <v>1168</v>
      </c>
      <c r="T308" s="146">
        <f t="shared" si="50"/>
        <v>2028.5</v>
      </c>
      <c r="U308" s="147"/>
      <c r="V308" s="147"/>
      <c r="W308" s="147"/>
      <c r="X308" s="147"/>
      <c r="Y308" s="147"/>
      <c r="Z308" s="147"/>
      <c r="AA308" s="148"/>
      <c r="AB308" s="147"/>
      <c r="AC308" s="196">
        <f t="shared" si="51"/>
        <v>0</v>
      </c>
      <c r="AD308" s="196">
        <f t="shared" si="52"/>
        <v>0</v>
      </c>
      <c r="AE308" s="196">
        <f t="shared" si="53"/>
        <v>0</v>
      </c>
    </row>
    <row r="309" spans="1:31" s="7" customFormat="1" ht="24" customHeight="1" x14ac:dyDescent="0.25">
      <c r="A309" s="396"/>
      <c r="B309" s="248">
        <f t="shared" si="56"/>
        <v>76</v>
      </c>
      <c r="C309" s="370"/>
      <c r="D309" s="370" t="s">
        <v>1412</v>
      </c>
      <c r="E309" s="321"/>
      <c r="F309" s="18" t="s">
        <v>313</v>
      </c>
      <c r="G309" s="370">
        <v>0.6</v>
      </c>
      <c r="H309" s="370">
        <v>0.6</v>
      </c>
      <c r="I309" s="370">
        <v>330</v>
      </c>
      <c r="J309" s="48">
        <v>21.2</v>
      </c>
      <c r="K309" s="48">
        <v>219.1</v>
      </c>
      <c r="L309" s="48">
        <v>8.18</v>
      </c>
      <c r="M309" s="71">
        <v>2016</v>
      </c>
      <c r="N309" s="144">
        <f>IF(K309="","",IF(O309="",IF(K309=0,"",IF(K309&lt;=[7]Разработчик!$D$7,[7]Разработчик!$C$8,IF(K309&lt;=[7]Разработчик!$G$7,[7]Разработчик!$F$8,IF(K309&lt;=[7]Разработчик!$J$7,[7]Разработчик!$I$8,IF(K309&lt;=[7]Разработчик!$M$7,[7]Разработчик!$L$8,IF(K309&lt;=[7]Разработчик!$P$7,[7]Разработчик!$O$8,IF(K309&lt;=[7]Разработчик!$S$7,[7]Разработчик!$R$8,IF(K309&lt;=425.9,3.5,IF(K309&gt;=[7]Разработчик!$V$7,[7]Разработчик!$U$8))))))))),"-"))</f>
        <v>3</v>
      </c>
      <c r="O309" s="145"/>
      <c r="P309" s="71">
        <v>2019</v>
      </c>
      <c r="Q309" s="71">
        <v>2023</v>
      </c>
      <c r="R309" s="71">
        <v>12.5</v>
      </c>
      <c r="S309" s="71" t="s">
        <v>1168</v>
      </c>
      <c r="T309" s="146">
        <f t="shared" si="50"/>
        <v>2028.5</v>
      </c>
      <c r="U309" s="71">
        <v>6</v>
      </c>
      <c r="V309" s="147">
        <v>1</v>
      </c>
      <c r="W309" s="147">
        <v>1</v>
      </c>
      <c r="X309" s="147">
        <v>1</v>
      </c>
      <c r="Y309" s="147">
        <v>0</v>
      </c>
      <c r="Z309" s="147">
        <v>1</v>
      </c>
      <c r="AA309" s="148"/>
      <c r="AB309" s="147" t="s">
        <v>2521</v>
      </c>
      <c r="AC309" s="196">
        <f t="shared" si="51"/>
        <v>9</v>
      </c>
      <c r="AD309" s="196">
        <f t="shared" si="52"/>
        <v>22</v>
      </c>
      <c r="AE309" s="196">
        <f t="shared" si="53"/>
        <v>31</v>
      </c>
    </row>
    <row r="310" spans="1:31" s="7" customFormat="1" ht="24" x14ac:dyDescent="0.25">
      <c r="A310" s="396"/>
      <c r="B310" s="248">
        <f t="shared" si="56"/>
        <v>76</v>
      </c>
      <c r="C310" s="370"/>
      <c r="D310" s="370"/>
      <c r="E310" s="321"/>
      <c r="F310" s="18" t="s">
        <v>313</v>
      </c>
      <c r="G310" s="370"/>
      <c r="H310" s="370"/>
      <c r="I310" s="370"/>
      <c r="J310" s="48">
        <v>0.1</v>
      </c>
      <c r="K310" s="48">
        <v>60.3</v>
      </c>
      <c r="L310" s="48">
        <v>5.54</v>
      </c>
      <c r="M310" s="71">
        <v>2016</v>
      </c>
      <c r="N310" s="144">
        <f>IF(K310="","",IF(O310="",IF(K310=0,"",IF(K310&lt;=[7]Разработчик!$D$7,[7]Разработчик!$C$8,IF(K310&lt;=[7]Разработчик!$G$7,[7]Разработчик!$F$8,IF(K310&lt;=[7]Разработчик!$J$7,[7]Разработчик!$I$8,IF(K310&lt;=[7]Разработчик!$M$7,[7]Разработчик!$L$8,IF(K310&lt;=[7]Разработчик!$P$7,[7]Разработчик!$O$8,IF(K310&lt;=[7]Разработчик!$S$7,[7]Разработчик!$R$8,IF(K310&lt;=425.9,3.5,IF(K310&gt;=[7]Разработчик!$V$7,[7]Разработчик!$U$8))))))))),"-"))</f>
        <v>2</v>
      </c>
      <c r="O310" s="145"/>
      <c r="P310" s="71">
        <v>2019</v>
      </c>
      <c r="Q310" s="71">
        <v>2023</v>
      </c>
      <c r="R310" s="71">
        <v>12.5</v>
      </c>
      <c r="S310" s="71" t="s">
        <v>1168</v>
      </c>
      <c r="T310" s="146">
        <f t="shared" si="50"/>
        <v>2028.5</v>
      </c>
      <c r="U310" s="147"/>
      <c r="V310" s="147"/>
      <c r="W310" s="147"/>
      <c r="X310" s="147"/>
      <c r="Y310" s="147"/>
      <c r="Z310" s="147"/>
      <c r="AA310" s="148"/>
      <c r="AB310" s="147"/>
      <c r="AC310" s="196">
        <f t="shared" si="51"/>
        <v>0</v>
      </c>
      <c r="AD310" s="196">
        <f t="shared" si="52"/>
        <v>0</v>
      </c>
      <c r="AE310" s="196">
        <f t="shared" si="53"/>
        <v>0</v>
      </c>
    </row>
    <row r="311" spans="1:31" s="7" customFormat="1" ht="24" customHeight="1" x14ac:dyDescent="0.25">
      <c r="A311" s="396"/>
      <c r="B311" s="248">
        <f t="shared" si="56"/>
        <v>76</v>
      </c>
      <c r="C311" s="370"/>
      <c r="D311" s="370" t="s">
        <v>1413</v>
      </c>
      <c r="E311" s="321"/>
      <c r="F311" s="18" t="s">
        <v>313</v>
      </c>
      <c r="G311" s="370">
        <v>2.7</v>
      </c>
      <c r="H311" s="370">
        <v>2.7</v>
      </c>
      <c r="I311" s="370">
        <v>330</v>
      </c>
      <c r="J311" s="48">
        <v>0.7</v>
      </c>
      <c r="K311" s="48">
        <v>219.1</v>
      </c>
      <c r="L311" s="48">
        <v>12.7</v>
      </c>
      <c r="M311" s="71">
        <v>2016</v>
      </c>
      <c r="N311" s="144">
        <f>IF(K311="","",IF(O311="",IF(K311=0,"",IF(K311&lt;=[7]Разработчик!$D$7,[7]Разработчик!$C$8,IF(K311&lt;=[7]Разработчик!$G$7,[7]Разработчик!$F$8,IF(K311&lt;=[7]Разработчик!$J$7,[7]Разработчик!$I$8,IF(K311&lt;=[7]Разработчик!$M$7,[7]Разработчик!$L$8,IF(K311&lt;=[7]Разработчик!$P$7,[7]Разработчик!$O$8,IF(K311&lt;=[7]Разработчик!$S$7,[7]Разработчик!$R$8,IF(K311&lt;=425.9,3.5,IF(K311&gt;=[7]Разработчик!$V$7,[7]Разработчик!$U$8))))))))),"-"))</f>
        <v>3</v>
      </c>
      <c r="O311" s="145"/>
      <c r="P311" s="71">
        <v>2019</v>
      </c>
      <c r="Q311" s="71">
        <v>2023</v>
      </c>
      <c r="R311" s="71">
        <v>12.5</v>
      </c>
      <c r="S311" s="71" t="s">
        <v>1168</v>
      </c>
      <c r="T311" s="146">
        <f t="shared" si="50"/>
        <v>2028.5</v>
      </c>
      <c r="U311" s="71">
        <v>0</v>
      </c>
      <c r="V311" s="71">
        <v>0</v>
      </c>
      <c r="W311" s="147">
        <v>3</v>
      </c>
      <c r="X311" s="71">
        <v>0</v>
      </c>
      <c r="Y311" s="147">
        <v>1</v>
      </c>
      <c r="Z311" s="147">
        <v>1</v>
      </c>
      <c r="AA311" s="148" t="s">
        <v>2703</v>
      </c>
      <c r="AB311" s="147" t="s">
        <v>2521</v>
      </c>
      <c r="AC311" s="196">
        <f t="shared" si="51"/>
        <v>2</v>
      </c>
      <c r="AD311" s="196">
        <f t="shared" si="52"/>
        <v>10</v>
      </c>
      <c r="AE311" s="196">
        <f t="shared" si="53"/>
        <v>12</v>
      </c>
    </row>
    <row r="312" spans="1:31" s="7" customFormat="1" ht="24" x14ac:dyDescent="0.25">
      <c r="A312" s="396"/>
      <c r="B312" s="248">
        <f t="shared" si="56"/>
        <v>76</v>
      </c>
      <c r="C312" s="370"/>
      <c r="D312" s="370"/>
      <c r="E312" s="321"/>
      <c r="F312" s="18" t="s">
        <v>313</v>
      </c>
      <c r="G312" s="370"/>
      <c r="H312" s="370"/>
      <c r="I312" s="370"/>
      <c r="J312" s="48">
        <v>0.1</v>
      </c>
      <c r="K312" s="48">
        <v>26.7</v>
      </c>
      <c r="L312" s="48">
        <v>5.56</v>
      </c>
      <c r="M312" s="71">
        <v>2016</v>
      </c>
      <c r="N312" s="144">
        <f>IF(K312="","",IF(O312="",IF(K312=0,"",IF(K312&lt;=[7]Разработчик!$D$7,[7]Разработчик!$C$8,IF(K312&lt;=[7]Разработчик!$G$7,[7]Разработчик!$F$8,IF(K312&lt;=[7]Разработчик!$J$7,[7]Разработчик!$I$8,IF(K312&lt;=[7]Разработчик!$M$7,[7]Разработчик!$L$8,IF(K312&lt;=[7]Разработчик!$P$7,[7]Разработчик!$O$8,IF(K312&lt;=[7]Разработчик!$S$7,[7]Разработчик!$R$8,IF(K312&lt;=425.9,3.5,IF(K312&gt;=[7]Разработчик!$V$7,[7]Разработчик!$U$8))))))))),"-"))</f>
        <v>1.5</v>
      </c>
      <c r="O312" s="145"/>
      <c r="P312" s="71">
        <v>2019</v>
      </c>
      <c r="Q312" s="71">
        <v>2023</v>
      </c>
      <c r="R312" s="71">
        <v>12.5</v>
      </c>
      <c r="S312" s="71" t="s">
        <v>1168</v>
      </c>
      <c r="T312" s="146">
        <f t="shared" si="50"/>
        <v>2028.5</v>
      </c>
      <c r="U312" s="147"/>
      <c r="V312" s="147"/>
      <c r="W312" s="147"/>
      <c r="X312" s="147"/>
      <c r="Y312" s="147"/>
      <c r="Z312" s="147"/>
      <c r="AA312" s="148"/>
      <c r="AB312" s="147"/>
      <c r="AC312" s="196">
        <f t="shared" si="51"/>
        <v>0</v>
      </c>
      <c r="AD312" s="196">
        <f t="shared" si="52"/>
        <v>0</v>
      </c>
      <c r="AE312" s="196">
        <f t="shared" si="53"/>
        <v>0</v>
      </c>
    </row>
    <row r="313" spans="1:31" s="7" customFormat="1" ht="24" customHeight="1" x14ac:dyDescent="0.25">
      <c r="A313" s="396"/>
      <c r="B313" s="248">
        <f t="shared" si="56"/>
        <v>76</v>
      </c>
      <c r="C313" s="370"/>
      <c r="D313" s="370" t="s">
        <v>1414</v>
      </c>
      <c r="E313" s="321"/>
      <c r="F313" s="18" t="s">
        <v>313</v>
      </c>
      <c r="G313" s="370">
        <v>2.7</v>
      </c>
      <c r="H313" s="370">
        <v>2.7</v>
      </c>
      <c r="I313" s="370">
        <v>330</v>
      </c>
      <c r="J313" s="48">
        <v>0.7</v>
      </c>
      <c r="K313" s="48">
        <v>219.1</v>
      </c>
      <c r="L313" s="48">
        <v>12.7</v>
      </c>
      <c r="M313" s="71">
        <v>2016</v>
      </c>
      <c r="N313" s="144">
        <f>IF(K313="","",IF(O313="",IF(K313=0,"",IF(K313&lt;=[7]Разработчик!$D$7,[7]Разработчик!$C$8,IF(K313&lt;=[7]Разработчик!$G$7,[7]Разработчик!$F$8,IF(K313&lt;=[7]Разработчик!$J$7,[7]Разработчик!$I$8,IF(K313&lt;=[7]Разработчик!$M$7,[7]Разработчик!$L$8,IF(K313&lt;=[7]Разработчик!$P$7,[7]Разработчик!$O$8,IF(K313&lt;=[7]Разработчик!$S$7,[7]Разработчик!$R$8,IF(K313&lt;=425.9,3.5,IF(K313&gt;=[7]Разработчик!$V$7,[7]Разработчик!$U$8))))))))),"-"))</f>
        <v>3</v>
      </c>
      <c r="O313" s="145"/>
      <c r="P313" s="71">
        <v>2019</v>
      </c>
      <c r="Q313" s="71">
        <v>2023</v>
      </c>
      <c r="R313" s="71">
        <v>12.5</v>
      </c>
      <c r="S313" s="71" t="s">
        <v>1168</v>
      </c>
      <c r="T313" s="146">
        <f t="shared" si="50"/>
        <v>2028.5</v>
      </c>
      <c r="U313" s="71">
        <v>0</v>
      </c>
      <c r="V313" s="71">
        <v>0</v>
      </c>
      <c r="W313" s="71">
        <v>3</v>
      </c>
      <c r="X313" s="71">
        <v>0</v>
      </c>
      <c r="Y313" s="147">
        <v>1</v>
      </c>
      <c r="Z313" s="147">
        <v>1</v>
      </c>
      <c r="AA313" s="148" t="s">
        <v>2703</v>
      </c>
      <c r="AB313" s="147" t="s">
        <v>2521</v>
      </c>
      <c r="AC313" s="196">
        <f t="shared" si="51"/>
        <v>2</v>
      </c>
      <c r="AD313" s="196">
        <f t="shared" si="52"/>
        <v>10</v>
      </c>
      <c r="AE313" s="196">
        <f t="shared" si="53"/>
        <v>12</v>
      </c>
    </row>
    <row r="314" spans="1:31" s="7" customFormat="1" ht="24" x14ac:dyDescent="0.25">
      <c r="A314" s="396"/>
      <c r="B314" s="248">
        <f t="shared" si="56"/>
        <v>76</v>
      </c>
      <c r="C314" s="370"/>
      <c r="D314" s="370"/>
      <c r="E314" s="321"/>
      <c r="F314" s="18" t="s">
        <v>313</v>
      </c>
      <c r="G314" s="370"/>
      <c r="H314" s="370"/>
      <c r="I314" s="370"/>
      <c r="J314" s="48">
        <v>0.1</v>
      </c>
      <c r="K314" s="48">
        <v>26.7</v>
      </c>
      <c r="L314" s="48">
        <v>5.56</v>
      </c>
      <c r="M314" s="71">
        <v>2016</v>
      </c>
      <c r="N314" s="144">
        <f>IF(K314="","",IF(O314="",IF(K314=0,"",IF(K314&lt;=[7]Разработчик!$D$7,[7]Разработчик!$C$8,IF(K314&lt;=[7]Разработчик!$G$7,[7]Разработчик!$F$8,IF(K314&lt;=[7]Разработчик!$J$7,[7]Разработчик!$I$8,IF(K314&lt;=[7]Разработчик!$M$7,[7]Разработчик!$L$8,IF(K314&lt;=[7]Разработчик!$P$7,[7]Разработчик!$O$8,IF(K314&lt;=[7]Разработчик!$S$7,[7]Разработчик!$R$8,IF(K314&lt;=425.9,3.5,IF(K314&gt;=[7]Разработчик!$V$7,[7]Разработчик!$U$8))))))))),"-"))</f>
        <v>1.5</v>
      </c>
      <c r="O314" s="145"/>
      <c r="P314" s="71">
        <v>2019</v>
      </c>
      <c r="Q314" s="71">
        <v>2023</v>
      </c>
      <c r="R314" s="71">
        <v>12.5</v>
      </c>
      <c r="S314" s="71" t="s">
        <v>1168</v>
      </c>
      <c r="T314" s="146">
        <f t="shared" si="50"/>
        <v>2028.5</v>
      </c>
      <c r="U314" s="147"/>
      <c r="V314" s="147"/>
      <c r="W314" s="147"/>
      <c r="X314" s="147"/>
      <c r="Y314" s="147"/>
      <c r="Z314" s="147"/>
      <c r="AA314" s="148"/>
      <c r="AB314" s="147"/>
      <c r="AC314" s="196">
        <f t="shared" si="51"/>
        <v>0</v>
      </c>
      <c r="AD314" s="196">
        <f t="shared" si="52"/>
        <v>0</v>
      </c>
      <c r="AE314" s="196">
        <f t="shared" si="53"/>
        <v>0</v>
      </c>
    </row>
    <row r="315" spans="1:31" s="7" customFormat="1" ht="15" customHeight="1" x14ac:dyDescent="0.25">
      <c r="A315" s="364" t="s">
        <v>1415</v>
      </c>
      <c r="B315" s="251">
        <v>77</v>
      </c>
      <c r="C315" s="367" t="s">
        <v>1416</v>
      </c>
      <c r="D315" s="370" t="s">
        <v>1417</v>
      </c>
      <c r="E315" s="321" t="s">
        <v>1376</v>
      </c>
      <c r="F315" s="18" t="s">
        <v>313</v>
      </c>
      <c r="G315" s="370">
        <v>2.7</v>
      </c>
      <c r="H315" s="370">
        <v>2.7</v>
      </c>
      <c r="I315" s="370">
        <v>330</v>
      </c>
      <c r="J315" s="117">
        <v>34.4</v>
      </c>
      <c r="K315" s="48">
        <v>219</v>
      </c>
      <c r="L315" s="48">
        <v>10</v>
      </c>
      <c r="M315" s="71">
        <v>2016</v>
      </c>
      <c r="N315" s="144">
        <f>IF(K315="","",IF(O315="",IF(K315=0,"",IF(K315&lt;=[7]Разработчик!$D$7,[7]Разработчик!$C$8,IF(K315&lt;=[7]Разработчик!$G$7,[7]Разработчик!$F$8,IF(K315&lt;=[7]Разработчик!$J$7,[7]Разработчик!$I$8,IF(K315&lt;=[7]Разработчик!$M$7,[7]Разработчик!$L$8,IF(K315&lt;=[7]Разработчик!$P$7,[7]Разработчик!$O$8,IF(K315&lt;=[7]Разработчик!$S$7,[7]Разработчик!$R$8,IF(K315&lt;=425.9,3.5,IF(K315&gt;=[7]Разработчик!$V$7,[7]Разработчик!$U$8))))))))),"-"))</f>
        <v>2.5</v>
      </c>
      <c r="O315" s="145"/>
      <c r="P315" s="71">
        <v>2019</v>
      </c>
      <c r="Q315" s="71">
        <v>2023</v>
      </c>
      <c r="R315" s="71">
        <v>12.5</v>
      </c>
      <c r="S315" s="71" t="s">
        <v>1173</v>
      </c>
      <c r="T315" s="146">
        <f t="shared" si="50"/>
        <v>2028.5</v>
      </c>
      <c r="U315" s="71">
        <v>7</v>
      </c>
      <c r="V315" s="71">
        <v>1</v>
      </c>
      <c r="W315" s="71">
        <v>2</v>
      </c>
      <c r="X315" s="71">
        <v>0</v>
      </c>
      <c r="Y315" s="71">
        <v>1</v>
      </c>
      <c r="Z315" s="147">
        <v>2</v>
      </c>
      <c r="AA315" s="148" t="s">
        <v>2704</v>
      </c>
      <c r="AB315" s="147" t="s">
        <v>2521</v>
      </c>
      <c r="AC315" s="196">
        <f t="shared" si="51"/>
        <v>11</v>
      </c>
      <c r="AD315" s="196">
        <f t="shared" si="52"/>
        <v>28</v>
      </c>
      <c r="AE315" s="196">
        <f t="shared" si="53"/>
        <v>39</v>
      </c>
    </row>
    <row r="316" spans="1:31" s="7" customFormat="1" x14ac:dyDescent="0.25">
      <c r="A316" s="364"/>
      <c r="B316" s="248">
        <f t="shared" ref="B316:B335" si="57">B315</f>
        <v>77</v>
      </c>
      <c r="C316" s="370"/>
      <c r="D316" s="370"/>
      <c r="E316" s="321"/>
      <c r="F316" s="18" t="s">
        <v>313</v>
      </c>
      <c r="G316" s="396"/>
      <c r="H316" s="396"/>
      <c r="I316" s="396"/>
      <c r="J316" s="117">
        <v>0.1</v>
      </c>
      <c r="K316" s="48">
        <v>57</v>
      </c>
      <c r="L316" s="48">
        <v>6</v>
      </c>
      <c r="M316" s="71">
        <v>2016</v>
      </c>
      <c r="N316" s="144">
        <f>IF(K316="","",IF(O316="",IF(K316=0,"",IF(K316&lt;=[7]Разработчик!$D$7,[7]Разработчик!$C$8,IF(K316&lt;=[7]Разработчик!$G$7,[7]Разработчик!$F$8,IF(K316&lt;=[7]Разработчик!$J$7,[7]Разработчик!$I$8,IF(K316&lt;=[7]Разработчик!$M$7,[7]Разработчик!$L$8,IF(K316&lt;=[7]Разработчик!$P$7,[7]Разработчик!$O$8,IF(K316&lt;=[7]Разработчик!$S$7,[7]Разработчик!$R$8,IF(K316&lt;=425.9,3.5,IF(K316&gt;=[7]Разработчик!$V$7,[7]Разработчик!$U$8))))))))),"-"))</f>
        <v>1.5</v>
      </c>
      <c r="O316" s="145"/>
      <c r="P316" s="71">
        <v>2019</v>
      </c>
      <c r="Q316" s="71">
        <v>2023</v>
      </c>
      <c r="R316" s="71">
        <v>12.5</v>
      </c>
      <c r="S316" s="71" t="s">
        <v>1173</v>
      </c>
      <c r="T316" s="146">
        <f t="shared" si="50"/>
        <v>2028.5</v>
      </c>
      <c r="U316" s="147"/>
      <c r="V316" s="147"/>
      <c r="W316" s="147"/>
      <c r="X316" s="147"/>
      <c r="Y316" s="147"/>
      <c r="Z316" s="147"/>
      <c r="AA316" s="148"/>
      <c r="AB316" s="147"/>
      <c r="AC316" s="196">
        <f t="shared" si="51"/>
        <v>0</v>
      </c>
      <c r="AD316" s="196">
        <f t="shared" si="52"/>
        <v>0</v>
      </c>
      <c r="AE316" s="196">
        <f t="shared" si="53"/>
        <v>0</v>
      </c>
    </row>
    <row r="317" spans="1:31" s="7" customFormat="1" x14ac:dyDescent="0.25">
      <c r="A317" s="364"/>
      <c r="B317" s="248">
        <f t="shared" si="57"/>
        <v>77</v>
      </c>
      <c r="C317" s="370"/>
      <c r="D317" s="370"/>
      <c r="E317" s="321"/>
      <c r="F317" s="18" t="s">
        <v>313</v>
      </c>
      <c r="G317" s="396"/>
      <c r="H317" s="396"/>
      <c r="I317" s="396"/>
      <c r="J317" s="117">
        <v>6.3</v>
      </c>
      <c r="K317" s="48">
        <v>25</v>
      </c>
      <c r="L317" s="48">
        <v>4.5</v>
      </c>
      <c r="M317" s="71">
        <v>2016</v>
      </c>
      <c r="N317" s="144">
        <f>IF(K317="","",IF(O317="",IF(K317=0,"",IF(K317&lt;=[7]Разработчик!$D$7,[7]Разработчик!$C$8,IF(K317&lt;=[7]Разработчик!$G$7,[7]Разработчик!$F$8,IF(K317&lt;=[7]Разработчик!$J$7,[7]Разработчик!$I$8,IF(K317&lt;=[7]Разработчик!$M$7,[7]Разработчик!$L$8,IF(K317&lt;=[7]Разработчик!$P$7,[7]Разработчик!$O$8,IF(K317&lt;=[7]Разработчик!$S$7,[7]Разработчик!$R$8,IF(K317&lt;=425.9,3.5,IF(K317&gt;=[7]Разработчик!$V$7,[7]Разработчик!$U$8))))))))),"-"))</f>
        <v>1</v>
      </c>
      <c r="O317" s="145"/>
      <c r="P317" s="71">
        <v>2019</v>
      </c>
      <c r="Q317" s="71">
        <v>2023</v>
      </c>
      <c r="R317" s="71">
        <v>12.5</v>
      </c>
      <c r="S317" s="71" t="s">
        <v>1173</v>
      </c>
      <c r="T317" s="146">
        <f t="shared" si="50"/>
        <v>2028.5</v>
      </c>
      <c r="U317" s="147"/>
      <c r="V317" s="147"/>
      <c r="W317" s="147"/>
      <c r="X317" s="147"/>
      <c r="Y317" s="147"/>
      <c r="Z317" s="147"/>
      <c r="AA317" s="148"/>
      <c r="AB317" s="147"/>
      <c r="AC317" s="196">
        <f t="shared" si="51"/>
        <v>0</v>
      </c>
      <c r="AD317" s="196">
        <f t="shared" si="52"/>
        <v>0</v>
      </c>
      <c r="AE317" s="196">
        <f t="shared" si="53"/>
        <v>0</v>
      </c>
    </row>
    <row r="318" spans="1:31" s="7" customFormat="1" x14ac:dyDescent="0.25">
      <c r="A318" s="364"/>
      <c r="B318" s="248">
        <f t="shared" si="57"/>
        <v>77</v>
      </c>
      <c r="C318" s="370"/>
      <c r="D318" s="48" t="s">
        <v>1418</v>
      </c>
      <c r="E318" s="321"/>
      <c r="F318" s="18" t="s">
        <v>313</v>
      </c>
      <c r="G318" s="48">
        <v>2.7</v>
      </c>
      <c r="H318" s="48">
        <v>2.7</v>
      </c>
      <c r="I318" s="48">
        <v>330</v>
      </c>
      <c r="J318" s="117">
        <v>133.30000000000001</v>
      </c>
      <c r="K318" s="48">
        <v>219</v>
      </c>
      <c r="L318" s="48">
        <v>10</v>
      </c>
      <c r="M318" s="71">
        <v>2016</v>
      </c>
      <c r="N318" s="144">
        <f>IF(K318="","",IF(O318="",IF(K318=0,"",IF(K318&lt;=[7]Разработчик!$D$7,[7]Разработчик!$C$8,IF(K318&lt;=[7]Разработчик!$G$7,[7]Разработчик!$F$8,IF(K318&lt;=[7]Разработчик!$J$7,[7]Разработчик!$I$8,IF(K318&lt;=[7]Разработчик!$M$7,[7]Разработчик!$L$8,IF(K318&lt;=[7]Разработчик!$P$7,[7]Разработчик!$O$8,IF(K318&lt;=[7]Разработчик!$S$7,[7]Разработчик!$R$8,IF(K318&lt;=425.9,3.5,IF(K318&gt;=[7]Разработчик!$V$7,[7]Разработчик!$U$8))))))))),"-"))</f>
        <v>2.5</v>
      </c>
      <c r="O318" s="145"/>
      <c r="P318" s="71">
        <v>2019</v>
      </c>
      <c r="Q318" s="71">
        <v>2023</v>
      </c>
      <c r="R318" s="71">
        <v>12.5</v>
      </c>
      <c r="S318" s="71" t="s">
        <v>1173</v>
      </c>
      <c r="T318" s="146">
        <f t="shared" si="50"/>
        <v>2028.5</v>
      </c>
      <c r="U318" s="71">
        <v>7</v>
      </c>
      <c r="V318" s="71">
        <v>5</v>
      </c>
      <c r="W318" s="71">
        <v>0</v>
      </c>
      <c r="X318" s="71">
        <v>0</v>
      </c>
      <c r="Y318" s="71">
        <v>1</v>
      </c>
      <c r="Z318" s="71">
        <v>0</v>
      </c>
      <c r="AA318" s="148" t="s">
        <v>2705</v>
      </c>
      <c r="AB318" s="147" t="s">
        <v>2521</v>
      </c>
      <c r="AC318" s="196">
        <f t="shared" si="51"/>
        <v>13</v>
      </c>
      <c r="AD318" s="196">
        <f t="shared" si="52"/>
        <v>30</v>
      </c>
      <c r="AE318" s="196">
        <f t="shared" si="53"/>
        <v>43</v>
      </c>
    </row>
    <row r="319" spans="1:31" s="7" customFormat="1" ht="15" customHeight="1" x14ac:dyDescent="0.25">
      <c r="A319" s="364"/>
      <c r="B319" s="248">
        <f t="shared" si="57"/>
        <v>77</v>
      </c>
      <c r="C319" s="370"/>
      <c r="D319" s="370" t="s">
        <v>1419</v>
      </c>
      <c r="E319" s="321"/>
      <c r="F319" s="18" t="s">
        <v>313</v>
      </c>
      <c r="G319" s="370">
        <v>2.7</v>
      </c>
      <c r="H319" s="370">
        <v>2.7</v>
      </c>
      <c r="I319" s="370">
        <v>330</v>
      </c>
      <c r="J319" s="117">
        <v>0.2</v>
      </c>
      <c r="K319" s="48">
        <v>108</v>
      </c>
      <c r="L319" s="48">
        <v>8</v>
      </c>
      <c r="M319" s="71">
        <v>2016</v>
      </c>
      <c r="N319" s="144">
        <f>IF(K319="","",IF(O319="",IF(K319=0,"",IF(K319&lt;=[7]Разработчик!$D$7,[7]Разработчик!$C$8,IF(K319&lt;=[7]Разработчик!$G$7,[7]Разработчик!$F$8,IF(K319&lt;=[7]Разработчик!$J$7,[7]Разработчик!$I$8,IF(K319&lt;=[7]Разработчик!$M$7,[7]Разработчик!$L$8,IF(K319&lt;=[7]Разработчик!$P$7,[7]Разработчик!$O$8,IF(K319&lt;=[7]Разработчик!$S$7,[7]Разработчик!$R$8,IF(K319&lt;=425.9,3.5,IF(K319&gt;=[7]Разработчик!$V$7,[7]Разработчик!$U$8))))))))),"-"))</f>
        <v>2</v>
      </c>
      <c r="O319" s="145"/>
      <c r="P319" s="71">
        <v>2019</v>
      </c>
      <c r="Q319" s="71">
        <v>2023</v>
      </c>
      <c r="R319" s="71">
        <v>12.5</v>
      </c>
      <c r="S319" s="71" t="s">
        <v>1173</v>
      </c>
      <c r="T319" s="146">
        <f t="shared" si="50"/>
        <v>2028.5</v>
      </c>
      <c r="U319" s="71">
        <v>16</v>
      </c>
      <c r="V319" s="71">
        <v>5</v>
      </c>
      <c r="W319" s="71">
        <v>8</v>
      </c>
      <c r="X319" s="71">
        <v>2</v>
      </c>
      <c r="Y319" s="71">
        <v>0</v>
      </c>
      <c r="Z319" s="71">
        <v>2</v>
      </c>
      <c r="AA319" s="148" t="s">
        <v>2706</v>
      </c>
      <c r="AB319" s="147" t="s">
        <v>2521</v>
      </c>
      <c r="AC319" s="196">
        <f t="shared" si="51"/>
        <v>25</v>
      </c>
      <c r="AD319" s="196">
        <f t="shared" si="52"/>
        <v>73</v>
      </c>
      <c r="AE319" s="196">
        <f t="shared" si="53"/>
        <v>98</v>
      </c>
    </row>
    <row r="320" spans="1:31" s="7" customFormat="1" x14ac:dyDescent="0.25">
      <c r="A320" s="364"/>
      <c r="B320" s="248">
        <f t="shared" si="57"/>
        <v>77</v>
      </c>
      <c r="C320" s="370"/>
      <c r="D320" s="370"/>
      <c r="E320" s="321"/>
      <c r="F320" s="18" t="s">
        <v>313</v>
      </c>
      <c r="G320" s="370"/>
      <c r="H320" s="370"/>
      <c r="I320" s="370"/>
      <c r="J320" s="117">
        <v>18.5</v>
      </c>
      <c r="K320" s="48">
        <v>89</v>
      </c>
      <c r="L320" s="48">
        <v>7</v>
      </c>
      <c r="M320" s="71">
        <v>2016</v>
      </c>
      <c r="N320" s="144">
        <f>IF(K320="","",IF(O320="",IF(K320=0,"",IF(K320&lt;=[7]Разработчик!$D$7,[7]Разработчик!$C$8,IF(K320&lt;=[7]Разработчик!$G$7,[7]Разработчик!$F$8,IF(K320&lt;=[7]Разработчик!$J$7,[7]Разработчик!$I$8,IF(K320&lt;=[7]Разработчик!$M$7,[7]Разработчик!$L$8,IF(K320&lt;=[7]Разработчик!$P$7,[7]Разработчик!$O$8,IF(K320&lt;=[7]Разработчик!$S$7,[7]Разработчик!$R$8,IF(K320&lt;=425.9,3.5,IF(K320&gt;=[7]Разработчик!$V$7,[7]Разработчик!$U$8))))))))),"-"))</f>
        <v>2</v>
      </c>
      <c r="O320" s="145"/>
      <c r="P320" s="71">
        <v>2019</v>
      </c>
      <c r="Q320" s="71">
        <v>2023</v>
      </c>
      <c r="R320" s="71">
        <v>12.5</v>
      </c>
      <c r="S320" s="71" t="s">
        <v>1173</v>
      </c>
      <c r="T320" s="146">
        <f t="shared" si="50"/>
        <v>2028.5</v>
      </c>
      <c r="U320" s="147"/>
      <c r="V320" s="147"/>
      <c r="W320" s="147"/>
      <c r="X320" s="147"/>
      <c r="Y320" s="147"/>
      <c r="Z320" s="147"/>
      <c r="AA320" s="148"/>
      <c r="AB320" s="147"/>
      <c r="AC320" s="196">
        <f t="shared" si="51"/>
        <v>0</v>
      </c>
      <c r="AD320" s="196">
        <f t="shared" si="52"/>
        <v>0</v>
      </c>
      <c r="AE320" s="196">
        <f t="shared" si="53"/>
        <v>0</v>
      </c>
    </row>
    <row r="321" spans="1:31" s="7" customFormat="1" x14ac:dyDescent="0.25">
      <c r="A321" s="364"/>
      <c r="B321" s="248">
        <f t="shared" si="57"/>
        <v>77</v>
      </c>
      <c r="C321" s="370"/>
      <c r="D321" s="370"/>
      <c r="E321" s="321"/>
      <c r="F321" s="18" t="s">
        <v>313</v>
      </c>
      <c r="G321" s="370"/>
      <c r="H321" s="370"/>
      <c r="I321" s="370"/>
      <c r="J321" s="117">
        <v>1.7</v>
      </c>
      <c r="K321" s="48">
        <v>32</v>
      </c>
      <c r="L321" s="48">
        <v>4.5</v>
      </c>
      <c r="M321" s="71">
        <v>2016</v>
      </c>
      <c r="N321" s="144">
        <f>IF(K321="","",IF(O321="",IF(K321=0,"",IF(K321&lt;=[7]Разработчик!$D$7,[7]Разработчик!$C$8,IF(K321&lt;=[7]Разработчик!$G$7,[7]Разработчик!$F$8,IF(K321&lt;=[7]Разработчик!$J$7,[7]Разработчик!$I$8,IF(K321&lt;=[7]Разработчик!$M$7,[7]Разработчик!$L$8,IF(K321&lt;=[7]Разработчик!$P$7,[7]Разработчик!$O$8,IF(K321&lt;=[7]Разработчик!$S$7,[7]Разработчик!$R$8,IF(K321&lt;=425.9,3.5,IF(K321&gt;=[7]Разработчик!$V$7,[7]Разработчик!$U$8))))))))),"-"))</f>
        <v>1.5</v>
      </c>
      <c r="O321" s="145"/>
      <c r="P321" s="71">
        <v>2019</v>
      </c>
      <c r="Q321" s="71">
        <v>2023</v>
      </c>
      <c r="R321" s="71">
        <v>12.5</v>
      </c>
      <c r="S321" s="71" t="s">
        <v>1173</v>
      </c>
      <c r="T321" s="146">
        <f t="shared" si="50"/>
        <v>2028.5</v>
      </c>
      <c r="U321" s="147"/>
      <c r="V321" s="147"/>
      <c r="W321" s="147"/>
      <c r="X321" s="147"/>
      <c r="Y321" s="147"/>
      <c r="Z321" s="147"/>
      <c r="AA321" s="148"/>
      <c r="AB321" s="147"/>
      <c r="AC321" s="196">
        <f t="shared" si="51"/>
        <v>0</v>
      </c>
      <c r="AD321" s="196">
        <f t="shared" si="52"/>
        <v>0</v>
      </c>
      <c r="AE321" s="196">
        <f t="shared" si="53"/>
        <v>0</v>
      </c>
    </row>
    <row r="322" spans="1:31" s="7" customFormat="1" ht="15" customHeight="1" x14ac:dyDescent="0.25">
      <c r="A322" s="364"/>
      <c r="B322" s="248">
        <f t="shared" si="57"/>
        <v>77</v>
      </c>
      <c r="C322" s="370"/>
      <c r="D322" s="370" t="s">
        <v>1420</v>
      </c>
      <c r="E322" s="321"/>
      <c r="F322" s="18" t="s">
        <v>313</v>
      </c>
      <c r="G322" s="370">
        <v>2.7</v>
      </c>
      <c r="H322" s="370">
        <v>2.7</v>
      </c>
      <c r="I322" s="370">
        <v>330</v>
      </c>
      <c r="J322" s="48">
        <v>19.399999999999999</v>
      </c>
      <c r="K322" s="48">
        <v>89</v>
      </c>
      <c r="L322" s="48">
        <v>7</v>
      </c>
      <c r="M322" s="71">
        <v>2016</v>
      </c>
      <c r="N322" s="144">
        <f>IF(K322="","",IF(O322="",IF(K322=0,"",IF(K322&lt;=[7]Разработчик!$D$7,[7]Разработчик!$C$8,IF(K322&lt;=[7]Разработчик!$G$7,[7]Разработчик!$F$8,IF(K322&lt;=[7]Разработчик!$J$7,[7]Разработчик!$I$8,IF(K322&lt;=[7]Разработчик!$M$7,[7]Разработчик!$L$8,IF(K322&lt;=[7]Разработчик!$P$7,[7]Разработчик!$O$8,IF(K322&lt;=[7]Разработчик!$S$7,[7]Разработчик!$R$8,IF(K322&lt;=425.9,3.5,IF(K322&gt;=[7]Разработчик!$V$7,[7]Разработчик!$U$8))))))))),"-"))</f>
        <v>2</v>
      </c>
      <c r="O322" s="145"/>
      <c r="P322" s="71">
        <v>2019</v>
      </c>
      <c r="Q322" s="71">
        <v>2023</v>
      </c>
      <c r="R322" s="71">
        <v>12.5</v>
      </c>
      <c r="S322" s="71" t="s">
        <v>1173</v>
      </c>
      <c r="T322" s="146">
        <f t="shared" si="50"/>
        <v>2028.5</v>
      </c>
      <c r="U322" s="71">
        <v>16</v>
      </c>
      <c r="V322" s="71">
        <v>5</v>
      </c>
      <c r="W322" s="71">
        <v>9</v>
      </c>
      <c r="X322" s="71">
        <v>1</v>
      </c>
      <c r="Y322" s="71">
        <v>0</v>
      </c>
      <c r="Z322" s="71">
        <v>2</v>
      </c>
      <c r="AA322" s="148" t="s">
        <v>2707</v>
      </c>
      <c r="AB322" s="147" t="s">
        <v>2521</v>
      </c>
      <c r="AC322" s="196">
        <f t="shared" si="51"/>
        <v>24</v>
      </c>
      <c r="AD322" s="196">
        <f t="shared" si="52"/>
        <v>73</v>
      </c>
      <c r="AE322" s="196">
        <f t="shared" si="53"/>
        <v>97</v>
      </c>
    </row>
    <row r="323" spans="1:31" s="7" customFormat="1" x14ac:dyDescent="0.25">
      <c r="A323" s="364"/>
      <c r="B323" s="248">
        <f t="shared" si="57"/>
        <v>77</v>
      </c>
      <c r="C323" s="370"/>
      <c r="D323" s="370"/>
      <c r="E323" s="321"/>
      <c r="F323" s="18" t="s">
        <v>313</v>
      </c>
      <c r="G323" s="370"/>
      <c r="H323" s="370"/>
      <c r="I323" s="370"/>
      <c r="J323" s="48">
        <v>1.7</v>
      </c>
      <c r="K323" s="48">
        <v>32</v>
      </c>
      <c r="L323" s="48">
        <v>4.5</v>
      </c>
      <c r="M323" s="71">
        <v>2016</v>
      </c>
      <c r="N323" s="144">
        <f>IF(K323="","",IF(O323="",IF(K323=0,"",IF(K323&lt;=[7]Разработчик!$D$7,[7]Разработчик!$C$8,IF(K323&lt;=[7]Разработчик!$G$7,[7]Разработчик!$F$8,IF(K323&lt;=[7]Разработчик!$J$7,[7]Разработчик!$I$8,IF(K323&lt;=[7]Разработчик!$M$7,[7]Разработчик!$L$8,IF(K323&lt;=[7]Разработчик!$P$7,[7]Разработчик!$O$8,IF(K323&lt;=[7]Разработчик!$S$7,[7]Разработчик!$R$8,IF(K323&lt;=425.9,3.5,IF(K323&gt;=[7]Разработчик!$V$7,[7]Разработчик!$U$8))))))))),"-"))</f>
        <v>1.5</v>
      </c>
      <c r="O323" s="145"/>
      <c r="P323" s="71">
        <v>2019</v>
      </c>
      <c r="Q323" s="71">
        <v>2023</v>
      </c>
      <c r="R323" s="71">
        <v>12.5</v>
      </c>
      <c r="S323" s="71" t="s">
        <v>1173</v>
      </c>
      <c r="T323" s="146">
        <f t="shared" si="50"/>
        <v>2028.5</v>
      </c>
      <c r="U323" s="147"/>
      <c r="V323" s="147"/>
      <c r="W323" s="147"/>
      <c r="X323" s="147"/>
      <c r="Y323" s="147"/>
      <c r="Z323" s="147"/>
      <c r="AA323" s="148"/>
      <c r="AB323" s="147"/>
      <c r="AC323" s="196">
        <f t="shared" si="51"/>
        <v>0</v>
      </c>
      <c r="AD323" s="196">
        <f t="shared" si="52"/>
        <v>0</v>
      </c>
      <c r="AE323" s="196">
        <f t="shared" si="53"/>
        <v>0</v>
      </c>
    </row>
    <row r="324" spans="1:31" s="7" customFormat="1" ht="15" customHeight="1" x14ac:dyDescent="0.25">
      <c r="A324" s="364"/>
      <c r="B324" s="248">
        <f t="shared" si="57"/>
        <v>77</v>
      </c>
      <c r="C324" s="370"/>
      <c r="D324" s="370" t="s">
        <v>1421</v>
      </c>
      <c r="E324" s="321"/>
      <c r="F324" s="18" t="s">
        <v>313</v>
      </c>
      <c r="G324" s="370">
        <v>2.7</v>
      </c>
      <c r="H324" s="370">
        <v>2.7</v>
      </c>
      <c r="I324" s="370">
        <v>330</v>
      </c>
      <c r="J324" s="117">
        <v>19.399999999999999</v>
      </c>
      <c r="K324" s="48">
        <v>89</v>
      </c>
      <c r="L324" s="48">
        <v>7</v>
      </c>
      <c r="M324" s="71">
        <v>2016</v>
      </c>
      <c r="N324" s="144">
        <f>IF(K324="","",IF(O324="",IF(K324=0,"",IF(K324&lt;=[7]Разработчик!$D$7,[7]Разработчик!$C$8,IF(K324&lt;=[7]Разработчик!$G$7,[7]Разработчик!$F$8,IF(K324&lt;=[7]Разработчик!$J$7,[7]Разработчик!$I$8,IF(K324&lt;=[7]Разработчик!$M$7,[7]Разработчик!$L$8,IF(K324&lt;=[7]Разработчик!$P$7,[7]Разработчик!$O$8,IF(K324&lt;=[7]Разработчик!$S$7,[7]Разработчик!$R$8,IF(K324&lt;=425.9,3.5,IF(K324&gt;=[7]Разработчик!$V$7,[7]Разработчик!$U$8))))))))),"-"))</f>
        <v>2</v>
      </c>
      <c r="O324" s="145"/>
      <c r="P324" s="71">
        <v>2019</v>
      </c>
      <c r="Q324" s="71">
        <v>2023</v>
      </c>
      <c r="R324" s="71">
        <v>12.5</v>
      </c>
      <c r="S324" s="71" t="s">
        <v>1173</v>
      </c>
      <c r="T324" s="146">
        <f t="shared" si="50"/>
        <v>2028.5</v>
      </c>
      <c r="U324" s="71">
        <v>16</v>
      </c>
      <c r="V324" s="71">
        <v>5</v>
      </c>
      <c r="W324" s="71">
        <v>8</v>
      </c>
      <c r="X324" s="71">
        <v>1</v>
      </c>
      <c r="Y324" s="71">
        <v>0</v>
      </c>
      <c r="Z324" s="71">
        <v>2</v>
      </c>
      <c r="AA324" s="148" t="s">
        <v>2707</v>
      </c>
      <c r="AB324" s="147" t="s">
        <v>2521</v>
      </c>
      <c r="AC324" s="196">
        <f t="shared" si="51"/>
        <v>24</v>
      </c>
      <c r="AD324" s="196">
        <f t="shared" si="52"/>
        <v>71</v>
      </c>
      <c r="AE324" s="196">
        <f t="shared" si="53"/>
        <v>95</v>
      </c>
    </row>
    <row r="325" spans="1:31" s="7" customFormat="1" x14ac:dyDescent="0.25">
      <c r="A325" s="364"/>
      <c r="B325" s="248">
        <f t="shared" si="57"/>
        <v>77</v>
      </c>
      <c r="C325" s="370"/>
      <c r="D325" s="370"/>
      <c r="E325" s="321"/>
      <c r="F325" s="18" t="s">
        <v>313</v>
      </c>
      <c r="G325" s="370"/>
      <c r="H325" s="370"/>
      <c r="I325" s="370"/>
      <c r="J325" s="117">
        <v>3.4</v>
      </c>
      <c r="K325" s="48">
        <v>32</v>
      </c>
      <c r="L325" s="48">
        <v>4.5</v>
      </c>
      <c r="M325" s="71">
        <v>2016</v>
      </c>
      <c r="N325" s="144">
        <f>IF(K325="","",IF(O325="",IF(K325=0,"",IF(K325&lt;=[7]Разработчик!$D$7,[7]Разработчик!$C$8,IF(K325&lt;=[7]Разработчик!$G$7,[7]Разработчик!$F$8,IF(K325&lt;=[7]Разработчик!$J$7,[7]Разработчик!$I$8,IF(K325&lt;=[7]Разработчик!$M$7,[7]Разработчик!$L$8,IF(K325&lt;=[7]Разработчик!$P$7,[7]Разработчик!$O$8,IF(K325&lt;=[7]Разработчик!$S$7,[7]Разработчик!$R$8,IF(K325&lt;=425.9,3.5,IF(K325&gt;=[7]Разработчик!$V$7,[7]Разработчик!$U$8))))))))),"-"))</f>
        <v>1.5</v>
      </c>
      <c r="O325" s="145"/>
      <c r="P325" s="71">
        <v>2019</v>
      </c>
      <c r="Q325" s="71">
        <v>2023</v>
      </c>
      <c r="R325" s="71">
        <v>12.5</v>
      </c>
      <c r="S325" s="71" t="s">
        <v>1173</v>
      </c>
      <c r="T325" s="146">
        <f t="shared" si="50"/>
        <v>2028.5</v>
      </c>
      <c r="U325" s="147"/>
      <c r="V325" s="147"/>
      <c r="W325" s="147"/>
      <c r="X325" s="147"/>
      <c r="Y325" s="147"/>
      <c r="Z325" s="147"/>
      <c r="AA325" s="148"/>
      <c r="AB325" s="147"/>
      <c r="AC325" s="196">
        <f t="shared" si="51"/>
        <v>0</v>
      </c>
      <c r="AD325" s="196">
        <f t="shared" si="52"/>
        <v>0</v>
      </c>
      <c r="AE325" s="196">
        <f t="shared" si="53"/>
        <v>0</v>
      </c>
    </row>
    <row r="326" spans="1:31" s="7" customFormat="1" ht="15" customHeight="1" x14ac:dyDescent="0.25">
      <c r="A326" s="364"/>
      <c r="B326" s="248">
        <f t="shared" si="57"/>
        <v>77</v>
      </c>
      <c r="C326" s="370"/>
      <c r="D326" s="370" t="s">
        <v>1422</v>
      </c>
      <c r="E326" s="321"/>
      <c r="F326" s="18" t="s">
        <v>313</v>
      </c>
      <c r="G326" s="370">
        <v>2.7</v>
      </c>
      <c r="H326" s="370">
        <v>2.7</v>
      </c>
      <c r="I326" s="370">
        <v>330</v>
      </c>
      <c r="J326" s="117">
        <v>19.399999999999999</v>
      </c>
      <c r="K326" s="48">
        <v>89</v>
      </c>
      <c r="L326" s="48">
        <v>7</v>
      </c>
      <c r="M326" s="71">
        <v>2016</v>
      </c>
      <c r="N326" s="144">
        <f>IF(K326="","",IF(O326="",IF(K326=0,"",IF(K326&lt;=[7]Разработчик!$D$7,[7]Разработчик!$C$8,IF(K326&lt;=[7]Разработчик!$G$7,[7]Разработчик!$F$8,IF(K326&lt;=[7]Разработчик!$J$7,[7]Разработчик!$I$8,IF(K326&lt;=[7]Разработчик!$M$7,[7]Разработчик!$L$8,IF(K326&lt;=[7]Разработчик!$P$7,[7]Разработчик!$O$8,IF(K326&lt;=[7]Разработчик!$S$7,[7]Разработчик!$R$8,IF(K326&lt;=425.9,3.5,IF(K326&gt;=[7]Разработчик!$V$7,[7]Разработчик!$U$8))))))))),"-"))</f>
        <v>2</v>
      </c>
      <c r="O326" s="145"/>
      <c r="P326" s="71">
        <v>2019</v>
      </c>
      <c r="Q326" s="71">
        <v>2023</v>
      </c>
      <c r="R326" s="71">
        <v>12.5</v>
      </c>
      <c r="S326" s="71" t="s">
        <v>1173</v>
      </c>
      <c r="T326" s="146">
        <f t="shared" si="50"/>
        <v>2028.5</v>
      </c>
      <c r="U326" s="71">
        <v>16</v>
      </c>
      <c r="V326" s="71">
        <v>5</v>
      </c>
      <c r="W326" s="71">
        <v>8</v>
      </c>
      <c r="X326" s="71">
        <v>1</v>
      </c>
      <c r="Y326" s="71">
        <v>0</v>
      </c>
      <c r="Z326" s="71">
        <v>2</v>
      </c>
      <c r="AA326" s="148" t="s">
        <v>2708</v>
      </c>
      <c r="AB326" s="147" t="s">
        <v>2521</v>
      </c>
      <c r="AC326" s="196">
        <f t="shared" si="51"/>
        <v>24</v>
      </c>
      <c r="AD326" s="196">
        <f t="shared" si="52"/>
        <v>71</v>
      </c>
      <c r="AE326" s="196">
        <f t="shared" si="53"/>
        <v>95</v>
      </c>
    </row>
    <row r="327" spans="1:31" s="7" customFormat="1" x14ac:dyDescent="0.25">
      <c r="A327" s="364"/>
      <c r="B327" s="248">
        <f t="shared" si="57"/>
        <v>77</v>
      </c>
      <c r="C327" s="370"/>
      <c r="D327" s="370"/>
      <c r="E327" s="321"/>
      <c r="F327" s="18" t="s">
        <v>313</v>
      </c>
      <c r="G327" s="370"/>
      <c r="H327" s="370"/>
      <c r="I327" s="370"/>
      <c r="J327" s="117">
        <v>1.7</v>
      </c>
      <c r="K327" s="48">
        <v>32</v>
      </c>
      <c r="L327" s="48">
        <v>4.5</v>
      </c>
      <c r="M327" s="71">
        <v>2016</v>
      </c>
      <c r="N327" s="144">
        <f>IF(K327="","",IF(O327="",IF(K327=0,"",IF(K327&lt;=[7]Разработчик!$D$7,[7]Разработчик!$C$8,IF(K327&lt;=[7]Разработчик!$G$7,[7]Разработчик!$F$8,IF(K327&lt;=[7]Разработчик!$J$7,[7]Разработчик!$I$8,IF(K327&lt;=[7]Разработчик!$M$7,[7]Разработчик!$L$8,IF(K327&lt;=[7]Разработчик!$P$7,[7]Разработчик!$O$8,IF(K327&lt;=[7]Разработчик!$S$7,[7]Разработчик!$R$8,IF(K327&lt;=425.9,3.5,IF(K327&gt;=[7]Разработчик!$V$7,[7]Разработчик!$U$8))))))))),"-"))</f>
        <v>1.5</v>
      </c>
      <c r="O327" s="145"/>
      <c r="P327" s="71">
        <v>2019</v>
      </c>
      <c r="Q327" s="71">
        <v>2023</v>
      </c>
      <c r="R327" s="71">
        <v>12.5</v>
      </c>
      <c r="S327" s="71" t="s">
        <v>1173</v>
      </c>
      <c r="T327" s="146">
        <f t="shared" si="50"/>
        <v>2028.5</v>
      </c>
      <c r="U327" s="147"/>
      <c r="V327" s="147"/>
      <c r="W327" s="147"/>
      <c r="X327" s="147"/>
      <c r="Y327" s="147"/>
      <c r="Z327" s="147"/>
      <c r="AA327" s="148"/>
      <c r="AB327" s="147"/>
      <c r="AC327" s="196">
        <f t="shared" si="51"/>
        <v>0</v>
      </c>
      <c r="AD327" s="196">
        <f t="shared" si="52"/>
        <v>0</v>
      </c>
      <c r="AE327" s="196">
        <f t="shared" si="53"/>
        <v>0</v>
      </c>
    </row>
    <row r="328" spans="1:31" s="7" customFormat="1" ht="15" customHeight="1" x14ac:dyDescent="0.25">
      <c r="A328" s="364"/>
      <c r="B328" s="248">
        <f t="shared" si="57"/>
        <v>77</v>
      </c>
      <c r="C328" s="370"/>
      <c r="D328" s="370" t="s">
        <v>1423</v>
      </c>
      <c r="E328" s="321"/>
      <c r="F328" s="18" t="s">
        <v>313</v>
      </c>
      <c r="G328" s="370">
        <v>2.7</v>
      </c>
      <c r="H328" s="370">
        <v>2.7</v>
      </c>
      <c r="I328" s="370">
        <v>330</v>
      </c>
      <c r="J328" s="117">
        <v>18.8</v>
      </c>
      <c r="K328" s="48">
        <v>89</v>
      </c>
      <c r="L328" s="48">
        <v>7</v>
      </c>
      <c r="M328" s="71">
        <v>2016</v>
      </c>
      <c r="N328" s="144">
        <f>IF(K328="","",IF(O328="",IF(K328=0,"",IF(K328&lt;=[7]Разработчик!$D$7,[7]Разработчик!$C$8,IF(K328&lt;=[7]Разработчик!$G$7,[7]Разработчик!$F$8,IF(K328&lt;=[7]Разработчик!$J$7,[7]Разработчик!$I$8,IF(K328&lt;=[7]Разработчик!$M$7,[7]Разработчик!$L$8,IF(K328&lt;=[7]Разработчик!$P$7,[7]Разработчик!$O$8,IF(K328&lt;=[7]Разработчик!$S$7,[7]Разработчик!$R$8,IF(K328&lt;=425.9,3.5,IF(K328&gt;=[7]Разработчик!$V$7,[7]Разработчик!$U$8))))))))),"-"))</f>
        <v>2</v>
      </c>
      <c r="O328" s="145"/>
      <c r="P328" s="71">
        <v>2019</v>
      </c>
      <c r="Q328" s="71">
        <v>2023</v>
      </c>
      <c r="R328" s="71">
        <v>12.5</v>
      </c>
      <c r="S328" s="71" t="s">
        <v>1173</v>
      </c>
      <c r="T328" s="146">
        <f t="shared" si="50"/>
        <v>2028.5</v>
      </c>
      <c r="U328" s="71">
        <v>16</v>
      </c>
      <c r="V328" s="71">
        <v>5</v>
      </c>
      <c r="W328" s="71">
        <v>8</v>
      </c>
      <c r="X328" s="71">
        <v>1</v>
      </c>
      <c r="Y328" s="71">
        <v>0</v>
      </c>
      <c r="Z328" s="71">
        <v>2</v>
      </c>
      <c r="AA328" s="148" t="s">
        <v>2709</v>
      </c>
      <c r="AB328" s="147" t="s">
        <v>2521</v>
      </c>
      <c r="AC328" s="196">
        <f t="shared" si="51"/>
        <v>24</v>
      </c>
      <c r="AD328" s="196">
        <f t="shared" si="52"/>
        <v>71</v>
      </c>
      <c r="AE328" s="196">
        <f t="shared" si="53"/>
        <v>95</v>
      </c>
    </row>
    <row r="329" spans="1:31" s="7" customFormat="1" x14ac:dyDescent="0.25">
      <c r="A329" s="364"/>
      <c r="B329" s="248">
        <f t="shared" si="57"/>
        <v>77</v>
      </c>
      <c r="C329" s="370"/>
      <c r="D329" s="370"/>
      <c r="E329" s="321"/>
      <c r="F329" s="18" t="s">
        <v>313</v>
      </c>
      <c r="G329" s="370"/>
      <c r="H329" s="370"/>
      <c r="I329" s="370"/>
      <c r="J329" s="117">
        <v>1.7</v>
      </c>
      <c r="K329" s="48">
        <v>32</v>
      </c>
      <c r="L329" s="48">
        <v>4.5</v>
      </c>
      <c r="M329" s="71">
        <v>2016</v>
      </c>
      <c r="N329" s="144">
        <f>IF(K329="","",IF(O329="",IF(K329=0,"",IF(K329&lt;=[7]Разработчик!$D$7,[7]Разработчик!$C$8,IF(K329&lt;=[7]Разработчик!$G$7,[7]Разработчик!$F$8,IF(K329&lt;=[7]Разработчик!$J$7,[7]Разработчик!$I$8,IF(K329&lt;=[7]Разработчик!$M$7,[7]Разработчик!$L$8,IF(K329&lt;=[7]Разработчик!$P$7,[7]Разработчик!$O$8,IF(K329&lt;=[7]Разработчик!$S$7,[7]Разработчик!$R$8,IF(K329&lt;=425.9,3.5,IF(K329&gt;=[7]Разработчик!$V$7,[7]Разработчик!$U$8))))))))),"-"))</f>
        <v>1.5</v>
      </c>
      <c r="O329" s="145"/>
      <c r="P329" s="71">
        <v>2019</v>
      </c>
      <c r="Q329" s="71">
        <v>2023</v>
      </c>
      <c r="R329" s="71">
        <v>12.5</v>
      </c>
      <c r="S329" s="71" t="s">
        <v>1173</v>
      </c>
      <c r="T329" s="146">
        <f t="shared" si="50"/>
        <v>2028.5</v>
      </c>
      <c r="U329" s="147"/>
      <c r="V329" s="147"/>
      <c r="W329" s="147"/>
      <c r="X329" s="147"/>
      <c r="Y329" s="147"/>
      <c r="Z329" s="147"/>
      <c r="AA329" s="148"/>
      <c r="AB329" s="147"/>
      <c r="AC329" s="196">
        <f t="shared" si="51"/>
        <v>0</v>
      </c>
      <c r="AD329" s="196">
        <f t="shared" si="52"/>
        <v>0</v>
      </c>
      <c r="AE329" s="196">
        <f t="shared" si="53"/>
        <v>0</v>
      </c>
    </row>
    <row r="330" spans="1:31" s="7" customFormat="1" ht="15" customHeight="1" x14ac:dyDescent="0.25">
      <c r="A330" s="364"/>
      <c r="B330" s="248">
        <f t="shared" si="57"/>
        <v>77</v>
      </c>
      <c r="C330" s="370"/>
      <c r="D330" s="370" t="s">
        <v>1424</v>
      </c>
      <c r="E330" s="321"/>
      <c r="F330" s="18" t="s">
        <v>313</v>
      </c>
      <c r="G330" s="370">
        <v>2.7</v>
      </c>
      <c r="H330" s="370">
        <v>2.7</v>
      </c>
      <c r="I330" s="370">
        <v>330</v>
      </c>
      <c r="J330" s="117">
        <v>89.7</v>
      </c>
      <c r="K330" s="48">
        <v>57</v>
      </c>
      <c r="L330" s="48">
        <v>6</v>
      </c>
      <c r="M330" s="71">
        <v>2016</v>
      </c>
      <c r="N330" s="144">
        <f>IF(K330="","",IF(O330="",IF(K330=0,"",IF(K330&lt;=[7]Разработчик!$D$7,[7]Разработчик!$C$8,IF(K330&lt;=[7]Разработчик!$G$7,[7]Разработчик!$F$8,IF(K330&lt;=[7]Разработчик!$J$7,[7]Разработчик!$I$8,IF(K330&lt;=[7]Разработчик!$M$7,[7]Разработчик!$L$8,IF(K330&lt;=[7]Разработчик!$P$7,[7]Разработчик!$O$8,IF(K330&lt;=[7]Разработчик!$S$7,[7]Разработчик!$R$8,IF(K330&lt;=425.9,3.5,IF(K330&gt;=[7]Разработчик!$V$7,[7]Разработчик!$U$8))))))))),"-"))</f>
        <v>1.5</v>
      </c>
      <c r="O330" s="145"/>
      <c r="P330" s="71">
        <v>2019</v>
      </c>
      <c r="Q330" s="71">
        <v>2023</v>
      </c>
      <c r="R330" s="71">
        <v>12.5</v>
      </c>
      <c r="S330" s="71" t="s">
        <v>1173</v>
      </c>
      <c r="T330" s="146">
        <f t="shared" si="50"/>
        <v>2028.5</v>
      </c>
      <c r="U330" s="71">
        <v>12</v>
      </c>
      <c r="V330" s="71">
        <v>0</v>
      </c>
      <c r="W330" s="71">
        <v>2</v>
      </c>
      <c r="X330" s="71">
        <v>0</v>
      </c>
      <c r="Y330" s="71">
        <v>2</v>
      </c>
      <c r="Z330" s="71">
        <v>20</v>
      </c>
      <c r="AA330" s="148" t="s">
        <v>2710</v>
      </c>
      <c r="AB330" s="147" t="s">
        <v>2521</v>
      </c>
      <c r="AC330" s="196">
        <f t="shared" si="51"/>
        <v>34</v>
      </c>
      <c r="AD330" s="196">
        <f t="shared" si="52"/>
        <v>90</v>
      </c>
      <c r="AE330" s="196">
        <f t="shared" si="53"/>
        <v>124</v>
      </c>
    </row>
    <row r="331" spans="1:31" s="7" customFormat="1" x14ac:dyDescent="0.25">
      <c r="A331" s="364"/>
      <c r="B331" s="248">
        <f t="shared" si="57"/>
        <v>77</v>
      </c>
      <c r="C331" s="370"/>
      <c r="D331" s="370"/>
      <c r="E331" s="321"/>
      <c r="F331" s="18" t="s">
        <v>313</v>
      </c>
      <c r="G331" s="370"/>
      <c r="H331" s="370"/>
      <c r="I331" s="370"/>
      <c r="J331" s="117">
        <v>3.6</v>
      </c>
      <c r="K331" s="48">
        <v>32</v>
      </c>
      <c r="L331" s="48">
        <v>4.5</v>
      </c>
      <c r="M331" s="71">
        <v>2016</v>
      </c>
      <c r="N331" s="144">
        <f>IF(K331="","",IF(O331="",IF(K331=0,"",IF(K331&lt;=[7]Разработчик!$D$7,[7]Разработчик!$C$8,IF(K331&lt;=[7]Разработчик!$G$7,[7]Разработчик!$F$8,IF(K331&lt;=[7]Разработчик!$J$7,[7]Разработчик!$I$8,IF(K331&lt;=[7]Разработчик!$M$7,[7]Разработчик!$L$8,IF(K331&lt;=[7]Разработчик!$P$7,[7]Разработчик!$O$8,IF(K331&lt;=[7]Разработчик!$S$7,[7]Разработчик!$R$8,IF(K331&lt;=425.9,3.5,IF(K331&gt;=[7]Разработчик!$V$7,[7]Разработчик!$U$8))))))))),"-"))</f>
        <v>1.5</v>
      </c>
      <c r="O331" s="145"/>
      <c r="P331" s="71">
        <v>2019</v>
      </c>
      <c r="Q331" s="71">
        <v>2023</v>
      </c>
      <c r="R331" s="71">
        <v>12.5</v>
      </c>
      <c r="S331" s="71" t="s">
        <v>1173</v>
      </c>
      <c r="T331" s="146">
        <f t="shared" si="50"/>
        <v>2028.5</v>
      </c>
      <c r="U331" s="147"/>
      <c r="V331" s="147"/>
      <c r="W331" s="147"/>
      <c r="X331" s="147"/>
      <c r="Y331" s="147"/>
      <c r="Z331" s="147"/>
      <c r="AA331" s="148"/>
      <c r="AB331" s="147"/>
      <c r="AC331" s="196">
        <f t="shared" si="51"/>
        <v>0</v>
      </c>
      <c r="AD331" s="196">
        <f t="shared" si="52"/>
        <v>0</v>
      </c>
      <c r="AE331" s="196">
        <f t="shared" si="53"/>
        <v>0</v>
      </c>
    </row>
    <row r="332" spans="1:31" s="7" customFormat="1" ht="15" customHeight="1" x14ac:dyDescent="0.25">
      <c r="A332" s="364"/>
      <c r="B332" s="248">
        <f t="shared" si="57"/>
        <v>77</v>
      </c>
      <c r="C332" s="370"/>
      <c r="D332" s="291" t="s">
        <v>3027</v>
      </c>
      <c r="E332" s="321"/>
      <c r="F332" s="18" t="s">
        <v>313</v>
      </c>
      <c r="G332" s="370">
        <v>2.7</v>
      </c>
      <c r="H332" s="370">
        <v>2.7</v>
      </c>
      <c r="I332" s="370">
        <v>330</v>
      </c>
      <c r="J332" s="117">
        <v>2.4</v>
      </c>
      <c r="K332" s="48">
        <v>159</v>
      </c>
      <c r="L332" s="48">
        <v>8</v>
      </c>
      <c r="M332" s="71">
        <v>2016</v>
      </c>
      <c r="N332" s="144">
        <f>IF(K332="","",IF(O332="",IF(K332=0,"",IF(K332&lt;=[7]Разработчик!$D$7,[7]Разработчик!$C$8,IF(K332&lt;=[7]Разработчик!$G$7,[7]Разработчик!$F$8,IF(K332&lt;=[7]Разработчик!$J$7,[7]Разработчик!$I$8,IF(K332&lt;=[7]Разработчик!$M$7,[7]Разработчик!$L$8,IF(K332&lt;=[7]Разработчик!$P$7,[7]Разработчик!$O$8,IF(K332&lt;=[7]Разработчик!$S$7,[7]Разработчик!$R$8,IF(K332&lt;=425.9,3.5,IF(K332&gt;=[7]Разработчик!$V$7,[7]Разработчик!$U$8))))))))),"-"))</f>
        <v>2.5</v>
      </c>
      <c r="O332" s="145"/>
      <c r="P332" s="71">
        <v>2019</v>
      </c>
      <c r="Q332" s="71">
        <v>2023</v>
      </c>
      <c r="R332" s="71">
        <v>12.5</v>
      </c>
      <c r="S332" s="71" t="s">
        <v>1173</v>
      </c>
      <c r="T332" s="146">
        <f t="shared" si="50"/>
        <v>2028.5</v>
      </c>
      <c r="U332" s="147">
        <v>6</v>
      </c>
      <c r="V332" s="147">
        <v>2</v>
      </c>
      <c r="W332" s="147">
        <v>0</v>
      </c>
      <c r="X332" s="147">
        <v>1</v>
      </c>
      <c r="Y332" s="147">
        <v>0</v>
      </c>
      <c r="Z332" s="147">
        <v>0</v>
      </c>
      <c r="AA332" s="148" t="s">
        <v>2711</v>
      </c>
      <c r="AB332" s="147" t="s">
        <v>2521</v>
      </c>
      <c r="AC332" s="196">
        <f t="shared" si="51"/>
        <v>9</v>
      </c>
      <c r="AD332" s="196">
        <f t="shared" si="52"/>
        <v>20</v>
      </c>
      <c r="AE332" s="196">
        <f t="shared" si="53"/>
        <v>29</v>
      </c>
    </row>
    <row r="333" spans="1:31" s="7" customFormat="1" x14ac:dyDescent="0.25">
      <c r="A333" s="364"/>
      <c r="B333" s="248">
        <f t="shared" si="57"/>
        <v>77</v>
      </c>
      <c r="C333" s="370"/>
      <c r="D333" s="409"/>
      <c r="E333" s="321"/>
      <c r="F333" s="18" t="s">
        <v>313</v>
      </c>
      <c r="G333" s="370"/>
      <c r="H333" s="370"/>
      <c r="I333" s="370"/>
      <c r="J333" s="117">
        <v>3.3</v>
      </c>
      <c r="K333" s="48">
        <v>108</v>
      </c>
      <c r="L333" s="48">
        <v>8</v>
      </c>
      <c r="M333" s="71">
        <v>2016</v>
      </c>
      <c r="N333" s="144">
        <f>IF(K333="","",IF(O333="",IF(K333=0,"",IF(K333&lt;=[7]Разработчик!$D$7,[7]Разработчик!$C$8,IF(K333&lt;=[7]Разработчик!$G$7,[7]Разработчик!$F$8,IF(K333&lt;=[7]Разработчик!$J$7,[7]Разработчик!$I$8,IF(K333&lt;=[7]Разработчик!$M$7,[7]Разработчик!$L$8,IF(K333&lt;=[7]Разработчик!$P$7,[7]Разработчик!$O$8,IF(K333&lt;=[7]Разработчик!$S$7,[7]Разработчик!$R$8,IF(K333&lt;=425.9,3.5,IF(K333&gt;=[7]Разработчик!$V$7,[7]Разработчик!$U$8))))))))),"-"))</f>
        <v>2</v>
      </c>
      <c r="O333" s="145"/>
      <c r="P333" s="71">
        <v>2019</v>
      </c>
      <c r="Q333" s="71">
        <v>2023</v>
      </c>
      <c r="R333" s="71">
        <v>12.5</v>
      </c>
      <c r="S333" s="71" t="s">
        <v>1173</v>
      </c>
      <c r="T333" s="146">
        <f t="shared" si="50"/>
        <v>2028.5</v>
      </c>
      <c r="U333" s="147"/>
      <c r="V333" s="147"/>
      <c r="W333" s="147"/>
      <c r="X333" s="147"/>
      <c r="Y333" s="147"/>
      <c r="Z333" s="147"/>
      <c r="AA333" s="148"/>
      <c r="AB333" s="147"/>
      <c r="AC333" s="196">
        <f t="shared" si="51"/>
        <v>0</v>
      </c>
      <c r="AD333" s="196">
        <f t="shared" si="52"/>
        <v>0</v>
      </c>
      <c r="AE333" s="196">
        <f t="shared" si="53"/>
        <v>0</v>
      </c>
    </row>
    <row r="334" spans="1:31" s="7" customFormat="1" ht="15" customHeight="1" x14ac:dyDescent="0.25">
      <c r="A334" s="364"/>
      <c r="B334" s="248">
        <f t="shared" si="57"/>
        <v>77</v>
      </c>
      <c r="C334" s="370"/>
      <c r="D334" s="370" t="s">
        <v>1425</v>
      </c>
      <c r="E334" s="321"/>
      <c r="F334" s="18" t="s">
        <v>313</v>
      </c>
      <c r="G334" s="370">
        <v>2.7</v>
      </c>
      <c r="H334" s="370">
        <v>2.7</v>
      </c>
      <c r="I334" s="370">
        <v>330</v>
      </c>
      <c r="J334" s="117">
        <v>1.9</v>
      </c>
      <c r="K334" s="48">
        <v>159</v>
      </c>
      <c r="L334" s="48">
        <v>8</v>
      </c>
      <c r="M334" s="71">
        <v>2016</v>
      </c>
      <c r="N334" s="144">
        <f>IF(K334="","",IF(O334="",IF(K334=0,"",IF(K334&lt;=[7]Разработчик!$D$7,[7]Разработчик!$C$8,IF(K334&lt;=[7]Разработчик!$G$7,[7]Разработчик!$F$8,IF(K334&lt;=[7]Разработчик!$J$7,[7]Разработчик!$I$8,IF(K334&lt;=[7]Разработчик!$M$7,[7]Разработчик!$L$8,IF(K334&lt;=[7]Разработчик!$P$7,[7]Разработчик!$O$8,IF(K334&lt;=[7]Разработчик!$S$7,[7]Разработчик!$R$8,IF(K334&lt;=425.9,3.5,IF(K334&gt;=[7]Разработчик!$V$7,[7]Разработчик!$U$8))))))))),"-"))</f>
        <v>2.5</v>
      </c>
      <c r="O334" s="145"/>
      <c r="P334" s="71">
        <v>2019</v>
      </c>
      <c r="Q334" s="71">
        <v>2023</v>
      </c>
      <c r="R334" s="71">
        <v>12.5</v>
      </c>
      <c r="S334" s="71" t="s">
        <v>1173</v>
      </c>
      <c r="T334" s="146">
        <f t="shared" si="50"/>
        <v>2028.5</v>
      </c>
      <c r="U334" s="71">
        <v>5</v>
      </c>
      <c r="V334" s="71">
        <v>1</v>
      </c>
      <c r="W334" s="71">
        <v>0</v>
      </c>
      <c r="X334" s="71">
        <v>0</v>
      </c>
      <c r="Y334" s="71">
        <v>0</v>
      </c>
      <c r="Z334" s="147">
        <v>0</v>
      </c>
      <c r="AA334" s="148" t="s">
        <v>2712</v>
      </c>
      <c r="AB334" s="147" t="s">
        <v>2521</v>
      </c>
      <c r="AC334" s="196">
        <f t="shared" si="51"/>
        <v>6</v>
      </c>
      <c r="AD334" s="196">
        <f t="shared" si="52"/>
        <v>13</v>
      </c>
      <c r="AE334" s="196">
        <f t="shared" si="53"/>
        <v>19</v>
      </c>
    </row>
    <row r="335" spans="1:31" s="7" customFormat="1" x14ac:dyDescent="0.25">
      <c r="A335" s="364"/>
      <c r="B335" s="248">
        <f t="shared" si="57"/>
        <v>77</v>
      </c>
      <c r="C335" s="370"/>
      <c r="D335" s="370"/>
      <c r="E335" s="321"/>
      <c r="F335" s="18" t="s">
        <v>313</v>
      </c>
      <c r="G335" s="370"/>
      <c r="H335" s="370"/>
      <c r="I335" s="370"/>
      <c r="J335" s="117">
        <v>3.3</v>
      </c>
      <c r="K335" s="48">
        <v>108</v>
      </c>
      <c r="L335" s="48">
        <v>8</v>
      </c>
      <c r="M335" s="71">
        <v>2016</v>
      </c>
      <c r="N335" s="144">
        <f>IF(K335="","",IF(O335="",IF(K335=0,"",IF(K335&lt;=[7]Разработчик!$D$7,[7]Разработчик!$C$8,IF(K335&lt;=[7]Разработчик!$G$7,[7]Разработчик!$F$8,IF(K335&lt;=[7]Разработчик!$J$7,[7]Разработчик!$I$8,IF(K335&lt;=[7]Разработчик!$M$7,[7]Разработчик!$L$8,IF(K335&lt;=[7]Разработчик!$P$7,[7]Разработчик!$O$8,IF(K335&lt;=[7]Разработчик!$S$7,[7]Разработчик!$R$8,IF(K335&lt;=425.9,3.5,IF(K335&gt;=[7]Разработчик!$V$7,[7]Разработчик!$U$8))))))))),"-"))</f>
        <v>2</v>
      </c>
      <c r="O335" s="145"/>
      <c r="P335" s="71">
        <v>2019</v>
      </c>
      <c r="Q335" s="71">
        <v>2023</v>
      </c>
      <c r="R335" s="71">
        <v>12.5</v>
      </c>
      <c r="S335" s="71" t="s">
        <v>1173</v>
      </c>
      <c r="T335" s="146">
        <f t="shared" ref="T335:T388" si="58">IF(M335="","",M335+R335)</f>
        <v>2028.5</v>
      </c>
      <c r="U335" s="147"/>
      <c r="V335" s="147"/>
      <c r="W335" s="147"/>
      <c r="X335" s="147"/>
      <c r="Y335" s="147"/>
      <c r="Z335" s="147"/>
      <c r="AA335" s="148"/>
      <c r="AB335" s="147"/>
      <c r="AC335" s="196">
        <f t="shared" si="51"/>
        <v>0</v>
      </c>
      <c r="AD335" s="196">
        <f t="shared" si="52"/>
        <v>0</v>
      </c>
      <c r="AE335" s="196">
        <f t="shared" si="53"/>
        <v>0</v>
      </c>
    </row>
    <row r="336" spans="1:31" s="7" customFormat="1" ht="48" customHeight="1" x14ac:dyDescent="0.25">
      <c r="A336" s="364" t="s">
        <v>1426</v>
      </c>
      <c r="B336" s="251">
        <v>78</v>
      </c>
      <c r="C336" s="321" t="s">
        <v>1427</v>
      </c>
      <c r="D336" s="60" t="s">
        <v>3028</v>
      </c>
      <c r="E336" s="321" t="s">
        <v>1376</v>
      </c>
      <c r="F336" s="18" t="s">
        <v>313</v>
      </c>
      <c r="G336" s="48">
        <v>2.7</v>
      </c>
      <c r="H336" s="48">
        <v>2.7</v>
      </c>
      <c r="I336" s="48">
        <v>330</v>
      </c>
      <c r="J336" s="117">
        <v>12.3</v>
      </c>
      <c r="K336" s="96" t="s">
        <v>1428</v>
      </c>
      <c r="L336" s="48">
        <v>19.05</v>
      </c>
      <c r="M336" s="71">
        <v>2016</v>
      </c>
      <c r="N336" s="144">
        <f>IF(K336="","",IF(O336="",IF(K336=0,"",IF(K336&lt;=[7]Разработчик!$D$7,[7]Разработчик!$C$8,IF(K336&lt;=[7]Разработчик!$G$7,[7]Разработчик!$F$8,IF(K336&lt;=[7]Разработчик!$J$7,[7]Разработчик!$I$8,IF(K336&lt;=[7]Разработчик!$M$7,[7]Разработчик!$L$8,IF(K336&lt;=[7]Разработчик!$P$7,[7]Разработчик!$O$8,IF(K336&lt;=[7]Разработчик!$S$7,[7]Разработчик!$R$8,IF(K336&lt;=425.9,3.5,IF(K336&gt;=[7]Разработчик!$V$7,[7]Разработчик!$U$8))))))))),"-"))</f>
        <v>4</v>
      </c>
      <c r="O336" s="145"/>
      <c r="P336" s="71">
        <v>2019</v>
      </c>
      <c r="Q336" s="71">
        <v>2023</v>
      </c>
      <c r="R336" s="71">
        <v>12.5</v>
      </c>
      <c r="S336" s="71" t="s">
        <v>1168</v>
      </c>
      <c r="T336" s="146">
        <f t="shared" si="58"/>
        <v>2028.5</v>
      </c>
      <c r="U336" s="147">
        <v>2</v>
      </c>
      <c r="V336" s="147">
        <v>2</v>
      </c>
      <c r="W336" s="147">
        <v>1</v>
      </c>
      <c r="X336" s="147">
        <v>0</v>
      </c>
      <c r="Y336" s="147">
        <v>0</v>
      </c>
      <c r="Z336" s="147">
        <v>0</v>
      </c>
      <c r="AA336" s="148" t="s">
        <v>2713</v>
      </c>
      <c r="AB336" s="147" t="s">
        <v>2521</v>
      </c>
      <c r="AC336" s="196">
        <f t="shared" si="51"/>
        <v>4</v>
      </c>
      <c r="AD336" s="196">
        <f t="shared" si="52"/>
        <v>12</v>
      </c>
      <c r="AE336" s="196">
        <f t="shared" si="53"/>
        <v>16</v>
      </c>
    </row>
    <row r="337" spans="1:31" s="7" customFormat="1" ht="24" customHeight="1" x14ac:dyDescent="0.25">
      <c r="A337" s="364"/>
      <c r="B337" s="248">
        <f t="shared" ref="B337:B343" si="59">B336</f>
        <v>78</v>
      </c>
      <c r="C337" s="321"/>
      <c r="D337" s="291" t="s">
        <v>3029</v>
      </c>
      <c r="E337" s="321"/>
      <c r="F337" s="18" t="s">
        <v>313</v>
      </c>
      <c r="G337" s="370">
        <v>3.04</v>
      </c>
      <c r="H337" s="370">
        <v>3.04</v>
      </c>
      <c r="I337" s="370">
        <v>330</v>
      </c>
      <c r="J337" s="117">
        <v>13.7</v>
      </c>
      <c r="K337" s="96" t="s">
        <v>1428</v>
      </c>
      <c r="L337" s="48">
        <v>19.05</v>
      </c>
      <c r="M337" s="71">
        <v>2016</v>
      </c>
      <c r="N337" s="144">
        <f>IF(K337="","",IF(O337="",IF(K337=0,"",IF(K337&lt;=[7]Разработчик!$D$7,[7]Разработчик!$C$8,IF(K337&lt;=[7]Разработчик!$G$7,[7]Разработчик!$F$8,IF(K337&lt;=[7]Разработчик!$J$7,[7]Разработчик!$I$8,IF(K337&lt;=[7]Разработчик!$M$7,[7]Разработчик!$L$8,IF(K337&lt;=[7]Разработчик!$P$7,[7]Разработчик!$O$8,IF(K337&lt;=[7]Разработчик!$S$7,[7]Разработчик!$R$8,IF(K337&lt;=425.9,3.5,IF(K337&gt;=[7]Разработчик!$V$7,[7]Разработчик!$U$8))))))))),"-"))</f>
        <v>4</v>
      </c>
      <c r="O337" s="145"/>
      <c r="P337" s="71">
        <v>2019</v>
      </c>
      <c r="Q337" s="71">
        <v>2023</v>
      </c>
      <c r="R337" s="71">
        <v>12.5</v>
      </c>
      <c r="S337" s="71" t="s">
        <v>1168</v>
      </c>
      <c r="T337" s="146">
        <f t="shared" si="58"/>
        <v>2028.5</v>
      </c>
      <c r="U337" s="147">
        <v>21</v>
      </c>
      <c r="V337" s="147">
        <v>4</v>
      </c>
      <c r="W337" s="147">
        <v>12</v>
      </c>
      <c r="X337" s="147">
        <v>1</v>
      </c>
      <c r="Y337" s="147">
        <v>5</v>
      </c>
      <c r="Z337" s="147">
        <v>4</v>
      </c>
      <c r="AA337" s="148" t="s">
        <v>2714</v>
      </c>
      <c r="AB337" s="147" t="s">
        <v>2521</v>
      </c>
      <c r="AC337" s="196">
        <f t="shared" ref="AC337:AC390" si="60">SUM(U337+V337+X337+Y337+Z337)</f>
        <v>35</v>
      </c>
      <c r="AD337" s="196">
        <f t="shared" ref="AD337:AD390" si="61">SUM(U337*2)+(V337*3)+(W337*2)+(X337*2)+(Y337)+(Z337*3)</f>
        <v>97</v>
      </c>
      <c r="AE337" s="196">
        <f t="shared" ref="AE337:AE390" si="62">SUM(AC337+AD337)</f>
        <v>132</v>
      </c>
    </row>
    <row r="338" spans="1:31" s="7" customFormat="1" ht="24" x14ac:dyDescent="0.25">
      <c r="A338" s="364"/>
      <c r="B338" s="248">
        <f t="shared" si="59"/>
        <v>78</v>
      </c>
      <c r="C338" s="321"/>
      <c r="D338" s="409"/>
      <c r="E338" s="321"/>
      <c r="F338" s="18" t="s">
        <v>313</v>
      </c>
      <c r="G338" s="370"/>
      <c r="H338" s="370"/>
      <c r="I338" s="370"/>
      <c r="J338" s="48">
        <v>22.2</v>
      </c>
      <c r="K338" s="48">
        <v>60.3</v>
      </c>
      <c r="L338" s="48">
        <v>8.74</v>
      </c>
      <c r="M338" s="71">
        <v>2016</v>
      </c>
      <c r="N338" s="144">
        <f>IF(K338="","",IF(O338="",IF(K338=0,"",IF(K338&lt;=[7]Разработчик!$D$7,[7]Разработчик!$C$8,IF(K338&lt;=[7]Разработчик!$G$7,[7]Разработчик!$F$8,IF(K338&lt;=[7]Разработчик!$J$7,[7]Разработчик!$I$8,IF(K338&lt;=[7]Разработчик!$M$7,[7]Разработчик!$L$8,IF(K338&lt;=[7]Разработчик!$P$7,[7]Разработчик!$O$8,IF(K338&lt;=[7]Разработчик!$S$7,[7]Разработчик!$R$8,IF(K338&lt;=425.9,3.5,IF(K338&gt;=[7]Разработчик!$V$7,[7]Разработчик!$U$8))))))))),"-"))</f>
        <v>2</v>
      </c>
      <c r="O338" s="145"/>
      <c r="P338" s="71">
        <v>2019</v>
      </c>
      <c r="Q338" s="71">
        <v>2023</v>
      </c>
      <c r="R338" s="71">
        <v>12.5</v>
      </c>
      <c r="S338" s="71" t="s">
        <v>1168</v>
      </c>
      <c r="T338" s="146">
        <f t="shared" si="58"/>
        <v>2028.5</v>
      </c>
      <c r="U338" s="147"/>
      <c r="V338" s="147"/>
      <c r="W338" s="147"/>
      <c r="X338" s="147"/>
      <c r="Y338" s="147"/>
      <c r="Z338" s="147"/>
      <c r="AA338" s="148"/>
      <c r="AB338" s="147"/>
      <c r="AC338" s="196">
        <f t="shared" si="60"/>
        <v>0</v>
      </c>
      <c r="AD338" s="196">
        <f t="shared" si="61"/>
        <v>0</v>
      </c>
      <c r="AE338" s="196">
        <f t="shared" si="62"/>
        <v>0</v>
      </c>
    </row>
    <row r="339" spans="1:31" s="7" customFormat="1" ht="24" x14ac:dyDescent="0.25">
      <c r="A339" s="364"/>
      <c r="B339" s="248">
        <f t="shared" si="59"/>
        <v>78</v>
      </c>
      <c r="C339" s="321"/>
      <c r="D339" s="409"/>
      <c r="E339" s="321"/>
      <c r="F339" s="18" t="s">
        <v>313</v>
      </c>
      <c r="G339" s="370"/>
      <c r="H339" s="370"/>
      <c r="I339" s="370"/>
      <c r="J339" s="48">
        <v>0.5</v>
      </c>
      <c r="K339" s="48">
        <v>33.4</v>
      </c>
      <c r="L339" s="48">
        <v>6.35</v>
      </c>
      <c r="M339" s="71">
        <v>2016</v>
      </c>
      <c r="N339" s="144">
        <f>IF(K339="","",IF(O339="",IF(K339=0,"",IF(K339&lt;=[7]Разработчик!$D$7,[7]Разработчик!$C$8,IF(K339&lt;=[7]Разработчик!$G$7,[7]Разработчик!$F$8,IF(K339&lt;=[7]Разработчик!$J$7,[7]Разработчик!$I$8,IF(K339&lt;=[7]Разработчик!$M$7,[7]Разработчик!$L$8,IF(K339&lt;=[7]Разработчик!$P$7,[7]Разработчик!$O$8,IF(K339&lt;=[7]Разработчик!$S$7,[7]Разработчик!$R$8,IF(K339&lt;=425.9,3.5,IF(K339&gt;=[7]Разработчик!$V$7,[7]Разработчик!$U$8))))))))),"-"))</f>
        <v>1.5</v>
      </c>
      <c r="O339" s="145"/>
      <c r="P339" s="71">
        <v>2019</v>
      </c>
      <c r="Q339" s="71">
        <v>2023</v>
      </c>
      <c r="R339" s="71">
        <v>12.5</v>
      </c>
      <c r="S339" s="71" t="s">
        <v>1168</v>
      </c>
      <c r="T339" s="146">
        <f t="shared" si="58"/>
        <v>2028.5</v>
      </c>
      <c r="U339" s="147"/>
      <c r="V339" s="147"/>
      <c r="W339" s="147"/>
      <c r="X339" s="147"/>
      <c r="Y339" s="147"/>
      <c r="Z339" s="147"/>
      <c r="AA339" s="148"/>
      <c r="AB339" s="147"/>
      <c r="AC339" s="196">
        <f t="shared" si="60"/>
        <v>0</v>
      </c>
      <c r="AD339" s="196">
        <f t="shared" si="61"/>
        <v>0</v>
      </c>
      <c r="AE339" s="196">
        <f t="shared" si="62"/>
        <v>0</v>
      </c>
    </row>
    <row r="340" spans="1:31" s="7" customFormat="1" ht="24" x14ac:dyDescent="0.25">
      <c r="A340" s="364"/>
      <c r="B340" s="248">
        <f t="shared" si="59"/>
        <v>78</v>
      </c>
      <c r="C340" s="321"/>
      <c r="D340" s="409"/>
      <c r="E340" s="321"/>
      <c r="F340" s="18" t="s">
        <v>313</v>
      </c>
      <c r="G340" s="370"/>
      <c r="H340" s="370"/>
      <c r="I340" s="370"/>
      <c r="J340" s="48">
        <v>0.5</v>
      </c>
      <c r="K340" s="48">
        <v>26.7</v>
      </c>
      <c r="L340" s="48">
        <v>5.56</v>
      </c>
      <c r="M340" s="71">
        <v>2016</v>
      </c>
      <c r="N340" s="144">
        <f>IF(K340="","",IF(O340="",IF(K340=0,"",IF(K340&lt;=[7]Разработчик!$D$7,[7]Разработчик!$C$8,IF(K340&lt;=[7]Разработчик!$G$7,[7]Разработчик!$F$8,IF(K340&lt;=[7]Разработчик!$J$7,[7]Разработчик!$I$8,IF(K340&lt;=[7]Разработчик!$M$7,[7]Разработчик!$L$8,IF(K340&lt;=[7]Разработчик!$P$7,[7]Разработчик!$O$8,IF(K340&lt;=[7]Разработчик!$S$7,[7]Разработчик!$R$8,IF(K340&lt;=425.9,3.5,IF(K340&gt;=[7]Разработчик!$V$7,[7]Разработчик!$U$8))))))))),"-"))</f>
        <v>1.5</v>
      </c>
      <c r="O340" s="145"/>
      <c r="P340" s="71">
        <v>2019</v>
      </c>
      <c r="Q340" s="71">
        <v>2023</v>
      </c>
      <c r="R340" s="71">
        <v>12.5</v>
      </c>
      <c r="S340" s="71" t="s">
        <v>1168</v>
      </c>
      <c r="T340" s="146">
        <f t="shared" si="58"/>
        <v>2028.5</v>
      </c>
      <c r="U340" s="147"/>
      <c r="V340" s="147"/>
      <c r="W340" s="147"/>
      <c r="X340" s="147"/>
      <c r="Y340" s="147"/>
      <c r="Z340" s="147"/>
      <c r="AA340" s="148"/>
      <c r="AB340" s="147"/>
      <c r="AC340" s="196">
        <f t="shared" si="60"/>
        <v>0</v>
      </c>
      <c r="AD340" s="196">
        <f t="shared" si="61"/>
        <v>0</v>
      </c>
      <c r="AE340" s="196">
        <f t="shared" si="62"/>
        <v>0</v>
      </c>
    </row>
    <row r="341" spans="1:31" s="7" customFormat="1" ht="24" customHeight="1" x14ac:dyDescent="0.25">
      <c r="A341" s="364"/>
      <c r="B341" s="248">
        <f t="shared" si="59"/>
        <v>78</v>
      </c>
      <c r="C341" s="321"/>
      <c r="D341" s="291" t="s">
        <v>3030</v>
      </c>
      <c r="E341" s="321"/>
      <c r="F341" s="18" t="s">
        <v>313</v>
      </c>
      <c r="G341" s="370">
        <v>3.04</v>
      </c>
      <c r="H341" s="370">
        <v>3.04</v>
      </c>
      <c r="I341" s="370">
        <v>330</v>
      </c>
      <c r="J341" s="117">
        <v>1.1000000000000001</v>
      </c>
      <c r="K341" s="96" t="s">
        <v>1428</v>
      </c>
      <c r="L341" s="48">
        <v>19.05</v>
      </c>
      <c r="M341" s="71">
        <v>2016</v>
      </c>
      <c r="N341" s="144">
        <f>IF(K341="","",IF(O341="",IF(K341=0,"",IF(K341&lt;=[7]Разработчик!$D$7,[7]Разработчик!$C$8,IF(K341&lt;=[7]Разработчик!$G$7,[7]Разработчик!$F$8,IF(K341&lt;=[7]Разработчик!$J$7,[7]Разработчик!$I$8,IF(K341&lt;=[7]Разработчик!$M$7,[7]Разработчик!$L$8,IF(K341&lt;=[7]Разработчик!$P$7,[7]Разработчик!$O$8,IF(K341&lt;=[7]Разработчик!$S$7,[7]Разработчик!$R$8,IF(K341&lt;=425.9,3.5,IF(K341&gt;=[7]Разработчик!$V$7,[7]Разработчик!$U$8))))))))),"-"))</f>
        <v>4</v>
      </c>
      <c r="O341" s="145"/>
      <c r="P341" s="71">
        <v>2019</v>
      </c>
      <c r="Q341" s="71">
        <v>2023</v>
      </c>
      <c r="R341" s="71">
        <v>12.5</v>
      </c>
      <c r="S341" s="71" t="s">
        <v>1168</v>
      </c>
      <c r="T341" s="146">
        <f t="shared" si="58"/>
        <v>2028.5</v>
      </c>
      <c r="U341" s="147">
        <v>8</v>
      </c>
      <c r="V341" s="147">
        <v>2</v>
      </c>
      <c r="W341" s="147">
        <v>4</v>
      </c>
      <c r="X341" s="147">
        <v>1</v>
      </c>
      <c r="Y341" s="147">
        <v>3</v>
      </c>
      <c r="Z341" s="147">
        <v>2</v>
      </c>
      <c r="AA341" s="148" t="s">
        <v>2715</v>
      </c>
      <c r="AB341" s="147" t="s">
        <v>2521</v>
      </c>
      <c r="AC341" s="196">
        <f t="shared" si="60"/>
        <v>16</v>
      </c>
      <c r="AD341" s="196">
        <f t="shared" si="61"/>
        <v>41</v>
      </c>
      <c r="AE341" s="196">
        <f t="shared" si="62"/>
        <v>57</v>
      </c>
    </row>
    <row r="342" spans="1:31" s="7" customFormat="1" ht="24" x14ac:dyDescent="0.25">
      <c r="A342" s="364"/>
      <c r="B342" s="248">
        <f t="shared" si="59"/>
        <v>78</v>
      </c>
      <c r="C342" s="321"/>
      <c r="D342" s="409"/>
      <c r="E342" s="321"/>
      <c r="F342" s="18" t="s">
        <v>313</v>
      </c>
      <c r="G342" s="370"/>
      <c r="H342" s="370"/>
      <c r="I342" s="370"/>
      <c r="J342" s="117">
        <v>0.8</v>
      </c>
      <c r="K342" s="48">
        <v>60.3</v>
      </c>
      <c r="L342" s="48">
        <v>8.74</v>
      </c>
      <c r="M342" s="71">
        <v>2016</v>
      </c>
      <c r="N342" s="144">
        <f>IF(K342="","",IF(O342="",IF(K342=0,"",IF(K342&lt;=[7]Разработчик!$D$7,[7]Разработчик!$C$8,IF(K342&lt;=[7]Разработчик!$G$7,[7]Разработчик!$F$8,IF(K342&lt;=[7]Разработчик!$J$7,[7]Разработчик!$I$8,IF(K342&lt;=[7]Разработчик!$M$7,[7]Разработчик!$L$8,IF(K342&lt;=[7]Разработчик!$P$7,[7]Разработчик!$O$8,IF(K342&lt;=[7]Разработчик!$S$7,[7]Разработчик!$R$8,IF(K342&lt;=425.9,3.5,IF(K342&gt;=[7]Разработчик!$V$7,[7]Разработчик!$U$8))))))))),"-"))</f>
        <v>2</v>
      </c>
      <c r="O342" s="145"/>
      <c r="P342" s="71">
        <v>2019</v>
      </c>
      <c r="Q342" s="71">
        <v>2023</v>
      </c>
      <c r="R342" s="71">
        <v>12.5</v>
      </c>
      <c r="S342" s="71" t="s">
        <v>1168</v>
      </c>
      <c r="T342" s="146">
        <f t="shared" si="58"/>
        <v>2028.5</v>
      </c>
      <c r="U342" s="147"/>
      <c r="V342" s="147"/>
      <c r="W342" s="147"/>
      <c r="X342" s="147"/>
      <c r="Y342" s="147"/>
      <c r="Z342" s="147"/>
      <c r="AA342" s="148"/>
      <c r="AB342" s="147"/>
      <c r="AC342" s="196">
        <f t="shared" si="60"/>
        <v>0</v>
      </c>
      <c r="AD342" s="196">
        <f t="shared" si="61"/>
        <v>0</v>
      </c>
      <c r="AE342" s="196">
        <f t="shared" si="62"/>
        <v>0</v>
      </c>
    </row>
    <row r="343" spans="1:31" s="7" customFormat="1" ht="24" x14ac:dyDescent="0.25">
      <c r="A343" s="364"/>
      <c r="B343" s="248">
        <f t="shared" si="59"/>
        <v>78</v>
      </c>
      <c r="C343" s="321"/>
      <c r="D343" s="409"/>
      <c r="E343" s="321"/>
      <c r="F343" s="18" t="s">
        <v>313</v>
      </c>
      <c r="G343" s="370"/>
      <c r="H343" s="370"/>
      <c r="I343" s="370"/>
      <c r="J343" s="117">
        <v>8.9</v>
      </c>
      <c r="K343" s="48">
        <v>33.4</v>
      </c>
      <c r="L343" s="48">
        <v>6.35</v>
      </c>
      <c r="M343" s="71">
        <v>2016</v>
      </c>
      <c r="N343" s="144">
        <f>IF(K343="","",IF(O343="",IF(K343=0,"",IF(K343&lt;=[7]Разработчик!$D$7,[7]Разработчик!$C$8,IF(K343&lt;=[7]Разработчик!$G$7,[7]Разработчик!$F$8,IF(K343&lt;=[7]Разработчик!$J$7,[7]Разработчик!$I$8,IF(K343&lt;=[7]Разработчик!$M$7,[7]Разработчик!$L$8,IF(K343&lt;=[7]Разработчик!$P$7,[7]Разработчик!$O$8,IF(K343&lt;=[7]Разработчик!$S$7,[7]Разработчик!$R$8,IF(K343&lt;=425.9,3.5,IF(K343&gt;=[7]Разработчик!$V$7,[7]Разработчик!$U$8))))))))),"-"))</f>
        <v>1.5</v>
      </c>
      <c r="O343" s="145"/>
      <c r="P343" s="71">
        <v>2019</v>
      </c>
      <c r="Q343" s="71">
        <v>2023</v>
      </c>
      <c r="R343" s="71">
        <v>12.5</v>
      </c>
      <c r="S343" s="71" t="s">
        <v>1168</v>
      </c>
      <c r="T343" s="146">
        <f t="shared" si="58"/>
        <v>2028.5</v>
      </c>
      <c r="U343" s="147"/>
      <c r="V343" s="147"/>
      <c r="W343" s="147"/>
      <c r="X343" s="147"/>
      <c r="Y343" s="147"/>
      <c r="Z343" s="147"/>
      <c r="AA343" s="148"/>
      <c r="AB343" s="147"/>
      <c r="AC343" s="196">
        <f t="shared" si="60"/>
        <v>0</v>
      </c>
      <c r="AD343" s="196">
        <f t="shared" si="61"/>
        <v>0</v>
      </c>
      <c r="AE343" s="196">
        <f t="shared" si="62"/>
        <v>0</v>
      </c>
    </row>
    <row r="344" spans="1:31" s="7" customFormat="1" ht="48" customHeight="1" x14ac:dyDescent="0.25">
      <c r="A344" s="364" t="s">
        <v>1429</v>
      </c>
      <c r="B344" s="251">
        <v>79</v>
      </c>
      <c r="C344" s="321" t="s">
        <v>1430</v>
      </c>
      <c r="D344" s="60" t="s">
        <v>3031</v>
      </c>
      <c r="E344" s="321" t="s">
        <v>1376</v>
      </c>
      <c r="F344" s="18" t="s">
        <v>313</v>
      </c>
      <c r="G344" s="48">
        <v>2.7</v>
      </c>
      <c r="H344" s="48">
        <v>2.7</v>
      </c>
      <c r="I344" s="48">
        <v>330</v>
      </c>
      <c r="J344" s="117">
        <v>12.4</v>
      </c>
      <c r="K344" s="96" t="s">
        <v>1428</v>
      </c>
      <c r="L344" s="48">
        <v>19.05</v>
      </c>
      <c r="M344" s="71">
        <v>2016</v>
      </c>
      <c r="N344" s="144">
        <f>IF(K344="","",IF(O344="",IF(K344=0,"",IF(K344&lt;=[7]Разработчик!$D$7,[7]Разработчик!$C$8,IF(K344&lt;=[7]Разработчик!$G$7,[7]Разработчик!$F$8,IF(K344&lt;=[7]Разработчик!$J$7,[7]Разработчик!$I$8,IF(K344&lt;=[7]Разработчик!$M$7,[7]Разработчик!$L$8,IF(K344&lt;=[7]Разработчик!$P$7,[7]Разработчик!$O$8,IF(K344&lt;=[7]Разработчик!$S$7,[7]Разработчик!$R$8,IF(K344&lt;=425.9,3.5,IF(K344&gt;=[7]Разработчик!$V$7,[7]Разработчик!$U$8))))))))),"-"))</f>
        <v>4</v>
      </c>
      <c r="O344" s="145"/>
      <c r="P344" s="71">
        <v>2019</v>
      </c>
      <c r="Q344" s="71">
        <v>2023</v>
      </c>
      <c r="R344" s="71">
        <v>12.5</v>
      </c>
      <c r="S344" s="71" t="s">
        <v>1168</v>
      </c>
      <c r="T344" s="146">
        <f t="shared" si="58"/>
        <v>2028.5</v>
      </c>
      <c r="U344" s="147">
        <v>2</v>
      </c>
      <c r="V344" s="147">
        <v>2</v>
      </c>
      <c r="W344" s="147">
        <v>0</v>
      </c>
      <c r="X344" s="147">
        <v>1</v>
      </c>
      <c r="Y344" s="147">
        <v>0</v>
      </c>
      <c r="Z344" s="147">
        <v>0</v>
      </c>
      <c r="AA344" s="148" t="s">
        <v>2713</v>
      </c>
      <c r="AB344" s="147" t="s">
        <v>2521</v>
      </c>
      <c r="AC344" s="196">
        <f t="shared" si="60"/>
        <v>5</v>
      </c>
      <c r="AD344" s="196">
        <f t="shared" si="61"/>
        <v>12</v>
      </c>
      <c r="AE344" s="196">
        <f t="shared" si="62"/>
        <v>17</v>
      </c>
    </row>
    <row r="345" spans="1:31" s="7" customFormat="1" ht="24" customHeight="1" x14ac:dyDescent="0.25">
      <c r="A345" s="364"/>
      <c r="B345" s="248">
        <f t="shared" ref="B345:B351" si="63">B344</f>
        <v>79</v>
      </c>
      <c r="C345" s="321"/>
      <c r="D345" s="291" t="s">
        <v>3032</v>
      </c>
      <c r="E345" s="321"/>
      <c r="F345" s="18" t="s">
        <v>313</v>
      </c>
      <c r="G345" s="370">
        <v>3.04</v>
      </c>
      <c r="H345" s="370">
        <v>3.04</v>
      </c>
      <c r="I345" s="370">
        <v>330</v>
      </c>
      <c r="J345" s="117">
        <v>13.5</v>
      </c>
      <c r="K345" s="96" t="s">
        <v>1428</v>
      </c>
      <c r="L345" s="48">
        <v>19.05</v>
      </c>
      <c r="M345" s="71">
        <v>2016</v>
      </c>
      <c r="N345" s="144">
        <f>IF(K345="","",IF(O345="",IF(K345=0,"",IF(K345&lt;=[7]Разработчик!$D$7,[7]Разработчик!$C$8,IF(K345&lt;=[7]Разработчик!$G$7,[7]Разработчик!$F$8,IF(K345&lt;=[7]Разработчик!$J$7,[7]Разработчик!$I$8,IF(K345&lt;=[7]Разработчик!$M$7,[7]Разработчик!$L$8,IF(K345&lt;=[7]Разработчик!$P$7,[7]Разработчик!$O$8,IF(K345&lt;=[7]Разработчик!$S$7,[7]Разработчик!$R$8,IF(K345&lt;=425.9,3.5,IF(K345&gt;=[7]Разработчик!$V$7,[7]Разработчик!$U$8))))))))),"-"))</f>
        <v>4</v>
      </c>
      <c r="O345" s="145"/>
      <c r="P345" s="71">
        <v>2019</v>
      </c>
      <c r="Q345" s="71">
        <v>2023</v>
      </c>
      <c r="R345" s="71">
        <v>12.5</v>
      </c>
      <c r="S345" s="71" t="s">
        <v>1168</v>
      </c>
      <c r="T345" s="146">
        <f t="shared" si="58"/>
        <v>2028.5</v>
      </c>
      <c r="U345" s="147">
        <v>21</v>
      </c>
      <c r="V345" s="147">
        <v>4</v>
      </c>
      <c r="W345" s="147">
        <v>13</v>
      </c>
      <c r="X345" s="147">
        <v>1</v>
      </c>
      <c r="Y345" s="147">
        <v>4</v>
      </c>
      <c r="Z345" s="147">
        <v>5</v>
      </c>
      <c r="AA345" s="148" t="s">
        <v>2716</v>
      </c>
      <c r="AB345" s="147" t="s">
        <v>2521</v>
      </c>
      <c r="AC345" s="196">
        <f t="shared" si="60"/>
        <v>35</v>
      </c>
      <c r="AD345" s="196">
        <f t="shared" si="61"/>
        <v>101</v>
      </c>
      <c r="AE345" s="196">
        <f t="shared" si="62"/>
        <v>136</v>
      </c>
    </row>
    <row r="346" spans="1:31" s="7" customFormat="1" ht="24" x14ac:dyDescent="0.25">
      <c r="A346" s="364"/>
      <c r="B346" s="248">
        <f t="shared" si="63"/>
        <v>79</v>
      </c>
      <c r="C346" s="321"/>
      <c r="D346" s="409"/>
      <c r="E346" s="321"/>
      <c r="F346" s="18" t="s">
        <v>313</v>
      </c>
      <c r="G346" s="370"/>
      <c r="H346" s="370"/>
      <c r="I346" s="370"/>
      <c r="J346" s="117">
        <v>22.5</v>
      </c>
      <c r="K346" s="48">
        <v>60.3</v>
      </c>
      <c r="L346" s="48">
        <v>8.74</v>
      </c>
      <c r="M346" s="71">
        <v>2016</v>
      </c>
      <c r="N346" s="144">
        <f>IF(K346="","",IF(O346="",IF(K346=0,"",IF(K346&lt;=[7]Разработчик!$D$7,[7]Разработчик!$C$8,IF(K346&lt;=[7]Разработчик!$G$7,[7]Разработчик!$F$8,IF(K346&lt;=[7]Разработчик!$J$7,[7]Разработчик!$I$8,IF(K346&lt;=[7]Разработчик!$M$7,[7]Разработчик!$L$8,IF(K346&lt;=[7]Разработчик!$P$7,[7]Разработчик!$O$8,IF(K346&lt;=[7]Разработчик!$S$7,[7]Разработчик!$R$8,IF(K346&lt;=425.9,3.5,IF(K346&gt;=[7]Разработчик!$V$7,[7]Разработчик!$U$8))))))))),"-"))</f>
        <v>2</v>
      </c>
      <c r="O346" s="145"/>
      <c r="P346" s="71">
        <v>2019</v>
      </c>
      <c r="Q346" s="71">
        <v>2023</v>
      </c>
      <c r="R346" s="71">
        <v>12.5</v>
      </c>
      <c r="S346" s="71" t="s">
        <v>1168</v>
      </c>
      <c r="T346" s="146">
        <f t="shared" si="58"/>
        <v>2028.5</v>
      </c>
      <c r="U346" s="147"/>
      <c r="V346" s="147"/>
      <c r="W346" s="147"/>
      <c r="X346" s="147"/>
      <c r="Y346" s="147"/>
      <c r="Z346" s="147"/>
      <c r="AA346" s="148"/>
      <c r="AB346" s="147"/>
      <c r="AC346" s="196">
        <f t="shared" si="60"/>
        <v>0</v>
      </c>
      <c r="AD346" s="196">
        <f t="shared" si="61"/>
        <v>0</v>
      </c>
      <c r="AE346" s="196">
        <f t="shared" si="62"/>
        <v>0</v>
      </c>
    </row>
    <row r="347" spans="1:31" s="7" customFormat="1" ht="24" x14ac:dyDescent="0.25">
      <c r="A347" s="364"/>
      <c r="B347" s="248">
        <f t="shared" si="63"/>
        <v>79</v>
      </c>
      <c r="C347" s="321"/>
      <c r="D347" s="409"/>
      <c r="E347" s="321"/>
      <c r="F347" s="18" t="s">
        <v>313</v>
      </c>
      <c r="G347" s="370"/>
      <c r="H347" s="370"/>
      <c r="I347" s="370"/>
      <c r="J347" s="117">
        <v>0.5</v>
      </c>
      <c r="K347" s="48">
        <v>33.4</v>
      </c>
      <c r="L347" s="48">
        <v>6.35</v>
      </c>
      <c r="M347" s="71">
        <v>2016</v>
      </c>
      <c r="N347" s="144">
        <f>IF(K347="","",IF(O347="",IF(K347=0,"",IF(K347&lt;=[7]Разработчик!$D$7,[7]Разработчик!$C$8,IF(K347&lt;=[7]Разработчик!$G$7,[7]Разработчик!$F$8,IF(K347&lt;=[7]Разработчик!$J$7,[7]Разработчик!$I$8,IF(K347&lt;=[7]Разработчик!$M$7,[7]Разработчик!$L$8,IF(K347&lt;=[7]Разработчик!$P$7,[7]Разработчик!$O$8,IF(K347&lt;=[7]Разработчик!$S$7,[7]Разработчик!$R$8,IF(K347&lt;=425.9,3.5,IF(K347&gt;=[7]Разработчик!$V$7,[7]Разработчик!$U$8))))))))),"-"))</f>
        <v>1.5</v>
      </c>
      <c r="O347" s="145"/>
      <c r="P347" s="71">
        <v>2019</v>
      </c>
      <c r="Q347" s="71">
        <v>2023</v>
      </c>
      <c r="R347" s="71">
        <v>12.5</v>
      </c>
      <c r="S347" s="71" t="s">
        <v>1168</v>
      </c>
      <c r="T347" s="146">
        <f t="shared" si="58"/>
        <v>2028.5</v>
      </c>
      <c r="U347" s="147"/>
      <c r="V347" s="147"/>
      <c r="W347" s="147"/>
      <c r="X347" s="147"/>
      <c r="Y347" s="147"/>
      <c r="Z347" s="147"/>
      <c r="AA347" s="148"/>
      <c r="AB347" s="147"/>
      <c r="AC347" s="196">
        <f t="shared" si="60"/>
        <v>0</v>
      </c>
      <c r="AD347" s="196">
        <f t="shared" si="61"/>
        <v>0</v>
      </c>
      <c r="AE347" s="196">
        <f t="shared" si="62"/>
        <v>0</v>
      </c>
    </row>
    <row r="348" spans="1:31" s="7" customFormat="1" ht="24" x14ac:dyDescent="0.25">
      <c r="A348" s="364"/>
      <c r="B348" s="248">
        <f t="shared" si="63"/>
        <v>79</v>
      </c>
      <c r="C348" s="321"/>
      <c r="D348" s="409"/>
      <c r="E348" s="321"/>
      <c r="F348" s="18" t="s">
        <v>313</v>
      </c>
      <c r="G348" s="370"/>
      <c r="H348" s="370"/>
      <c r="I348" s="370"/>
      <c r="J348" s="117">
        <v>0.5</v>
      </c>
      <c r="K348" s="48">
        <v>26.7</v>
      </c>
      <c r="L348" s="48">
        <v>5.56</v>
      </c>
      <c r="M348" s="71">
        <v>2016</v>
      </c>
      <c r="N348" s="144">
        <f>IF(K348="","",IF(O348="",IF(K348=0,"",IF(K348&lt;=[7]Разработчик!$D$7,[7]Разработчик!$C$8,IF(K348&lt;=[7]Разработчик!$G$7,[7]Разработчик!$F$8,IF(K348&lt;=[7]Разработчик!$J$7,[7]Разработчик!$I$8,IF(K348&lt;=[7]Разработчик!$M$7,[7]Разработчик!$L$8,IF(K348&lt;=[7]Разработчик!$P$7,[7]Разработчик!$O$8,IF(K348&lt;=[7]Разработчик!$S$7,[7]Разработчик!$R$8,IF(K348&lt;=425.9,3.5,IF(K348&gt;=[7]Разработчик!$V$7,[7]Разработчик!$U$8))))))))),"-"))</f>
        <v>1.5</v>
      </c>
      <c r="O348" s="145"/>
      <c r="P348" s="71">
        <v>2019</v>
      </c>
      <c r="Q348" s="71">
        <v>2023</v>
      </c>
      <c r="R348" s="71">
        <v>12.5</v>
      </c>
      <c r="S348" s="71" t="s">
        <v>1168</v>
      </c>
      <c r="T348" s="146">
        <f t="shared" si="58"/>
        <v>2028.5</v>
      </c>
      <c r="U348" s="147"/>
      <c r="V348" s="147"/>
      <c r="W348" s="147"/>
      <c r="X348" s="147"/>
      <c r="Y348" s="147"/>
      <c r="Z348" s="147"/>
      <c r="AA348" s="148"/>
      <c r="AB348" s="147"/>
      <c r="AC348" s="196">
        <f t="shared" si="60"/>
        <v>0</v>
      </c>
      <c r="AD348" s="196">
        <f t="shared" si="61"/>
        <v>0</v>
      </c>
      <c r="AE348" s="196">
        <f t="shared" si="62"/>
        <v>0</v>
      </c>
    </row>
    <row r="349" spans="1:31" s="7" customFormat="1" ht="24" customHeight="1" x14ac:dyDescent="0.25">
      <c r="A349" s="364"/>
      <c r="B349" s="248">
        <f t="shared" si="63"/>
        <v>79</v>
      </c>
      <c r="C349" s="321"/>
      <c r="D349" s="291" t="s">
        <v>3033</v>
      </c>
      <c r="E349" s="321"/>
      <c r="F349" s="18" t="s">
        <v>313</v>
      </c>
      <c r="G349" s="370">
        <v>3.04</v>
      </c>
      <c r="H349" s="370">
        <v>3.04</v>
      </c>
      <c r="I349" s="370">
        <v>330</v>
      </c>
      <c r="J349" s="117">
        <v>1.1000000000000001</v>
      </c>
      <c r="K349" s="96" t="s">
        <v>1428</v>
      </c>
      <c r="L349" s="48">
        <v>19.05</v>
      </c>
      <c r="M349" s="71">
        <v>2016</v>
      </c>
      <c r="N349" s="144">
        <f>IF(K349="","",IF(O349="",IF(K349=0,"",IF(K349&lt;=[7]Разработчик!$D$7,[7]Разработчик!$C$8,IF(K349&lt;=[7]Разработчик!$G$7,[7]Разработчик!$F$8,IF(K349&lt;=[7]Разработчик!$J$7,[7]Разработчик!$I$8,IF(K349&lt;=[7]Разработчик!$M$7,[7]Разработчик!$L$8,IF(K349&lt;=[7]Разработчик!$P$7,[7]Разработчик!$O$8,IF(K349&lt;=[7]Разработчик!$S$7,[7]Разработчик!$R$8,IF(K349&lt;=425.9,3.5,IF(K349&gt;=[7]Разработчик!$V$7,[7]Разработчик!$U$8))))))))),"-"))</f>
        <v>4</v>
      </c>
      <c r="O349" s="145"/>
      <c r="P349" s="71">
        <v>2019</v>
      </c>
      <c r="Q349" s="71">
        <v>2023</v>
      </c>
      <c r="R349" s="71">
        <v>12.5</v>
      </c>
      <c r="S349" s="71" t="s">
        <v>1168</v>
      </c>
      <c r="T349" s="146">
        <f t="shared" si="58"/>
        <v>2028.5</v>
      </c>
      <c r="U349" s="147">
        <v>8</v>
      </c>
      <c r="V349" s="147">
        <v>1</v>
      </c>
      <c r="W349" s="147">
        <v>4</v>
      </c>
      <c r="X349" s="147">
        <v>1</v>
      </c>
      <c r="Y349" s="147">
        <v>3</v>
      </c>
      <c r="Z349" s="147">
        <v>1</v>
      </c>
      <c r="AA349" s="148" t="s">
        <v>2715</v>
      </c>
      <c r="AB349" s="147" t="s">
        <v>2521</v>
      </c>
      <c r="AC349" s="196">
        <f t="shared" si="60"/>
        <v>14</v>
      </c>
      <c r="AD349" s="196">
        <f t="shared" si="61"/>
        <v>35</v>
      </c>
      <c r="AE349" s="196">
        <f t="shared" si="62"/>
        <v>49</v>
      </c>
    </row>
    <row r="350" spans="1:31" s="7" customFormat="1" ht="24" x14ac:dyDescent="0.25">
      <c r="A350" s="364"/>
      <c r="B350" s="248">
        <f t="shared" si="63"/>
        <v>79</v>
      </c>
      <c r="C350" s="321"/>
      <c r="D350" s="409"/>
      <c r="E350" s="321"/>
      <c r="F350" s="18" t="s">
        <v>313</v>
      </c>
      <c r="G350" s="370"/>
      <c r="H350" s="370"/>
      <c r="I350" s="370"/>
      <c r="J350" s="117">
        <v>0.8</v>
      </c>
      <c r="K350" s="48">
        <v>60.3</v>
      </c>
      <c r="L350" s="48">
        <v>8.74</v>
      </c>
      <c r="M350" s="71">
        <v>2016</v>
      </c>
      <c r="N350" s="144">
        <f>IF(K350="","",IF(O350="",IF(K350=0,"",IF(K350&lt;=[7]Разработчик!$D$7,[7]Разработчик!$C$8,IF(K350&lt;=[7]Разработчик!$G$7,[7]Разработчик!$F$8,IF(K350&lt;=[7]Разработчик!$J$7,[7]Разработчик!$I$8,IF(K350&lt;=[7]Разработчик!$M$7,[7]Разработчик!$L$8,IF(K350&lt;=[7]Разработчик!$P$7,[7]Разработчик!$O$8,IF(K350&lt;=[7]Разработчик!$S$7,[7]Разработчик!$R$8,IF(K350&lt;=425.9,3.5,IF(K350&gt;=[7]Разработчик!$V$7,[7]Разработчик!$U$8))))))))),"-"))</f>
        <v>2</v>
      </c>
      <c r="O350" s="145"/>
      <c r="P350" s="71">
        <v>2019</v>
      </c>
      <c r="Q350" s="71">
        <v>2023</v>
      </c>
      <c r="R350" s="71">
        <v>12.5</v>
      </c>
      <c r="S350" s="71" t="s">
        <v>1168</v>
      </c>
      <c r="T350" s="146">
        <f t="shared" si="58"/>
        <v>2028.5</v>
      </c>
      <c r="U350" s="147"/>
      <c r="V350" s="147"/>
      <c r="W350" s="147"/>
      <c r="X350" s="147"/>
      <c r="Y350" s="147"/>
      <c r="Z350" s="147"/>
      <c r="AA350" s="148"/>
      <c r="AB350" s="147"/>
      <c r="AC350" s="196">
        <f t="shared" si="60"/>
        <v>0</v>
      </c>
      <c r="AD350" s="196">
        <f t="shared" si="61"/>
        <v>0</v>
      </c>
      <c r="AE350" s="196">
        <f t="shared" si="62"/>
        <v>0</v>
      </c>
    </row>
    <row r="351" spans="1:31" s="7" customFormat="1" ht="24" x14ac:dyDescent="0.25">
      <c r="A351" s="364"/>
      <c r="B351" s="248">
        <f t="shared" si="63"/>
        <v>79</v>
      </c>
      <c r="C351" s="321"/>
      <c r="D351" s="409"/>
      <c r="E351" s="321"/>
      <c r="F351" s="18" t="s">
        <v>313</v>
      </c>
      <c r="G351" s="370"/>
      <c r="H351" s="370"/>
      <c r="I351" s="370"/>
      <c r="J351" s="117">
        <v>8.9</v>
      </c>
      <c r="K351" s="48">
        <v>33.4</v>
      </c>
      <c r="L351" s="48">
        <v>6.35</v>
      </c>
      <c r="M351" s="71">
        <v>2016</v>
      </c>
      <c r="N351" s="144">
        <f>IF(K351="","",IF(O351="",IF(K351=0,"",IF(K351&lt;=[7]Разработчик!$D$7,[7]Разработчик!$C$8,IF(K351&lt;=[7]Разработчик!$G$7,[7]Разработчик!$F$8,IF(K351&lt;=[7]Разработчик!$J$7,[7]Разработчик!$I$8,IF(K351&lt;=[7]Разработчик!$M$7,[7]Разработчик!$L$8,IF(K351&lt;=[7]Разработчик!$P$7,[7]Разработчик!$O$8,IF(K351&lt;=[7]Разработчик!$S$7,[7]Разработчик!$R$8,IF(K351&lt;=425.9,3.5,IF(K351&gt;=[7]Разработчик!$V$7,[7]Разработчик!$U$8))))))))),"-"))</f>
        <v>1.5</v>
      </c>
      <c r="O351" s="145"/>
      <c r="P351" s="71">
        <v>2019</v>
      </c>
      <c r="Q351" s="71">
        <v>2023</v>
      </c>
      <c r="R351" s="71">
        <v>12.5</v>
      </c>
      <c r="S351" s="71" t="s">
        <v>1168</v>
      </c>
      <c r="T351" s="146">
        <f t="shared" si="58"/>
        <v>2028.5</v>
      </c>
      <c r="U351" s="147"/>
      <c r="V351" s="147"/>
      <c r="W351" s="147"/>
      <c r="X351" s="147"/>
      <c r="Y351" s="147"/>
      <c r="Z351" s="147"/>
      <c r="AA351" s="148"/>
      <c r="AB351" s="147"/>
      <c r="AC351" s="196">
        <f t="shared" si="60"/>
        <v>0</v>
      </c>
      <c r="AD351" s="196">
        <f t="shared" si="61"/>
        <v>0</v>
      </c>
      <c r="AE351" s="196">
        <f t="shared" si="62"/>
        <v>0</v>
      </c>
    </row>
    <row r="352" spans="1:31" s="7" customFormat="1" ht="15" customHeight="1" x14ac:dyDescent="0.25">
      <c r="A352" s="364" t="s">
        <v>1431</v>
      </c>
      <c r="B352" s="251">
        <v>80</v>
      </c>
      <c r="C352" s="321" t="s">
        <v>1432</v>
      </c>
      <c r="D352" s="408" t="s">
        <v>1433</v>
      </c>
      <c r="E352" s="390" t="s">
        <v>1434</v>
      </c>
      <c r="F352" s="113" t="s">
        <v>35</v>
      </c>
      <c r="G352" s="391">
        <v>0.7</v>
      </c>
      <c r="H352" s="391">
        <v>0.7</v>
      </c>
      <c r="I352" s="391">
        <v>275</v>
      </c>
      <c r="J352" s="113">
        <v>47.122</v>
      </c>
      <c r="K352" s="114">
        <v>273</v>
      </c>
      <c r="L352" s="114">
        <v>8</v>
      </c>
      <c r="M352" s="71">
        <v>2016</v>
      </c>
      <c r="N352" s="144">
        <f>IF(K352="","",IF(O352="",IF(K352=0,"",IF(K352&lt;=[7]Разработчик!$D$7,[7]Разработчик!$C$8,IF(K352&lt;=[7]Разработчик!$G$7,[7]Разработчик!$F$8,IF(K352&lt;=[7]Разработчик!$J$7,[7]Разработчик!$I$8,IF(K352&lt;=[7]Разработчик!$M$7,[7]Разработчик!$L$8,IF(K352&lt;=[7]Разработчик!$P$7,[7]Разработчик!$O$8,IF(K352&lt;=[7]Разработчик!$S$7,[7]Разработчик!$R$8,IF(K352&lt;=425.9,3.5,IF(K352&gt;=[7]Разработчик!$V$7,[7]Разработчик!$U$8))))))))),"-"))</f>
        <v>3</v>
      </c>
      <c r="O352" s="145"/>
      <c r="P352" s="71">
        <v>2019</v>
      </c>
      <c r="Q352" s="71">
        <v>2023</v>
      </c>
      <c r="R352" s="71">
        <v>12.5</v>
      </c>
      <c r="S352" s="119" t="s">
        <v>1173</v>
      </c>
      <c r="T352" s="146">
        <f t="shared" si="58"/>
        <v>2028.5</v>
      </c>
      <c r="U352" s="147">
        <v>13</v>
      </c>
      <c r="V352" s="147">
        <v>0</v>
      </c>
      <c r="W352" s="147">
        <v>2</v>
      </c>
      <c r="X352" s="147">
        <v>0</v>
      </c>
      <c r="Y352" s="147">
        <v>1</v>
      </c>
      <c r="Z352" s="147">
        <v>2</v>
      </c>
      <c r="AA352" s="148" t="s">
        <v>2717</v>
      </c>
      <c r="AB352" s="147" t="s">
        <v>2521</v>
      </c>
      <c r="AC352" s="196">
        <f t="shared" si="60"/>
        <v>16</v>
      </c>
      <c r="AD352" s="196">
        <f t="shared" si="61"/>
        <v>37</v>
      </c>
      <c r="AE352" s="196">
        <f t="shared" si="62"/>
        <v>53</v>
      </c>
    </row>
    <row r="353" spans="1:31" s="7" customFormat="1" x14ac:dyDescent="0.25">
      <c r="A353" s="364"/>
      <c r="B353" s="248">
        <f>B352</f>
        <v>80</v>
      </c>
      <c r="C353" s="321"/>
      <c r="D353" s="394"/>
      <c r="E353" s="390"/>
      <c r="F353" s="113" t="s">
        <v>35</v>
      </c>
      <c r="G353" s="391"/>
      <c r="H353" s="391"/>
      <c r="I353" s="391"/>
      <c r="J353" s="113">
        <v>0.1</v>
      </c>
      <c r="K353" s="114">
        <v>57</v>
      </c>
      <c r="L353" s="114">
        <v>5</v>
      </c>
      <c r="M353" s="71">
        <v>2016</v>
      </c>
      <c r="N353" s="144">
        <f>IF(K353="","",IF(O353="",IF(K353=0,"",IF(K353&lt;=[7]Разработчик!$D$7,[7]Разработчик!$C$8,IF(K353&lt;=[7]Разработчик!$G$7,[7]Разработчик!$F$8,IF(K353&lt;=[7]Разработчик!$J$7,[7]Разработчик!$I$8,IF(K353&lt;=[7]Разработчик!$M$7,[7]Разработчик!$L$8,IF(K353&lt;=[7]Разработчик!$P$7,[7]Разработчик!$O$8,IF(K353&lt;=[7]Разработчик!$S$7,[7]Разработчик!$R$8,IF(K353&lt;=425.9,3.5,IF(K353&gt;=[7]Разработчик!$V$7,[7]Разработчик!$U$8))))))))),"-"))</f>
        <v>1.5</v>
      </c>
      <c r="O353" s="145"/>
      <c r="P353" s="71">
        <v>2019</v>
      </c>
      <c r="Q353" s="71">
        <v>2023</v>
      </c>
      <c r="R353" s="71">
        <v>12.5</v>
      </c>
      <c r="S353" s="119" t="s">
        <v>1173</v>
      </c>
      <c r="T353" s="146">
        <f t="shared" si="58"/>
        <v>2028.5</v>
      </c>
      <c r="U353" s="147"/>
      <c r="V353" s="147"/>
      <c r="W353" s="147"/>
      <c r="X353" s="147"/>
      <c r="Y353" s="147"/>
      <c r="Z353" s="147"/>
      <c r="AA353" s="148"/>
      <c r="AB353" s="147"/>
      <c r="AC353" s="196">
        <f t="shared" si="60"/>
        <v>0</v>
      </c>
      <c r="AD353" s="196">
        <f t="shared" si="61"/>
        <v>0</v>
      </c>
      <c r="AE353" s="196">
        <f t="shared" si="62"/>
        <v>0</v>
      </c>
    </row>
    <row r="354" spans="1:31" s="7" customFormat="1" ht="47.25" customHeight="1" x14ac:dyDescent="0.25">
      <c r="A354" s="364"/>
      <c r="B354" s="248">
        <f>B353</f>
        <v>80</v>
      </c>
      <c r="C354" s="396"/>
      <c r="D354" s="120" t="s">
        <v>1435</v>
      </c>
      <c r="E354" s="395"/>
      <c r="F354" s="113" t="s">
        <v>35</v>
      </c>
      <c r="G354" s="121">
        <v>0.7</v>
      </c>
      <c r="H354" s="121">
        <v>0.7</v>
      </c>
      <c r="I354" s="120">
        <v>275</v>
      </c>
      <c r="J354" s="120">
        <v>44.643000000000001</v>
      </c>
      <c r="K354" s="121">
        <v>273</v>
      </c>
      <c r="L354" s="121">
        <v>8</v>
      </c>
      <c r="M354" s="71">
        <v>2016</v>
      </c>
      <c r="N354" s="144">
        <f>IF(K354="","",IF(O354="",IF(K354=0,"",IF(K354&lt;=[7]Разработчик!$D$7,[7]Разработчик!$C$8,IF(K354&lt;=[7]Разработчик!$G$7,[7]Разработчик!$F$8,IF(K354&lt;=[7]Разработчик!$J$7,[7]Разработчик!$I$8,IF(K354&lt;=[7]Разработчик!$M$7,[7]Разработчик!$L$8,IF(K354&lt;=[7]Разработчик!$P$7,[7]Разработчик!$O$8,IF(K354&lt;=[7]Разработчик!$S$7,[7]Разработчик!$R$8,IF(K354&lt;=425.9,3.5,IF(K354&gt;=[7]Разработчик!$V$7,[7]Разработчик!$U$8))))))))),"-"))</f>
        <v>3</v>
      </c>
      <c r="O354" s="145"/>
      <c r="P354" s="71">
        <v>2019</v>
      </c>
      <c r="Q354" s="71">
        <v>2023</v>
      </c>
      <c r="R354" s="71">
        <v>12.5</v>
      </c>
      <c r="S354" s="122" t="s">
        <v>1173</v>
      </c>
      <c r="T354" s="146">
        <f t="shared" si="58"/>
        <v>2028.5</v>
      </c>
      <c r="U354" s="122">
        <v>18</v>
      </c>
      <c r="V354" s="122">
        <v>1</v>
      </c>
      <c r="W354" s="122">
        <v>0</v>
      </c>
      <c r="X354" s="122">
        <v>0</v>
      </c>
      <c r="Y354" s="122">
        <v>0</v>
      </c>
      <c r="Z354" s="122">
        <v>0</v>
      </c>
      <c r="AA354" s="148" t="s">
        <v>2718</v>
      </c>
      <c r="AB354" s="147" t="s">
        <v>2521</v>
      </c>
      <c r="AC354" s="196">
        <f t="shared" si="60"/>
        <v>19</v>
      </c>
      <c r="AD354" s="196">
        <f t="shared" si="61"/>
        <v>39</v>
      </c>
      <c r="AE354" s="196">
        <f t="shared" si="62"/>
        <v>58</v>
      </c>
    </row>
    <row r="355" spans="1:31" s="7" customFormat="1" ht="15" customHeight="1" x14ac:dyDescent="0.25">
      <c r="A355" s="364" t="s">
        <v>1436</v>
      </c>
      <c r="B355" s="251">
        <v>82</v>
      </c>
      <c r="C355" s="321" t="s">
        <v>1437</v>
      </c>
      <c r="D355" s="404" t="s">
        <v>1438</v>
      </c>
      <c r="E355" s="407" t="s">
        <v>1434</v>
      </c>
      <c r="F355" s="113" t="s">
        <v>35</v>
      </c>
      <c r="G355" s="405">
        <v>2.7</v>
      </c>
      <c r="H355" s="405">
        <v>2.7</v>
      </c>
      <c r="I355" s="404">
        <v>275</v>
      </c>
      <c r="J355" s="123">
        <v>81.599000000000004</v>
      </c>
      <c r="K355" s="124">
        <v>159</v>
      </c>
      <c r="L355" s="124">
        <v>8</v>
      </c>
      <c r="M355" s="71">
        <v>2016</v>
      </c>
      <c r="N355" s="144">
        <f>IF(K355="","",IF(O355="",IF(K355=0,"",IF(K355&lt;=[7]Разработчик!$D$7,[7]Разработчик!$C$8,IF(K355&lt;=[7]Разработчик!$G$7,[7]Разработчик!$F$8,IF(K355&lt;=[7]Разработчик!$J$7,[7]Разработчик!$I$8,IF(K355&lt;=[7]Разработчик!$M$7,[7]Разработчик!$L$8,IF(K355&lt;=[7]Разработчик!$P$7,[7]Разработчик!$O$8,IF(K355&lt;=[7]Разработчик!$S$7,[7]Разработчик!$R$8,IF(K355&lt;=425.9,3.5,IF(K355&gt;=[7]Разработчик!$V$7,[7]Разработчик!$U$8))))))))),"-"))</f>
        <v>2.5</v>
      </c>
      <c r="O355" s="145"/>
      <c r="P355" s="71">
        <v>2019</v>
      </c>
      <c r="Q355" s="71">
        <v>2023</v>
      </c>
      <c r="R355" s="71">
        <v>12.5</v>
      </c>
      <c r="S355" s="125" t="s">
        <v>1173</v>
      </c>
      <c r="T355" s="146">
        <f t="shared" si="58"/>
        <v>2028.5</v>
      </c>
      <c r="U355" s="125">
        <v>35</v>
      </c>
      <c r="V355" s="125">
        <v>8</v>
      </c>
      <c r="W355" s="125">
        <v>19</v>
      </c>
      <c r="X355" s="125">
        <v>4</v>
      </c>
      <c r="Y355" s="125">
        <v>6</v>
      </c>
      <c r="Z355" s="147">
        <v>8</v>
      </c>
      <c r="AA355" s="148" t="s">
        <v>2719</v>
      </c>
      <c r="AB355" s="147" t="s">
        <v>2521</v>
      </c>
      <c r="AC355" s="196">
        <f t="shared" si="60"/>
        <v>61</v>
      </c>
      <c r="AD355" s="196">
        <f t="shared" si="61"/>
        <v>170</v>
      </c>
      <c r="AE355" s="196">
        <f t="shared" si="62"/>
        <v>231</v>
      </c>
    </row>
    <row r="356" spans="1:31" s="7" customFormat="1" x14ac:dyDescent="0.25">
      <c r="A356" s="364"/>
      <c r="B356" s="248">
        <f>B355</f>
        <v>82</v>
      </c>
      <c r="C356" s="396"/>
      <c r="D356" s="404"/>
      <c r="E356" s="395"/>
      <c r="F356" s="113" t="s">
        <v>35</v>
      </c>
      <c r="G356" s="405"/>
      <c r="H356" s="405"/>
      <c r="I356" s="404"/>
      <c r="J356" s="123">
        <v>12.696</v>
      </c>
      <c r="K356" s="124">
        <v>57</v>
      </c>
      <c r="L356" s="124">
        <v>6</v>
      </c>
      <c r="M356" s="71">
        <v>2016</v>
      </c>
      <c r="N356" s="144">
        <f>IF(K356="","",IF(O356="",IF(K356=0,"",IF(K356&lt;=[7]Разработчик!$D$7,[7]Разработчик!$C$8,IF(K356&lt;=[7]Разработчик!$G$7,[7]Разработчик!$F$8,IF(K356&lt;=[7]Разработчик!$J$7,[7]Разработчик!$I$8,IF(K356&lt;=[7]Разработчик!$M$7,[7]Разработчик!$L$8,IF(K356&lt;=[7]Разработчик!$P$7,[7]Разработчик!$O$8,IF(K356&lt;=[7]Разработчик!$S$7,[7]Разработчик!$R$8,IF(K356&lt;=425.9,3.5,IF(K356&gt;=[7]Разработчик!$V$7,[7]Разработчик!$U$8))))))))),"-"))</f>
        <v>1.5</v>
      </c>
      <c r="O356" s="145"/>
      <c r="P356" s="71">
        <v>2019</v>
      </c>
      <c r="Q356" s="71">
        <v>2023</v>
      </c>
      <c r="R356" s="71">
        <v>12.5</v>
      </c>
      <c r="S356" s="125" t="s">
        <v>1173</v>
      </c>
      <c r="T356" s="146">
        <f t="shared" si="58"/>
        <v>2028.5</v>
      </c>
      <c r="U356" s="147"/>
      <c r="V356" s="147"/>
      <c r="W356" s="147"/>
      <c r="X356" s="147"/>
      <c r="Y356" s="147"/>
      <c r="Z356" s="147"/>
      <c r="AA356" s="148"/>
      <c r="AB356" s="147"/>
      <c r="AC356" s="196">
        <f t="shared" si="60"/>
        <v>0</v>
      </c>
      <c r="AD356" s="196">
        <f t="shared" si="61"/>
        <v>0</v>
      </c>
      <c r="AE356" s="196">
        <f t="shared" si="62"/>
        <v>0</v>
      </c>
    </row>
    <row r="357" spans="1:31" s="7" customFormat="1" x14ac:dyDescent="0.25">
      <c r="A357" s="364"/>
      <c r="B357" s="248">
        <f>B356</f>
        <v>82</v>
      </c>
      <c r="C357" s="396"/>
      <c r="D357" s="404"/>
      <c r="E357" s="395"/>
      <c r="F357" s="113" t="s">
        <v>35</v>
      </c>
      <c r="G357" s="405"/>
      <c r="H357" s="405"/>
      <c r="I357" s="404"/>
      <c r="J357" s="123">
        <v>1.5940000000000001</v>
      </c>
      <c r="K357" s="124">
        <v>32</v>
      </c>
      <c r="L357" s="124">
        <v>4.5</v>
      </c>
      <c r="M357" s="71">
        <v>2016</v>
      </c>
      <c r="N357" s="144">
        <f>IF(K357="","",IF(O357="",IF(K357=0,"",IF(K357&lt;=[7]Разработчик!$D$7,[7]Разработчик!$C$8,IF(K357&lt;=[7]Разработчик!$G$7,[7]Разработчик!$F$8,IF(K357&lt;=[7]Разработчик!$J$7,[7]Разработчик!$I$8,IF(K357&lt;=[7]Разработчик!$M$7,[7]Разработчик!$L$8,IF(K357&lt;=[7]Разработчик!$P$7,[7]Разработчик!$O$8,IF(K357&lt;=[7]Разработчик!$S$7,[7]Разработчик!$R$8,IF(K357&lt;=425.9,3.5,IF(K357&gt;=[7]Разработчик!$V$7,[7]Разработчик!$U$8))))))))),"-"))</f>
        <v>1.5</v>
      </c>
      <c r="O357" s="145"/>
      <c r="P357" s="71">
        <v>2019</v>
      </c>
      <c r="Q357" s="71">
        <v>2023</v>
      </c>
      <c r="R357" s="71">
        <v>12.5</v>
      </c>
      <c r="S357" s="125" t="s">
        <v>1173</v>
      </c>
      <c r="T357" s="146">
        <f t="shared" si="58"/>
        <v>2028.5</v>
      </c>
      <c r="U357" s="147"/>
      <c r="V357" s="147"/>
      <c r="W357" s="147"/>
      <c r="X357" s="147"/>
      <c r="Y357" s="147"/>
      <c r="Z357" s="147"/>
      <c r="AA357" s="148"/>
      <c r="AB357" s="147"/>
      <c r="AC357" s="196">
        <f t="shared" si="60"/>
        <v>0</v>
      </c>
      <c r="AD357" s="196">
        <f t="shared" si="61"/>
        <v>0</v>
      </c>
      <c r="AE357" s="196">
        <f t="shared" si="62"/>
        <v>0</v>
      </c>
    </row>
    <row r="358" spans="1:31" s="7" customFormat="1" ht="15" customHeight="1" x14ac:dyDescent="0.25">
      <c r="A358" s="364"/>
      <c r="B358" s="248">
        <f>B357</f>
        <v>82</v>
      </c>
      <c r="C358" s="396"/>
      <c r="D358" s="404" t="s">
        <v>1439</v>
      </c>
      <c r="E358" s="395"/>
      <c r="F358" s="113" t="s">
        <v>35</v>
      </c>
      <c r="G358" s="405">
        <v>3.04</v>
      </c>
      <c r="H358" s="405">
        <v>3.04</v>
      </c>
      <c r="I358" s="404">
        <v>275</v>
      </c>
      <c r="J358" s="123">
        <v>10.090999999999999</v>
      </c>
      <c r="K358" s="124">
        <v>159</v>
      </c>
      <c r="L358" s="124">
        <v>8</v>
      </c>
      <c r="M358" s="71">
        <v>2016</v>
      </c>
      <c r="N358" s="144">
        <f>IF(K358="","",IF(O358="",IF(K358=0,"",IF(K358&lt;=[7]Разработчик!$D$7,[7]Разработчик!$C$8,IF(K358&lt;=[7]Разработчик!$G$7,[7]Разработчик!$F$8,IF(K358&lt;=[7]Разработчик!$J$7,[7]Разработчик!$I$8,IF(K358&lt;=[7]Разработчик!$M$7,[7]Разработчик!$L$8,IF(K358&lt;=[7]Разработчик!$P$7,[7]Разработчик!$O$8,IF(K358&lt;=[7]Разработчик!$S$7,[7]Разработчик!$R$8,IF(K358&lt;=425.9,3.5,IF(K358&gt;=[7]Разработчик!$V$7,[7]Разработчик!$U$8))))))))),"-"))</f>
        <v>2.5</v>
      </c>
      <c r="O358" s="145"/>
      <c r="P358" s="71">
        <v>2019</v>
      </c>
      <c r="Q358" s="71">
        <v>2023</v>
      </c>
      <c r="R358" s="71">
        <v>12.5</v>
      </c>
      <c r="S358" s="125" t="s">
        <v>1173</v>
      </c>
      <c r="T358" s="146">
        <f t="shared" si="58"/>
        <v>2028.5</v>
      </c>
      <c r="U358" s="125">
        <v>6</v>
      </c>
      <c r="V358" s="125">
        <v>0</v>
      </c>
      <c r="W358" s="125">
        <v>4</v>
      </c>
      <c r="X358" s="125">
        <v>1</v>
      </c>
      <c r="Y358" s="125">
        <v>1</v>
      </c>
      <c r="Z358" s="147">
        <v>3</v>
      </c>
      <c r="AA358" s="148" t="s">
        <v>2720</v>
      </c>
      <c r="AB358" s="147" t="s">
        <v>2521</v>
      </c>
      <c r="AC358" s="196">
        <f t="shared" si="60"/>
        <v>11</v>
      </c>
      <c r="AD358" s="196">
        <f t="shared" si="61"/>
        <v>32</v>
      </c>
      <c r="AE358" s="196">
        <f t="shared" si="62"/>
        <v>43</v>
      </c>
    </row>
    <row r="359" spans="1:31" s="7" customFormat="1" x14ac:dyDescent="0.25">
      <c r="A359" s="364"/>
      <c r="B359" s="248">
        <f>B358</f>
        <v>82</v>
      </c>
      <c r="C359" s="396"/>
      <c r="D359" s="364"/>
      <c r="E359" s="395"/>
      <c r="F359" s="113" t="s">
        <v>35</v>
      </c>
      <c r="G359" s="405"/>
      <c r="H359" s="405"/>
      <c r="I359" s="404"/>
      <c r="J359" s="123">
        <v>0.42899999999999999</v>
      </c>
      <c r="K359" s="124">
        <v>32</v>
      </c>
      <c r="L359" s="124">
        <v>4.5</v>
      </c>
      <c r="M359" s="71">
        <v>2016</v>
      </c>
      <c r="N359" s="144">
        <f>IF(K359="","",IF(O359="",IF(K359=0,"",IF(K359&lt;=[7]Разработчик!$D$7,[7]Разработчик!$C$8,IF(K359&lt;=[7]Разработчик!$G$7,[7]Разработчик!$F$8,IF(K359&lt;=[7]Разработчик!$J$7,[7]Разработчик!$I$8,IF(K359&lt;=[7]Разработчик!$M$7,[7]Разработчик!$L$8,IF(K359&lt;=[7]Разработчик!$P$7,[7]Разработчик!$O$8,IF(K359&lt;=[7]Разработчик!$S$7,[7]Разработчик!$R$8,IF(K359&lt;=425.9,3.5,IF(K359&gt;=[7]Разработчик!$V$7,[7]Разработчик!$U$8))))))))),"-"))</f>
        <v>1.5</v>
      </c>
      <c r="O359" s="145"/>
      <c r="P359" s="71">
        <v>2019</v>
      </c>
      <c r="Q359" s="71">
        <v>2023</v>
      </c>
      <c r="R359" s="71">
        <v>12.5</v>
      </c>
      <c r="S359" s="125" t="s">
        <v>1173</v>
      </c>
      <c r="T359" s="146">
        <f t="shared" si="58"/>
        <v>2028.5</v>
      </c>
      <c r="U359" s="147"/>
      <c r="V359" s="147"/>
      <c r="W359" s="147"/>
      <c r="X359" s="147"/>
      <c r="Y359" s="147"/>
      <c r="Z359" s="147"/>
      <c r="AA359" s="148"/>
      <c r="AB359" s="147"/>
      <c r="AC359" s="196">
        <f t="shared" si="60"/>
        <v>0</v>
      </c>
      <c r="AD359" s="196">
        <f t="shared" si="61"/>
        <v>0</v>
      </c>
      <c r="AE359" s="196">
        <f t="shared" si="62"/>
        <v>0</v>
      </c>
    </row>
    <row r="360" spans="1:31" s="7" customFormat="1" ht="15" customHeight="1" x14ac:dyDescent="0.25">
      <c r="A360" s="364" t="s">
        <v>1440</v>
      </c>
      <c r="B360" s="251">
        <v>83</v>
      </c>
      <c r="C360" s="321" t="s">
        <v>1441</v>
      </c>
      <c r="D360" s="403" t="s">
        <v>1442</v>
      </c>
      <c r="E360" s="406" t="s">
        <v>1434</v>
      </c>
      <c r="F360" s="113" t="s">
        <v>35</v>
      </c>
      <c r="G360" s="402">
        <v>3.04</v>
      </c>
      <c r="H360" s="402">
        <v>3.04</v>
      </c>
      <c r="I360" s="403">
        <v>275</v>
      </c>
      <c r="J360" s="126">
        <v>1.7</v>
      </c>
      <c r="K360" s="127">
        <v>159</v>
      </c>
      <c r="L360" s="127">
        <v>8</v>
      </c>
      <c r="M360" s="71">
        <v>2016</v>
      </c>
      <c r="N360" s="144">
        <f>IF(K360="","",IF(O360="",IF(K360=0,"",IF(K360&lt;=[7]Разработчик!$D$7,[7]Разработчик!$C$8,IF(K360&lt;=[7]Разработчик!$G$7,[7]Разработчик!$F$8,IF(K360&lt;=[7]Разработчик!$J$7,[7]Разработчик!$I$8,IF(K360&lt;=[7]Разработчик!$M$7,[7]Разработчик!$L$8,IF(K360&lt;=[7]Разработчик!$P$7,[7]Разработчик!$O$8,IF(K360&lt;=[7]Разработчик!$S$7,[7]Разработчик!$R$8,IF(K360&lt;=425.9,3.5,IF(K360&gt;=[7]Разработчик!$V$7,[7]Разработчик!$U$8))))))))),"-"))</f>
        <v>2.5</v>
      </c>
      <c r="O360" s="145"/>
      <c r="P360" s="71">
        <v>2019</v>
      </c>
      <c r="Q360" s="71">
        <v>2023</v>
      </c>
      <c r="R360" s="71">
        <v>12.5</v>
      </c>
      <c r="S360" s="128" t="s">
        <v>1173</v>
      </c>
      <c r="T360" s="146">
        <f t="shared" si="58"/>
        <v>2028.5</v>
      </c>
      <c r="U360" s="128">
        <v>7</v>
      </c>
      <c r="V360" s="128">
        <v>0</v>
      </c>
      <c r="W360" s="128">
        <v>4</v>
      </c>
      <c r="X360" s="128">
        <v>1</v>
      </c>
      <c r="Y360" s="128">
        <v>2</v>
      </c>
      <c r="Z360" s="147">
        <v>3</v>
      </c>
      <c r="AA360" s="148" t="s">
        <v>2721</v>
      </c>
      <c r="AB360" s="147" t="s">
        <v>2521</v>
      </c>
      <c r="AC360" s="196">
        <f t="shared" si="60"/>
        <v>13</v>
      </c>
      <c r="AD360" s="196">
        <f t="shared" si="61"/>
        <v>35</v>
      </c>
      <c r="AE360" s="196">
        <f t="shared" si="62"/>
        <v>48</v>
      </c>
    </row>
    <row r="361" spans="1:31" s="7" customFormat="1" x14ac:dyDescent="0.25">
      <c r="A361" s="364"/>
      <c r="B361" s="248">
        <f t="shared" ref="B361:B369" si="64">B360</f>
        <v>83</v>
      </c>
      <c r="C361" s="396"/>
      <c r="D361" s="364"/>
      <c r="E361" s="395"/>
      <c r="F361" s="113" t="s">
        <v>35</v>
      </c>
      <c r="G361" s="396"/>
      <c r="H361" s="396"/>
      <c r="I361" s="396"/>
      <c r="J361" s="126">
        <v>0.67500000000000004</v>
      </c>
      <c r="K361" s="127">
        <v>57</v>
      </c>
      <c r="L361" s="127">
        <v>6</v>
      </c>
      <c r="M361" s="71">
        <v>2016</v>
      </c>
      <c r="N361" s="144">
        <f>IF(K361="","",IF(O361="",IF(K361=0,"",IF(K361&lt;=[7]Разработчик!$D$7,[7]Разработчик!$C$8,IF(K361&lt;=[7]Разработчик!$G$7,[7]Разработчик!$F$8,IF(K361&lt;=[7]Разработчик!$J$7,[7]Разработчик!$I$8,IF(K361&lt;=[7]Разработчик!$M$7,[7]Разработчик!$L$8,IF(K361&lt;=[7]Разработчик!$P$7,[7]Разработчик!$O$8,IF(K361&lt;=[7]Разработчик!$S$7,[7]Разработчик!$R$8,IF(K361&lt;=425.9,3.5,IF(K361&gt;=[7]Разработчик!$V$7,[7]Разработчик!$U$8))))))))),"-"))</f>
        <v>1.5</v>
      </c>
      <c r="O361" s="145"/>
      <c r="P361" s="71">
        <v>2019</v>
      </c>
      <c r="Q361" s="71">
        <v>2023</v>
      </c>
      <c r="R361" s="71">
        <v>12.5</v>
      </c>
      <c r="S361" s="128" t="s">
        <v>1173</v>
      </c>
      <c r="T361" s="146">
        <f t="shared" si="58"/>
        <v>2028.5</v>
      </c>
      <c r="U361" s="147"/>
      <c r="V361" s="147"/>
      <c r="W361" s="147"/>
      <c r="X361" s="147"/>
      <c r="Y361" s="147"/>
      <c r="Z361" s="147"/>
      <c r="AA361" s="148"/>
      <c r="AB361" s="147"/>
      <c r="AC361" s="196">
        <f t="shared" si="60"/>
        <v>0</v>
      </c>
      <c r="AD361" s="196">
        <f t="shared" si="61"/>
        <v>0</v>
      </c>
      <c r="AE361" s="196">
        <f t="shared" si="62"/>
        <v>0</v>
      </c>
    </row>
    <row r="362" spans="1:31" s="7" customFormat="1" x14ac:dyDescent="0.25">
      <c r="A362" s="364"/>
      <c r="B362" s="248">
        <f t="shared" si="64"/>
        <v>83</v>
      </c>
      <c r="C362" s="396"/>
      <c r="D362" s="364"/>
      <c r="E362" s="395"/>
      <c r="F362" s="113" t="s">
        <v>35</v>
      </c>
      <c r="G362" s="396"/>
      <c r="H362" s="396"/>
      <c r="I362" s="396"/>
      <c r="J362" s="126">
        <v>4.476</v>
      </c>
      <c r="K362" s="127">
        <v>32</v>
      </c>
      <c r="L362" s="127">
        <v>4.5</v>
      </c>
      <c r="M362" s="71">
        <v>2016</v>
      </c>
      <c r="N362" s="144">
        <f>IF(K362="","",IF(O362="",IF(K362=0,"",IF(K362&lt;=[7]Разработчик!$D$7,[7]Разработчик!$C$8,IF(K362&lt;=[7]Разработчик!$G$7,[7]Разработчик!$F$8,IF(K362&lt;=[7]Разработчик!$J$7,[7]Разработчик!$I$8,IF(K362&lt;=[7]Разработчик!$M$7,[7]Разработчик!$L$8,IF(K362&lt;=[7]Разработчик!$P$7,[7]Разработчик!$O$8,IF(K362&lt;=[7]Разработчик!$S$7,[7]Разработчик!$R$8,IF(K362&lt;=425.9,3.5,IF(K362&gt;=[7]Разработчик!$V$7,[7]Разработчик!$U$8))))))))),"-"))</f>
        <v>1.5</v>
      </c>
      <c r="O362" s="145"/>
      <c r="P362" s="71">
        <v>2019</v>
      </c>
      <c r="Q362" s="71">
        <v>2023</v>
      </c>
      <c r="R362" s="71">
        <v>12.5</v>
      </c>
      <c r="S362" s="128" t="s">
        <v>1173</v>
      </c>
      <c r="T362" s="146">
        <f t="shared" si="58"/>
        <v>2028.5</v>
      </c>
      <c r="U362" s="147"/>
      <c r="V362" s="147"/>
      <c r="W362" s="147"/>
      <c r="X362" s="147"/>
      <c r="Y362" s="147"/>
      <c r="Z362" s="147"/>
      <c r="AA362" s="148"/>
      <c r="AB362" s="147"/>
      <c r="AC362" s="196">
        <f t="shared" si="60"/>
        <v>0</v>
      </c>
      <c r="AD362" s="196">
        <f t="shared" si="61"/>
        <v>0</v>
      </c>
      <c r="AE362" s="196">
        <f t="shared" si="62"/>
        <v>0</v>
      </c>
    </row>
    <row r="363" spans="1:31" s="7" customFormat="1" ht="15" customHeight="1" x14ac:dyDescent="0.25">
      <c r="A363" s="364"/>
      <c r="B363" s="248">
        <f t="shared" si="64"/>
        <v>83</v>
      </c>
      <c r="C363" s="396"/>
      <c r="D363" s="403" t="s">
        <v>1443</v>
      </c>
      <c r="E363" s="395"/>
      <c r="F363" s="113" t="s">
        <v>35</v>
      </c>
      <c r="G363" s="402">
        <v>2.7</v>
      </c>
      <c r="H363" s="402">
        <v>2.7</v>
      </c>
      <c r="I363" s="403">
        <v>275</v>
      </c>
      <c r="J363" s="126">
        <v>49.024000000000001</v>
      </c>
      <c r="K363" s="127">
        <v>159</v>
      </c>
      <c r="L363" s="127">
        <v>8</v>
      </c>
      <c r="M363" s="71">
        <v>2016</v>
      </c>
      <c r="N363" s="144">
        <f>IF(K363="","",IF(O363="",IF(K363=0,"",IF(K363&lt;=[7]Разработчик!$D$7,[7]Разработчик!$C$8,IF(K363&lt;=[7]Разработчик!$G$7,[7]Разработчик!$F$8,IF(K363&lt;=[7]Разработчик!$J$7,[7]Разработчик!$I$8,IF(K363&lt;=[7]Разработчик!$M$7,[7]Разработчик!$L$8,IF(K363&lt;=[7]Разработчик!$P$7,[7]Разработчик!$O$8,IF(K363&lt;=[7]Разработчик!$S$7,[7]Разработчик!$R$8,IF(K363&lt;=425.9,3.5,IF(K363&gt;=[7]Разработчик!$V$7,[7]Разработчик!$U$8))))))))),"-"))</f>
        <v>2.5</v>
      </c>
      <c r="O363" s="145"/>
      <c r="P363" s="71">
        <v>2019</v>
      </c>
      <c r="Q363" s="71">
        <v>2023</v>
      </c>
      <c r="R363" s="71">
        <v>12.5</v>
      </c>
      <c r="S363" s="128" t="s">
        <v>1173</v>
      </c>
      <c r="T363" s="146">
        <f t="shared" si="58"/>
        <v>2028.5</v>
      </c>
      <c r="U363" s="128">
        <v>26</v>
      </c>
      <c r="V363" s="128">
        <v>5</v>
      </c>
      <c r="W363" s="128">
        <v>18</v>
      </c>
      <c r="X363" s="128">
        <v>6</v>
      </c>
      <c r="Y363" s="128">
        <v>2</v>
      </c>
      <c r="Z363" s="147">
        <v>9</v>
      </c>
      <c r="AA363" s="148" t="s">
        <v>2722</v>
      </c>
      <c r="AB363" s="147" t="s">
        <v>2521</v>
      </c>
      <c r="AC363" s="196">
        <f t="shared" si="60"/>
        <v>48</v>
      </c>
      <c r="AD363" s="196">
        <f t="shared" si="61"/>
        <v>144</v>
      </c>
      <c r="AE363" s="196">
        <f t="shared" si="62"/>
        <v>192</v>
      </c>
    </row>
    <row r="364" spans="1:31" s="7" customFormat="1" x14ac:dyDescent="0.25">
      <c r="A364" s="364"/>
      <c r="B364" s="248">
        <f t="shared" si="64"/>
        <v>83</v>
      </c>
      <c r="C364" s="396"/>
      <c r="D364" s="364"/>
      <c r="E364" s="395"/>
      <c r="F364" s="113" t="s">
        <v>35</v>
      </c>
      <c r="G364" s="396"/>
      <c r="H364" s="396"/>
      <c r="I364" s="396"/>
      <c r="J364" s="126">
        <v>5.23</v>
      </c>
      <c r="K364" s="127">
        <v>108</v>
      </c>
      <c r="L364" s="127">
        <v>8</v>
      </c>
      <c r="M364" s="71">
        <v>2016</v>
      </c>
      <c r="N364" s="144">
        <f>IF(K364="","",IF(O364="",IF(K364=0,"",IF(K364&lt;=[7]Разработчик!$D$7,[7]Разработчик!$C$8,IF(K364&lt;=[7]Разработчик!$G$7,[7]Разработчик!$F$8,IF(K364&lt;=[7]Разработчик!$J$7,[7]Разработчик!$I$8,IF(K364&lt;=[7]Разработчик!$M$7,[7]Разработчик!$L$8,IF(K364&lt;=[7]Разработчик!$P$7,[7]Разработчик!$O$8,IF(K364&lt;=[7]Разработчик!$S$7,[7]Разработчик!$R$8,IF(K364&lt;=425.9,3.5,IF(K364&gt;=[7]Разработчик!$V$7,[7]Разработчик!$U$8))))))))),"-"))</f>
        <v>2</v>
      </c>
      <c r="O364" s="145"/>
      <c r="P364" s="71">
        <v>2019</v>
      </c>
      <c r="Q364" s="71">
        <v>2023</v>
      </c>
      <c r="R364" s="71">
        <v>12.5</v>
      </c>
      <c r="S364" s="128" t="s">
        <v>1173</v>
      </c>
      <c r="T364" s="146">
        <f t="shared" si="58"/>
        <v>2028.5</v>
      </c>
      <c r="U364" s="147"/>
      <c r="V364" s="147"/>
      <c r="W364" s="147"/>
      <c r="X364" s="147"/>
      <c r="Y364" s="147"/>
      <c r="Z364" s="147"/>
      <c r="AA364" s="148"/>
      <c r="AB364" s="147"/>
      <c r="AC364" s="196">
        <f t="shared" si="60"/>
        <v>0</v>
      </c>
      <c r="AD364" s="196">
        <f t="shared" si="61"/>
        <v>0</v>
      </c>
      <c r="AE364" s="196">
        <f t="shared" si="62"/>
        <v>0</v>
      </c>
    </row>
    <row r="365" spans="1:31" s="7" customFormat="1" x14ac:dyDescent="0.25">
      <c r="A365" s="364"/>
      <c r="B365" s="248">
        <f t="shared" si="64"/>
        <v>83</v>
      </c>
      <c r="C365" s="396"/>
      <c r="D365" s="364"/>
      <c r="E365" s="395"/>
      <c r="F365" s="113" t="s">
        <v>35</v>
      </c>
      <c r="G365" s="396"/>
      <c r="H365" s="396"/>
      <c r="I365" s="396"/>
      <c r="J365" s="126">
        <v>0.94799999999999995</v>
      </c>
      <c r="K365" s="127">
        <v>89</v>
      </c>
      <c r="L365" s="127">
        <v>7</v>
      </c>
      <c r="M365" s="71">
        <v>2016</v>
      </c>
      <c r="N365" s="144">
        <f>IF(K365="","",IF(O365="",IF(K365=0,"",IF(K365&lt;=[7]Разработчик!$D$7,[7]Разработчик!$C$8,IF(K365&lt;=[7]Разработчик!$G$7,[7]Разработчик!$F$8,IF(K365&lt;=[7]Разработчик!$J$7,[7]Разработчик!$I$8,IF(K365&lt;=[7]Разработчик!$M$7,[7]Разработчик!$L$8,IF(K365&lt;=[7]Разработчик!$P$7,[7]Разработчик!$O$8,IF(K365&lt;=[7]Разработчик!$S$7,[7]Разработчик!$R$8,IF(K365&lt;=425.9,3.5,IF(K365&gt;=[7]Разработчик!$V$7,[7]Разработчик!$U$8))))))))),"-"))</f>
        <v>2</v>
      </c>
      <c r="O365" s="145"/>
      <c r="P365" s="71">
        <v>2019</v>
      </c>
      <c r="Q365" s="71">
        <v>2023</v>
      </c>
      <c r="R365" s="71">
        <v>12.5</v>
      </c>
      <c r="S365" s="128" t="s">
        <v>1173</v>
      </c>
      <c r="T365" s="146">
        <f t="shared" si="58"/>
        <v>2028.5</v>
      </c>
      <c r="U365" s="147"/>
      <c r="V365" s="147"/>
      <c r="W365" s="147"/>
      <c r="X365" s="147"/>
      <c r="Y365" s="147"/>
      <c r="Z365" s="147"/>
      <c r="AA365" s="148"/>
      <c r="AB365" s="147"/>
      <c r="AC365" s="196">
        <f t="shared" si="60"/>
        <v>0</v>
      </c>
      <c r="AD365" s="196">
        <f t="shared" si="61"/>
        <v>0</v>
      </c>
      <c r="AE365" s="196">
        <f t="shared" si="62"/>
        <v>0</v>
      </c>
    </row>
    <row r="366" spans="1:31" s="7" customFormat="1" x14ac:dyDescent="0.25">
      <c r="A366" s="364"/>
      <c r="B366" s="248">
        <f t="shared" si="64"/>
        <v>83</v>
      </c>
      <c r="C366" s="396"/>
      <c r="D366" s="364"/>
      <c r="E366" s="395"/>
      <c r="F366" s="113" t="s">
        <v>35</v>
      </c>
      <c r="G366" s="396"/>
      <c r="H366" s="396"/>
      <c r="I366" s="396"/>
      <c r="J366" s="126">
        <v>0.254</v>
      </c>
      <c r="K366" s="127">
        <v>57</v>
      </c>
      <c r="L366" s="127">
        <v>6</v>
      </c>
      <c r="M366" s="71">
        <v>2016</v>
      </c>
      <c r="N366" s="144">
        <f>IF(K366="","",IF(O366="",IF(K366=0,"",IF(K366&lt;=[7]Разработчик!$D$7,[7]Разработчик!$C$8,IF(K366&lt;=[7]Разработчик!$G$7,[7]Разработчик!$F$8,IF(K366&lt;=[7]Разработчик!$J$7,[7]Разработчик!$I$8,IF(K366&lt;=[7]Разработчик!$M$7,[7]Разработчик!$L$8,IF(K366&lt;=[7]Разработчик!$P$7,[7]Разработчик!$O$8,IF(K366&lt;=[7]Разработчик!$S$7,[7]Разработчик!$R$8,IF(K366&lt;=425.9,3.5,IF(K366&gt;=[7]Разработчик!$V$7,[7]Разработчик!$U$8))))))))),"-"))</f>
        <v>1.5</v>
      </c>
      <c r="O366" s="145"/>
      <c r="P366" s="71">
        <v>2019</v>
      </c>
      <c r="Q366" s="71">
        <v>2023</v>
      </c>
      <c r="R366" s="71">
        <v>12.5</v>
      </c>
      <c r="S366" s="128" t="s">
        <v>1173</v>
      </c>
      <c r="T366" s="146">
        <f t="shared" si="58"/>
        <v>2028.5</v>
      </c>
      <c r="U366" s="147"/>
      <c r="V366" s="147"/>
      <c r="W366" s="147"/>
      <c r="X366" s="147"/>
      <c r="Y366" s="147"/>
      <c r="Z366" s="147"/>
      <c r="AA366" s="148"/>
      <c r="AB366" s="147"/>
      <c r="AC366" s="196">
        <f t="shared" si="60"/>
        <v>0</v>
      </c>
      <c r="AD366" s="196">
        <f t="shared" si="61"/>
        <v>0</v>
      </c>
      <c r="AE366" s="196">
        <f t="shared" si="62"/>
        <v>0</v>
      </c>
    </row>
    <row r="367" spans="1:31" s="7" customFormat="1" x14ac:dyDescent="0.25">
      <c r="A367" s="364"/>
      <c r="B367" s="248">
        <f t="shared" si="64"/>
        <v>83</v>
      </c>
      <c r="C367" s="396"/>
      <c r="D367" s="364"/>
      <c r="E367" s="395"/>
      <c r="F367" s="113" t="s">
        <v>35</v>
      </c>
      <c r="G367" s="396"/>
      <c r="H367" s="396"/>
      <c r="I367" s="396"/>
      <c r="J367" s="126">
        <v>7.25</v>
      </c>
      <c r="K367" s="127">
        <v>25</v>
      </c>
      <c r="L367" s="127">
        <v>4.5</v>
      </c>
      <c r="M367" s="71">
        <v>2016</v>
      </c>
      <c r="N367" s="144">
        <f>IF(K367="","",IF(O367="",IF(K367=0,"",IF(K367&lt;=[7]Разработчик!$D$7,[7]Разработчик!$C$8,IF(K367&lt;=[7]Разработчик!$G$7,[7]Разработчик!$F$8,IF(K367&lt;=[7]Разработчик!$J$7,[7]Разработчик!$I$8,IF(K367&lt;=[7]Разработчик!$M$7,[7]Разработчик!$L$8,IF(K367&lt;=[7]Разработчик!$P$7,[7]Разработчик!$O$8,IF(K367&lt;=[7]Разработчик!$S$7,[7]Разработчик!$R$8,IF(K367&lt;=425.9,3.5,IF(K367&gt;=[7]Разработчик!$V$7,[7]Разработчик!$U$8))))))))),"-"))</f>
        <v>1</v>
      </c>
      <c r="O367" s="145"/>
      <c r="P367" s="71">
        <v>2019</v>
      </c>
      <c r="Q367" s="71">
        <v>2023</v>
      </c>
      <c r="R367" s="71">
        <v>12.5</v>
      </c>
      <c r="S367" s="128" t="s">
        <v>1173</v>
      </c>
      <c r="T367" s="146">
        <f t="shared" si="58"/>
        <v>2028.5</v>
      </c>
      <c r="U367" s="147"/>
      <c r="V367" s="147"/>
      <c r="W367" s="147"/>
      <c r="X367" s="147"/>
      <c r="Y367" s="147"/>
      <c r="Z367" s="147"/>
      <c r="AA367" s="148"/>
      <c r="AB367" s="147"/>
      <c r="AC367" s="196">
        <f t="shared" si="60"/>
        <v>0</v>
      </c>
      <c r="AD367" s="196">
        <f t="shared" si="61"/>
        <v>0</v>
      </c>
      <c r="AE367" s="196">
        <f t="shared" si="62"/>
        <v>0</v>
      </c>
    </row>
    <row r="368" spans="1:31" s="7" customFormat="1" ht="15" customHeight="1" x14ac:dyDescent="0.25">
      <c r="A368" s="364"/>
      <c r="B368" s="248">
        <f t="shared" si="64"/>
        <v>83</v>
      </c>
      <c r="C368" s="396"/>
      <c r="D368" s="400" t="s">
        <v>1444</v>
      </c>
      <c r="E368" s="395"/>
      <c r="F368" s="113" t="s">
        <v>35</v>
      </c>
      <c r="G368" s="401">
        <v>2.7</v>
      </c>
      <c r="H368" s="401">
        <v>2.7</v>
      </c>
      <c r="I368" s="400">
        <v>275</v>
      </c>
      <c r="J368" s="129">
        <v>0.14000000000000001</v>
      </c>
      <c r="K368" s="130">
        <v>32</v>
      </c>
      <c r="L368" s="130">
        <v>4.5</v>
      </c>
      <c r="M368" s="71">
        <v>2016</v>
      </c>
      <c r="N368" s="144">
        <f>IF(K368="","",IF(O368="",IF(K368=0,"",IF(K368&lt;=[7]Разработчик!$D$7,[7]Разработчик!$C$8,IF(K368&lt;=[7]Разработчик!$G$7,[7]Разработчик!$F$8,IF(K368&lt;=[7]Разработчик!$J$7,[7]Разработчик!$I$8,IF(K368&lt;=[7]Разработчик!$M$7,[7]Разработчик!$L$8,IF(K368&lt;=[7]Разработчик!$P$7,[7]Разработчик!$O$8,IF(K368&lt;=[7]Разработчик!$S$7,[7]Разработчик!$R$8,IF(K368&lt;=425.9,3.5,IF(K368&gt;=[7]Разработчик!$V$7,[7]Разработчик!$U$8))))))))),"-"))</f>
        <v>1.5</v>
      </c>
      <c r="O368" s="145"/>
      <c r="P368" s="71">
        <v>2019</v>
      </c>
      <c r="Q368" s="71">
        <v>2023</v>
      </c>
      <c r="R368" s="71">
        <v>12.5</v>
      </c>
      <c r="S368" s="131" t="s">
        <v>1173</v>
      </c>
      <c r="T368" s="146">
        <f t="shared" si="58"/>
        <v>2028.5</v>
      </c>
      <c r="U368" s="131">
        <v>1</v>
      </c>
      <c r="V368" s="131">
        <v>1</v>
      </c>
      <c r="W368" s="131">
        <v>2</v>
      </c>
      <c r="X368" s="131">
        <v>0</v>
      </c>
      <c r="Y368" s="131">
        <v>0</v>
      </c>
      <c r="Z368" s="147">
        <v>2</v>
      </c>
      <c r="AA368" s="148" t="s">
        <v>2695</v>
      </c>
      <c r="AB368" s="147" t="s">
        <v>2521</v>
      </c>
      <c r="AC368" s="196">
        <f t="shared" si="60"/>
        <v>4</v>
      </c>
      <c r="AD368" s="196">
        <f t="shared" si="61"/>
        <v>15</v>
      </c>
      <c r="AE368" s="196">
        <f t="shared" si="62"/>
        <v>19</v>
      </c>
    </row>
    <row r="369" spans="1:31" s="7" customFormat="1" x14ac:dyDescent="0.25">
      <c r="A369" s="364"/>
      <c r="B369" s="248">
        <f t="shared" si="64"/>
        <v>83</v>
      </c>
      <c r="C369" s="396"/>
      <c r="D369" s="364"/>
      <c r="E369" s="395"/>
      <c r="F369" s="113" t="s">
        <v>35</v>
      </c>
      <c r="G369" s="396"/>
      <c r="H369" s="396"/>
      <c r="I369" s="396"/>
      <c r="J369" s="129">
        <v>0.48</v>
      </c>
      <c r="K369" s="130">
        <v>25</v>
      </c>
      <c r="L369" s="130">
        <v>4.5</v>
      </c>
      <c r="M369" s="71">
        <v>2016</v>
      </c>
      <c r="N369" s="144">
        <f>IF(K369="","",IF(O369="",IF(K369=0,"",IF(K369&lt;=[7]Разработчик!$D$7,[7]Разработчик!$C$8,IF(K369&lt;=[7]Разработчик!$G$7,[7]Разработчик!$F$8,IF(K369&lt;=[7]Разработчик!$J$7,[7]Разработчик!$I$8,IF(K369&lt;=[7]Разработчик!$M$7,[7]Разработчик!$L$8,IF(K369&lt;=[7]Разработчик!$P$7,[7]Разработчик!$O$8,IF(K369&lt;=[7]Разработчик!$S$7,[7]Разработчик!$R$8,IF(K369&lt;=425.9,3.5,IF(K369&gt;=[7]Разработчик!$V$7,[7]Разработчик!$U$8))))))))),"-"))</f>
        <v>1</v>
      </c>
      <c r="O369" s="145"/>
      <c r="P369" s="71">
        <v>2019</v>
      </c>
      <c r="Q369" s="71">
        <v>2023</v>
      </c>
      <c r="R369" s="71">
        <v>12.5</v>
      </c>
      <c r="S369" s="128" t="s">
        <v>1173</v>
      </c>
      <c r="T369" s="146">
        <f t="shared" si="58"/>
        <v>2028.5</v>
      </c>
      <c r="U369" s="147"/>
      <c r="V369" s="147"/>
      <c r="W369" s="147"/>
      <c r="X369" s="147"/>
      <c r="Y369" s="147"/>
      <c r="Z369" s="147"/>
      <c r="AA369" s="148"/>
      <c r="AB369" s="147"/>
      <c r="AC369" s="196">
        <f t="shared" si="60"/>
        <v>0</v>
      </c>
      <c r="AD369" s="196">
        <f t="shared" si="61"/>
        <v>0</v>
      </c>
      <c r="AE369" s="196">
        <f t="shared" si="62"/>
        <v>0</v>
      </c>
    </row>
    <row r="370" spans="1:31" s="7" customFormat="1" ht="15" customHeight="1" x14ac:dyDescent="0.25">
      <c r="A370" s="364" t="s">
        <v>1445</v>
      </c>
      <c r="B370" s="251">
        <v>85</v>
      </c>
      <c r="C370" s="321" t="s">
        <v>1446</v>
      </c>
      <c r="D370" s="397" t="s">
        <v>1447</v>
      </c>
      <c r="E370" s="398" t="s">
        <v>1434</v>
      </c>
      <c r="F370" s="113" t="s">
        <v>35</v>
      </c>
      <c r="G370" s="399">
        <v>3</v>
      </c>
      <c r="H370" s="399">
        <v>3</v>
      </c>
      <c r="I370" s="397">
        <v>120</v>
      </c>
      <c r="J370" s="132">
        <v>8.5909999999999993</v>
      </c>
      <c r="K370" s="133">
        <v>273</v>
      </c>
      <c r="L370" s="133">
        <v>10</v>
      </c>
      <c r="M370" s="71">
        <v>2016</v>
      </c>
      <c r="N370" s="144">
        <f>IF(K370="","",IF(O370="",IF(K370=0,"",IF(K370&lt;=[7]Разработчик!$D$7,[7]Разработчик!$C$8,IF(K370&lt;=[7]Разработчик!$G$7,[7]Разработчик!$F$8,IF(K370&lt;=[7]Разработчик!$J$7,[7]Разработчик!$I$8,IF(K370&lt;=[7]Разработчик!$M$7,[7]Разработчик!$L$8,IF(K370&lt;=[7]Разработчик!$P$7,[7]Разработчик!$O$8,IF(K370&lt;=[7]Разработчик!$S$7,[7]Разработчик!$R$8,IF(K370&lt;=425.9,3.5,IF(K370&gt;=[7]Разработчик!$V$7,[7]Разработчик!$U$8))))))))),"-"))</f>
        <v>3</v>
      </c>
      <c r="O370" s="145"/>
      <c r="P370" s="71">
        <v>2019</v>
      </c>
      <c r="Q370" s="71">
        <v>2023</v>
      </c>
      <c r="R370" s="71">
        <v>12.5</v>
      </c>
      <c r="S370" s="134" t="s">
        <v>1173</v>
      </c>
      <c r="T370" s="146">
        <f t="shared" si="58"/>
        <v>2028.5</v>
      </c>
      <c r="U370" s="134">
        <v>9</v>
      </c>
      <c r="V370" s="134">
        <v>2</v>
      </c>
      <c r="W370" s="134">
        <v>6</v>
      </c>
      <c r="X370" s="134">
        <v>1</v>
      </c>
      <c r="Y370" s="134">
        <v>4</v>
      </c>
      <c r="Z370" s="147">
        <v>5</v>
      </c>
      <c r="AA370" s="148" t="s">
        <v>2723</v>
      </c>
      <c r="AB370" s="147" t="s">
        <v>2521</v>
      </c>
      <c r="AC370" s="196">
        <f t="shared" si="60"/>
        <v>21</v>
      </c>
      <c r="AD370" s="196">
        <f t="shared" si="61"/>
        <v>57</v>
      </c>
      <c r="AE370" s="196">
        <f t="shared" si="62"/>
        <v>78</v>
      </c>
    </row>
    <row r="371" spans="1:31" s="7" customFormat="1" x14ac:dyDescent="0.25">
      <c r="A371" s="364"/>
      <c r="B371" s="248">
        <f>B370</f>
        <v>85</v>
      </c>
      <c r="C371" s="396"/>
      <c r="D371" s="364"/>
      <c r="E371" s="395"/>
      <c r="F371" s="113" t="s">
        <v>35</v>
      </c>
      <c r="G371" s="396"/>
      <c r="H371" s="396"/>
      <c r="I371" s="396"/>
      <c r="J371" s="132">
        <v>0.2</v>
      </c>
      <c r="K371" s="133">
        <v>219</v>
      </c>
      <c r="L371" s="133">
        <v>10</v>
      </c>
      <c r="M371" s="71">
        <v>2016</v>
      </c>
      <c r="N371" s="144">
        <f>IF(K371="","",IF(O371="",IF(K371=0,"",IF(K371&lt;=[7]Разработчик!$D$7,[7]Разработчик!$C$8,IF(K371&lt;=[7]Разработчик!$G$7,[7]Разработчик!$F$8,IF(K371&lt;=[7]Разработчик!$J$7,[7]Разработчик!$I$8,IF(K371&lt;=[7]Разработчик!$M$7,[7]Разработчик!$L$8,IF(K371&lt;=[7]Разработчик!$P$7,[7]Разработчик!$O$8,IF(K371&lt;=[7]Разработчик!$S$7,[7]Разработчик!$R$8,IF(K371&lt;=425.9,3.5,IF(K371&gt;=[7]Разработчик!$V$7,[7]Разработчик!$U$8))))))))),"-"))</f>
        <v>2.5</v>
      </c>
      <c r="O371" s="145"/>
      <c r="P371" s="71">
        <v>2019</v>
      </c>
      <c r="Q371" s="71">
        <v>2023</v>
      </c>
      <c r="R371" s="71">
        <v>12.5</v>
      </c>
      <c r="S371" s="134" t="s">
        <v>1173</v>
      </c>
      <c r="T371" s="146">
        <f t="shared" si="58"/>
        <v>2028.5</v>
      </c>
      <c r="U371" s="147"/>
      <c r="V371" s="147"/>
      <c r="W371" s="147"/>
      <c r="X371" s="147"/>
      <c r="Y371" s="147"/>
      <c r="Z371" s="147"/>
      <c r="AA371" s="148"/>
      <c r="AB371" s="147"/>
      <c r="AC371" s="196">
        <f t="shared" si="60"/>
        <v>0</v>
      </c>
      <c r="AD371" s="196">
        <f t="shared" si="61"/>
        <v>0</v>
      </c>
      <c r="AE371" s="196">
        <f t="shared" si="62"/>
        <v>0</v>
      </c>
    </row>
    <row r="372" spans="1:31" s="7" customFormat="1" x14ac:dyDescent="0.25">
      <c r="A372" s="364"/>
      <c r="B372" s="248">
        <f>B371</f>
        <v>85</v>
      </c>
      <c r="C372" s="396"/>
      <c r="D372" s="364"/>
      <c r="E372" s="395"/>
      <c r="F372" s="113" t="s">
        <v>35</v>
      </c>
      <c r="G372" s="396"/>
      <c r="H372" s="396"/>
      <c r="I372" s="396"/>
      <c r="J372" s="132">
        <v>0.67400000000000004</v>
      </c>
      <c r="K372" s="133">
        <v>57</v>
      </c>
      <c r="L372" s="133">
        <v>6</v>
      </c>
      <c r="M372" s="71">
        <v>2016</v>
      </c>
      <c r="N372" s="144">
        <f>IF(K372="","",IF(O372="",IF(K372=0,"",IF(K372&lt;=[7]Разработчик!$D$7,[7]Разработчик!$C$8,IF(K372&lt;=[7]Разработчик!$G$7,[7]Разработчик!$F$8,IF(K372&lt;=[7]Разработчик!$J$7,[7]Разработчик!$I$8,IF(K372&lt;=[7]Разработчик!$M$7,[7]Разработчик!$L$8,IF(K372&lt;=[7]Разработчик!$P$7,[7]Разработчик!$O$8,IF(K372&lt;=[7]Разработчик!$S$7,[7]Разработчик!$R$8,IF(K372&lt;=425.9,3.5,IF(K372&gt;=[7]Разработчик!$V$7,[7]Разработчик!$U$8))))))))),"-"))</f>
        <v>1.5</v>
      </c>
      <c r="O372" s="145"/>
      <c r="P372" s="71">
        <v>2019</v>
      </c>
      <c r="Q372" s="71">
        <v>2023</v>
      </c>
      <c r="R372" s="71">
        <v>12.5</v>
      </c>
      <c r="S372" s="134" t="s">
        <v>1173</v>
      </c>
      <c r="T372" s="146">
        <f t="shared" si="58"/>
        <v>2028.5</v>
      </c>
      <c r="U372" s="147"/>
      <c r="V372" s="147"/>
      <c r="W372" s="147"/>
      <c r="X372" s="147"/>
      <c r="Y372" s="147"/>
      <c r="Z372" s="147"/>
      <c r="AA372" s="148"/>
      <c r="AB372" s="147"/>
      <c r="AC372" s="196">
        <f t="shared" si="60"/>
        <v>0</v>
      </c>
      <c r="AD372" s="196">
        <f t="shared" si="61"/>
        <v>0</v>
      </c>
      <c r="AE372" s="196">
        <f t="shared" si="62"/>
        <v>0</v>
      </c>
    </row>
    <row r="373" spans="1:31" s="7" customFormat="1" x14ac:dyDescent="0.25">
      <c r="A373" s="364"/>
      <c r="B373" s="248">
        <f>B372</f>
        <v>85</v>
      </c>
      <c r="C373" s="396"/>
      <c r="D373" s="364"/>
      <c r="E373" s="395"/>
      <c r="F373" s="113" t="s">
        <v>35</v>
      </c>
      <c r="G373" s="396"/>
      <c r="H373" s="396"/>
      <c r="I373" s="396"/>
      <c r="J373" s="132">
        <v>6.6</v>
      </c>
      <c r="K373" s="133">
        <v>32</v>
      </c>
      <c r="L373" s="133">
        <v>4.5</v>
      </c>
      <c r="M373" s="71">
        <v>2016</v>
      </c>
      <c r="N373" s="144">
        <f>IF(K373="","",IF(O373="",IF(K373=0,"",IF(K373&lt;=[7]Разработчик!$D$7,[7]Разработчик!$C$8,IF(K373&lt;=[7]Разработчик!$G$7,[7]Разработчик!$F$8,IF(K373&lt;=[7]Разработчик!$J$7,[7]Разработчик!$I$8,IF(K373&lt;=[7]Разработчик!$M$7,[7]Разработчик!$L$8,IF(K373&lt;=[7]Разработчик!$P$7,[7]Разработчик!$O$8,IF(K373&lt;=[7]Разработчик!$S$7,[7]Разработчик!$R$8,IF(K373&lt;=425.9,3.5,IF(K373&gt;=[7]Разработчик!$V$7,[7]Разработчик!$U$8))))))))),"-"))</f>
        <v>1.5</v>
      </c>
      <c r="O373" s="145"/>
      <c r="P373" s="71">
        <v>2019</v>
      </c>
      <c r="Q373" s="71">
        <v>2023</v>
      </c>
      <c r="R373" s="71">
        <v>12.5</v>
      </c>
      <c r="S373" s="134" t="s">
        <v>1173</v>
      </c>
      <c r="T373" s="146">
        <f t="shared" si="58"/>
        <v>2028.5</v>
      </c>
      <c r="U373" s="147"/>
      <c r="V373" s="147"/>
      <c r="W373" s="147"/>
      <c r="X373" s="147"/>
      <c r="Y373" s="147"/>
      <c r="Z373" s="147"/>
      <c r="AA373" s="148"/>
      <c r="AB373" s="147"/>
      <c r="AC373" s="196">
        <f t="shared" si="60"/>
        <v>0</v>
      </c>
      <c r="AD373" s="196">
        <f t="shared" si="61"/>
        <v>0</v>
      </c>
      <c r="AE373" s="196">
        <f t="shared" si="62"/>
        <v>0</v>
      </c>
    </row>
    <row r="374" spans="1:31" s="7" customFormat="1" ht="37.5" customHeight="1" x14ac:dyDescent="0.25">
      <c r="A374" s="364"/>
      <c r="B374" s="248">
        <f>B373</f>
        <v>85</v>
      </c>
      <c r="C374" s="396"/>
      <c r="D374" s="135" t="s">
        <v>1448</v>
      </c>
      <c r="E374" s="395"/>
      <c r="F374" s="113" t="s">
        <v>35</v>
      </c>
      <c r="G374" s="136">
        <v>3</v>
      </c>
      <c r="H374" s="136">
        <v>3</v>
      </c>
      <c r="I374" s="135">
        <v>120</v>
      </c>
      <c r="J374" s="135">
        <v>1.1200000000000001</v>
      </c>
      <c r="K374" s="136">
        <v>159</v>
      </c>
      <c r="L374" s="136">
        <v>8</v>
      </c>
      <c r="M374" s="71">
        <v>2016</v>
      </c>
      <c r="N374" s="144">
        <f>IF(K374="","",IF(O374="",IF(K374=0,"",IF(K374&lt;=[7]Разработчик!$D$7,[7]Разработчик!$C$8,IF(K374&lt;=[7]Разработчик!$G$7,[7]Разработчик!$F$8,IF(K374&lt;=[7]Разработчик!$J$7,[7]Разработчик!$I$8,IF(K374&lt;=[7]Разработчик!$M$7,[7]Разработчик!$L$8,IF(K374&lt;=[7]Разработчик!$P$7,[7]Разработчик!$O$8,IF(K374&lt;=[7]Разработчик!$S$7,[7]Разработчик!$R$8,IF(K374&lt;=425.9,3.5,IF(K374&gt;=[7]Разработчик!$V$7,[7]Разработчик!$U$8))))))))),"-"))</f>
        <v>2.5</v>
      </c>
      <c r="O374" s="145"/>
      <c r="P374" s="71">
        <v>2019</v>
      </c>
      <c r="Q374" s="71">
        <v>2023</v>
      </c>
      <c r="R374" s="71">
        <v>12.5</v>
      </c>
      <c r="S374" s="137" t="s">
        <v>1173</v>
      </c>
      <c r="T374" s="146">
        <f t="shared" si="58"/>
        <v>2028.5</v>
      </c>
      <c r="U374" s="137">
        <v>1</v>
      </c>
      <c r="V374" s="137">
        <v>0</v>
      </c>
      <c r="W374" s="137">
        <v>1</v>
      </c>
      <c r="X374" s="137">
        <v>0</v>
      </c>
      <c r="Y374" s="137">
        <v>0</v>
      </c>
      <c r="Z374" s="137">
        <v>0</v>
      </c>
      <c r="AA374" s="148" t="s">
        <v>2724</v>
      </c>
      <c r="AB374" s="147" t="s">
        <v>2521</v>
      </c>
      <c r="AC374" s="196">
        <f t="shared" si="60"/>
        <v>1</v>
      </c>
      <c r="AD374" s="196">
        <f t="shared" si="61"/>
        <v>4</v>
      </c>
      <c r="AE374" s="196">
        <f t="shared" si="62"/>
        <v>5</v>
      </c>
    </row>
    <row r="375" spans="1:31" s="7" customFormat="1" ht="15" customHeight="1" x14ac:dyDescent="0.25">
      <c r="A375" s="364" t="s">
        <v>1449</v>
      </c>
      <c r="B375" s="251">
        <v>86</v>
      </c>
      <c r="C375" s="321" t="s">
        <v>1450</v>
      </c>
      <c r="D375" s="364" t="s">
        <v>1451</v>
      </c>
      <c r="E375" s="321" t="s">
        <v>1452</v>
      </c>
      <c r="F375" s="113" t="s">
        <v>35</v>
      </c>
      <c r="G375" s="364">
        <v>2.7</v>
      </c>
      <c r="H375" s="364">
        <v>2.7</v>
      </c>
      <c r="I375" s="364">
        <v>120</v>
      </c>
      <c r="J375" s="46">
        <v>17.5</v>
      </c>
      <c r="K375" s="48">
        <v>219</v>
      </c>
      <c r="L375" s="48">
        <v>10</v>
      </c>
      <c r="M375" s="71">
        <v>2016</v>
      </c>
      <c r="N375" s="144">
        <f>IF(K375="","",IF(O375="",IF(K375=0,"",IF(K375&lt;=[7]Разработчик!$D$7,[7]Разработчик!$C$8,IF(K375&lt;=[7]Разработчик!$G$7,[7]Разработчик!$F$8,IF(K375&lt;=[7]Разработчик!$J$7,[7]Разработчик!$I$8,IF(K375&lt;=[7]Разработчик!$M$7,[7]Разработчик!$L$8,IF(K375&lt;=[7]Разработчик!$P$7,[7]Разработчик!$O$8,IF(K375&lt;=[7]Разработчик!$S$7,[7]Разработчик!$R$8,IF(K375&lt;=425.9,3.5,IF(K375&gt;=[7]Разработчик!$V$7,[7]Разработчик!$U$8))))))))),"-"))</f>
        <v>2.5</v>
      </c>
      <c r="O375" s="145"/>
      <c r="P375" s="71">
        <v>2019</v>
      </c>
      <c r="Q375" s="71">
        <v>2023</v>
      </c>
      <c r="R375" s="71">
        <v>12.5</v>
      </c>
      <c r="S375" s="137" t="s">
        <v>1173</v>
      </c>
      <c r="T375" s="146">
        <f t="shared" si="58"/>
        <v>2028.5</v>
      </c>
      <c r="U375" s="137">
        <v>4</v>
      </c>
      <c r="V375" s="137">
        <v>0</v>
      </c>
      <c r="W375" s="137">
        <v>1</v>
      </c>
      <c r="X375" s="137">
        <v>0</v>
      </c>
      <c r="Y375" s="137">
        <v>1</v>
      </c>
      <c r="Z375" s="147">
        <v>1</v>
      </c>
      <c r="AA375" s="148" t="s">
        <v>2725</v>
      </c>
      <c r="AB375" s="147" t="s">
        <v>2521</v>
      </c>
      <c r="AC375" s="196">
        <f t="shared" si="60"/>
        <v>6</v>
      </c>
      <c r="AD375" s="196">
        <f t="shared" si="61"/>
        <v>14</v>
      </c>
      <c r="AE375" s="196">
        <f t="shared" si="62"/>
        <v>20</v>
      </c>
    </row>
    <row r="376" spans="1:31" s="7" customFormat="1" x14ac:dyDescent="0.25">
      <c r="A376" s="364"/>
      <c r="B376" s="248">
        <f t="shared" ref="B376:B404" si="65">B375</f>
        <v>86</v>
      </c>
      <c r="C376" s="321"/>
      <c r="D376" s="364"/>
      <c r="E376" s="321"/>
      <c r="F376" s="113" t="s">
        <v>35</v>
      </c>
      <c r="G376" s="364"/>
      <c r="H376" s="364"/>
      <c r="I376" s="364"/>
      <c r="J376" s="46">
        <v>0.1</v>
      </c>
      <c r="K376" s="48">
        <v>57</v>
      </c>
      <c r="L376" s="48">
        <v>6</v>
      </c>
      <c r="M376" s="71">
        <v>2016</v>
      </c>
      <c r="N376" s="144">
        <f>IF(K376="","",IF(O376="",IF(K376=0,"",IF(K376&lt;=[7]Разработчик!$D$7,[7]Разработчик!$C$8,IF(K376&lt;=[7]Разработчик!$G$7,[7]Разработчик!$F$8,IF(K376&lt;=[7]Разработчик!$J$7,[7]Разработчик!$I$8,IF(K376&lt;=[7]Разработчик!$M$7,[7]Разработчик!$L$8,IF(K376&lt;=[7]Разработчик!$P$7,[7]Разработчик!$O$8,IF(K376&lt;=[7]Разработчик!$S$7,[7]Разработчик!$R$8,IF(K376&lt;=425.9,3.5,IF(K376&gt;=[7]Разработчик!$V$7,[7]Разработчик!$U$8))))))))),"-"))</f>
        <v>1.5</v>
      </c>
      <c r="O376" s="145"/>
      <c r="P376" s="71">
        <v>2019</v>
      </c>
      <c r="Q376" s="71">
        <v>2023</v>
      </c>
      <c r="R376" s="71">
        <v>12.5</v>
      </c>
      <c r="S376" s="137" t="s">
        <v>1173</v>
      </c>
      <c r="T376" s="146">
        <f t="shared" si="58"/>
        <v>2028.5</v>
      </c>
      <c r="U376" s="147"/>
      <c r="V376" s="147"/>
      <c r="W376" s="147"/>
      <c r="X376" s="147"/>
      <c r="Y376" s="147"/>
      <c r="Z376" s="147"/>
      <c r="AA376" s="148"/>
      <c r="AB376" s="147"/>
      <c r="AC376" s="196">
        <f t="shared" si="60"/>
        <v>0</v>
      </c>
      <c r="AD376" s="196">
        <f t="shared" si="61"/>
        <v>0</v>
      </c>
      <c r="AE376" s="196">
        <f t="shared" si="62"/>
        <v>0</v>
      </c>
    </row>
    <row r="377" spans="1:31" s="7" customFormat="1" ht="15" customHeight="1" x14ac:dyDescent="0.25">
      <c r="A377" s="364"/>
      <c r="B377" s="248">
        <f t="shared" si="65"/>
        <v>86</v>
      </c>
      <c r="C377" s="321"/>
      <c r="D377" s="364" t="s">
        <v>1453</v>
      </c>
      <c r="E377" s="321"/>
      <c r="F377" s="113" t="s">
        <v>35</v>
      </c>
      <c r="G377" s="364">
        <v>2.7</v>
      </c>
      <c r="H377" s="364">
        <v>2.7</v>
      </c>
      <c r="I377" s="364">
        <v>120</v>
      </c>
      <c r="J377" s="46">
        <v>95.9</v>
      </c>
      <c r="K377" s="48">
        <v>273</v>
      </c>
      <c r="L377" s="48">
        <v>10</v>
      </c>
      <c r="M377" s="71">
        <v>2016</v>
      </c>
      <c r="N377" s="144">
        <f>IF(K377="","",IF(O377="",IF(K377=0,"",IF(K377&lt;=[7]Разработчик!$D$7,[7]Разработчик!$C$8,IF(K377&lt;=[7]Разработчик!$G$7,[7]Разработчик!$F$8,IF(K377&lt;=[7]Разработчик!$J$7,[7]Разработчик!$I$8,IF(K377&lt;=[7]Разработчик!$M$7,[7]Разработчик!$L$8,IF(K377&lt;=[7]Разработчик!$P$7,[7]Разработчик!$O$8,IF(K377&lt;=[7]Разработчик!$S$7,[7]Разработчик!$R$8,IF(K377&lt;=425.9,3.5,IF(K377&gt;=[7]Разработчик!$V$7,[7]Разработчик!$U$8))))))))),"-"))</f>
        <v>3</v>
      </c>
      <c r="O377" s="145"/>
      <c r="P377" s="71">
        <v>2019</v>
      </c>
      <c r="Q377" s="71">
        <v>2023</v>
      </c>
      <c r="R377" s="71">
        <v>12.5</v>
      </c>
      <c r="S377" s="137" t="s">
        <v>1173</v>
      </c>
      <c r="T377" s="146">
        <f t="shared" si="58"/>
        <v>2028.5</v>
      </c>
      <c r="U377" s="137">
        <v>16</v>
      </c>
      <c r="V377" s="137">
        <v>1</v>
      </c>
      <c r="W377" s="137">
        <v>2</v>
      </c>
      <c r="X377" s="137">
        <v>0</v>
      </c>
      <c r="Y377" s="137">
        <v>2</v>
      </c>
      <c r="Z377" s="137">
        <v>6</v>
      </c>
      <c r="AA377" s="148" t="s">
        <v>2726</v>
      </c>
      <c r="AB377" s="147" t="s">
        <v>2521</v>
      </c>
      <c r="AC377" s="196">
        <f t="shared" si="60"/>
        <v>25</v>
      </c>
      <c r="AD377" s="196">
        <f t="shared" si="61"/>
        <v>59</v>
      </c>
      <c r="AE377" s="196">
        <f t="shared" si="62"/>
        <v>84</v>
      </c>
    </row>
    <row r="378" spans="1:31" s="7" customFormat="1" x14ac:dyDescent="0.25">
      <c r="A378" s="364"/>
      <c r="B378" s="248">
        <f t="shared" si="65"/>
        <v>86</v>
      </c>
      <c r="C378" s="321"/>
      <c r="D378" s="364"/>
      <c r="E378" s="321"/>
      <c r="F378" s="113" t="s">
        <v>35</v>
      </c>
      <c r="G378" s="364"/>
      <c r="H378" s="364"/>
      <c r="I378" s="364"/>
      <c r="J378" s="46">
        <v>10.3</v>
      </c>
      <c r="K378" s="48">
        <v>159</v>
      </c>
      <c r="L378" s="48">
        <v>8</v>
      </c>
      <c r="M378" s="71">
        <v>2016</v>
      </c>
      <c r="N378" s="144">
        <f>IF(K378="","",IF(O378="",IF(K378=0,"",IF(K378&lt;=[7]Разработчик!$D$7,[7]Разработчик!$C$8,IF(K378&lt;=[7]Разработчик!$G$7,[7]Разработчик!$F$8,IF(K378&lt;=[7]Разработчик!$J$7,[7]Разработчик!$I$8,IF(K378&lt;=[7]Разработчик!$M$7,[7]Разработчик!$L$8,IF(K378&lt;=[7]Разработчик!$P$7,[7]Разработчик!$O$8,IF(K378&lt;=[7]Разработчик!$S$7,[7]Разработчик!$R$8,IF(K378&lt;=425.9,3.5,IF(K378&gt;=[7]Разработчик!$V$7,[7]Разработчик!$U$8))))))))),"-"))</f>
        <v>2.5</v>
      </c>
      <c r="O378" s="145"/>
      <c r="P378" s="71">
        <v>2019</v>
      </c>
      <c r="Q378" s="71">
        <v>2023</v>
      </c>
      <c r="R378" s="71">
        <v>12.5</v>
      </c>
      <c r="S378" s="137" t="s">
        <v>1173</v>
      </c>
      <c r="T378" s="146">
        <f t="shared" si="58"/>
        <v>2028.5</v>
      </c>
      <c r="U378" s="147"/>
      <c r="V378" s="147"/>
      <c r="W378" s="147"/>
      <c r="X378" s="147"/>
      <c r="Y378" s="147"/>
      <c r="Z378" s="147"/>
      <c r="AA378" s="148"/>
      <c r="AB378" s="147"/>
      <c r="AC378" s="196">
        <f t="shared" si="60"/>
        <v>0</v>
      </c>
      <c r="AD378" s="196">
        <f t="shared" si="61"/>
        <v>0</v>
      </c>
      <c r="AE378" s="196">
        <f t="shared" si="62"/>
        <v>0</v>
      </c>
    </row>
    <row r="379" spans="1:31" s="7" customFormat="1" ht="15" customHeight="1" x14ac:dyDescent="0.25">
      <c r="A379" s="364"/>
      <c r="B379" s="248">
        <f t="shared" si="65"/>
        <v>86</v>
      </c>
      <c r="C379" s="321"/>
      <c r="D379" s="364" t="s">
        <v>1454</v>
      </c>
      <c r="E379" s="321"/>
      <c r="F379" s="113" t="s">
        <v>35</v>
      </c>
      <c r="G379" s="364">
        <v>2.7</v>
      </c>
      <c r="H379" s="364">
        <v>2.7</v>
      </c>
      <c r="I379" s="364">
        <v>120</v>
      </c>
      <c r="J379" s="46">
        <v>5</v>
      </c>
      <c r="K379" s="48">
        <v>108</v>
      </c>
      <c r="L379" s="48">
        <v>8</v>
      </c>
      <c r="M379" s="71">
        <v>2016</v>
      </c>
      <c r="N379" s="144">
        <f>IF(K379="","",IF(O379="",IF(K379=0,"",IF(K379&lt;=[7]Разработчик!$D$7,[7]Разработчик!$C$8,IF(K379&lt;=[7]Разработчик!$G$7,[7]Разработчик!$F$8,IF(K379&lt;=[7]Разработчик!$J$7,[7]Разработчик!$I$8,IF(K379&lt;=[7]Разработчик!$M$7,[7]Разработчик!$L$8,IF(K379&lt;=[7]Разработчик!$P$7,[7]Разработчик!$O$8,IF(K379&lt;=[7]Разработчик!$S$7,[7]Разработчик!$R$8,IF(K379&lt;=425.9,3.5,IF(K379&gt;=[7]Разработчик!$V$7,[7]Разработчик!$U$8))))))))),"-"))</f>
        <v>2</v>
      </c>
      <c r="O379" s="145"/>
      <c r="P379" s="71">
        <v>2019</v>
      </c>
      <c r="Q379" s="71">
        <v>2023</v>
      </c>
      <c r="R379" s="71">
        <v>12.5</v>
      </c>
      <c r="S379" s="137" t="s">
        <v>1173</v>
      </c>
      <c r="T379" s="146">
        <f t="shared" si="58"/>
        <v>2028.5</v>
      </c>
      <c r="U379" s="137">
        <v>22</v>
      </c>
      <c r="V379" s="137">
        <v>5</v>
      </c>
      <c r="W379" s="137">
        <v>6</v>
      </c>
      <c r="X379" s="137">
        <v>2</v>
      </c>
      <c r="Y379" s="137">
        <v>0</v>
      </c>
      <c r="Z379" s="137">
        <v>4</v>
      </c>
      <c r="AA379" s="148" t="s">
        <v>2727</v>
      </c>
      <c r="AB379" s="147" t="s">
        <v>2521</v>
      </c>
      <c r="AC379" s="196">
        <f t="shared" si="60"/>
        <v>33</v>
      </c>
      <c r="AD379" s="196">
        <f t="shared" si="61"/>
        <v>87</v>
      </c>
      <c r="AE379" s="196">
        <f t="shared" si="62"/>
        <v>120</v>
      </c>
    </row>
    <row r="380" spans="1:31" s="7" customFormat="1" x14ac:dyDescent="0.25">
      <c r="A380" s="364"/>
      <c r="B380" s="248">
        <f t="shared" si="65"/>
        <v>86</v>
      </c>
      <c r="C380" s="321"/>
      <c r="D380" s="364"/>
      <c r="E380" s="321"/>
      <c r="F380" s="113" t="s">
        <v>35</v>
      </c>
      <c r="G380" s="364"/>
      <c r="H380" s="364"/>
      <c r="I380" s="364"/>
      <c r="J380" s="46">
        <v>18.399999999999999</v>
      </c>
      <c r="K380" s="48">
        <v>89</v>
      </c>
      <c r="L380" s="48">
        <v>7</v>
      </c>
      <c r="M380" s="71">
        <v>2016</v>
      </c>
      <c r="N380" s="144">
        <f>IF(K380="","",IF(O380="",IF(K380=0,"",IF(K380&lt;=[7]Разработчик!$D$7,[7]Разработчик!$C$8,IF(K380&lt;=[7]Разработчик!$G$7,[7]Разработчик!$F$8,IF(K380&lt;=[7]Разработчик!$J$7,[7]Разработчик!$I$8,IF(K380&lt;=[7]Разработчик!$M$7,[7]Разработчик!$L$8,IF(K380&lt;=[7]Разработчик!$P$7,[7]Разработчик!$O$8,IF(K380&lt;=[7]Разработчик!$S$7,[7]Разработчик!$R$8,IF(K380&lt;=425.9,3.5,IF(K380&gt;=[7]Разработчик!$V$7,[7]Разработчик!$U$8))))))))),"-"))</f>
        <v>2</v>
      </c>
      <c r="O380" s="145"/>
      <c r="P380" s="71">
        <v>2019</v>
      </c>
      <c r="Q380" s="71">
        <v>2023</v>
      </c>
      <c r="R380" s="71">
        <v>12.5</v>
      </c>
      <c r="S380" s="137" t="s">
        <v>1173</v>
      </c>
      <c r="T380" s="146">
        <f t="shared" si="58"/>
        <v>2028.5</v>
      </c>
      <c r="U380" s="147"/>
      <c r="V380" s="147"/>
      <c r="W380" s="147"/>
      <c r="X380" s="147"/>
      <c r="Y380" s="147"/>
      <c r="Z380" s="147"/>
      <c r="AA380" s="148"/>
      <c r="AB380" s="147"/>
      <c r="AC380" s="196">
        <f t="shared" si="60"/>
        <v>0</v>
      </c>
      <c r="AD380" s="196">
        <f t="shared" si="61"/>
        <v>0</v>
      </c>
      <c r="AE380" s="196">
        <f t="shared" si="62"/>
        <v>0</v>
      </c>
    </row>
    <row r="381" spans="1:31" s="7" customFormat="1" x14ac:dyDescent="0.25">
      <c r="A381" s="364"/>
      <c r="B381" s="248">
        <f t="shared" si="65"/>
        <v>86</v>
      </c>
      <c r="C381" s="321"/>
      <c r="D381" s="364"/>
      <c r="E381" s="321"/>
      <c r="F381" s="113" t="s">
        <v>35</v>
      </c>
      <c r="G381" s="364"/>
      <c r="H381" s="364"/>
      <c r="I381" s="364"/>
      <c r="J381" s="46">
        <v>0.3</v>
      </c>
      <c r="K381" s="48">
        <v>57</v>
      </c>
      <c r="L381" s="48">
        <v>6</v>
      </c>
      <c r="M381" s="71">
        <v>2016</v>
      </c>
      <c r="N381" s="144">
        <f>IF(K381="","",IF(O381="",IF(K381=0,"",IF(K381&lt;=[7]Разработчик!$D$7,[7]Разработчик!$C$8,IF(K381&lt;=[7]Разработчик!$G$7,[7]Разработчик!$F$8,IF(K381&lt;=[7]Разработчик!$J$7,[7]Разработчик!$I$8,IF(K381&lt;=[7]Разработчик!$M$7,[7]Разработчик!$L$8,IF(K381&lt;=[7]Разработчик!$P$7,[7]Разработчик!$O$8,IF(K381&lt;=[7]Разработчик!$S$7,[7]Разработчик!$R$8,IF(K381&lt;=425.9,3.5,IF(K381&gt;=[7]Разработчик!$V$7,[7]Разработчик!$U$8))))))))),"-"))</f>
        <v>1.5</v>
      </c>
      <c r="O381" s="145"/>
      <c r="P381" s="71">
        <v>2019</v>
      </c>
      <c r="Q381" s="71">
        <v>2023</v>
      </c>
      <c r="R381" s="71">
        <v>12.5</v>
      </c>
      <c r="S381" s="137" t="s">
        <v>1173</v>
      </c>
      <c r="T381" s="146">
        <f t="shared" si="58"/>
        <v>2028.5</v>
      </c>
      <c r="U381" s="147"/>
      <c r="V381" s="147"/>
      <c r="W381" s="147"/>
      <c r="X381" s="147"/>
      <c r="Y381" s="147"/>
      <c r="Z381" s="147"/>
      <c r="AA381" s="148"/>
      <c r="AB381" s="147"/>
      <c r="AC381" s="196">
        <f t="shared" si="60"/>
        <v>0</v>
      </c>
      <c r="AD381" s="196">
        <f t="shared" si="61"/>
        <v>0</v>
      </c>
      <c r="AE381" s="196">
        <f t="shared" si="62"/>
        <v>0</v>
      </c>
    </row>
    <row r="382" spans="1:31" s="7" customFormat="1" x14ac:dyDescent="0.25">
      <c r="A382" s="364"/>
      <c r="B382" s="248">
        <f t="shared" si="65"/>
        <v>86</v>
      </c>
      <c r="C382" s="321"/>
      <c r="D382" s="364"/>
      <c r="E382" s="321"/>
      <c r="F382" s="113" t="s">
        <v>35</v>
      </c>
      <c r="G382" s="364"/>
      <c r="H382" s="364"/>
      <c r="I382" s="364"/>
      <c r="J382" s="46">
        <v>1.1000000000000001</v>
      </c>
      <c r="K382" s="48">
        <v>32</v>
      </c>
      <c r="L382" s="48">
        <v>4.5</v>
      </c>
      <c r="M382" s="71">
        <v>2016</v>
      </c>
      <c r="N382" s="144">
        <f>IF(K382="","",IF(O382="",IF(K382=0,"",IF(K382&lt;=[7]Разработчик!$D$7,[7]Разработчик!$C$8,IF(K382&lt;=[7]Разработчик!$G$7,[7]Разработчик!$F$8,IF(K382&lt;=[7]Разработчик!$J$7,[7]Разработчик!$I$8,IF(K382&lt;=[7]Разработчик!$M$7,[7]Разработчик!$L$8,IF(K382&lt;=[7]Разработчик!$P$7,[7]Разработчик!$O$8,IF(K382&lt;=[7]Разработчик!$S$7,[7]Разработчик!$R$8,IF(K382&lt;=425.9,3.5,IF(K382&gt;=[7]Разработчик!$V$7,[7]Разработчик!$U$8))))))))),"-"))</f>
        <v>1.5</v>
      </c>
      <c r="O382" s="145"/>
      <c r="P382" s="71">
        <v>2019</v>
      </c>
      <c r="Q382" s="71">
        <v>2023</v>
      </c>
      <c r="R382" s="71">
        <v>12.5</v>
      </c>
      <c r="S382" s="137" t="s">
        <v>1173</v>
      </c>
      <c r="T382" s="146">
        <f t="shared" si="58"/>
        <v>2028.5</v>
      </c>
      <c r="U382" s="147"/>
      <c r="V382" s="147"/>
      <c r="W382" s="147"/>
      <c r="X382" s="147"/>
      <c r="Y382" s="147"/>
      <c r="Z382" s="147"/>
      <c r="AA382" s="148"/>
      <c r="AB382" s="147"/>
      <c r="AC382" s="196">
        <f t="shared" si="60"/>
        <v>0</v>
      </c>
      <c r="AD382" s="196">
        <f t="shared" si="61"/>
        <v>0</v>
      </c>
      <c r="AE382" s="196">
        <f t="shared" si="62"/>
        <v>0</v>
      </c>
    </row>
    <row r="383" spans="1:31" s="7" customFormat="1" ht="15" customHeight="1" x14ac:dyDescent="0.25">
      <c r="A383" s="364"/>
      <c r="B383" s="248">
        <f t="shared" si="65"/>
        <v>86</v>
      </c>
      <c r="C383" s="321"/>
      <c r="D383" s="364" t="s">
        <v>1455</v>
      </c>
      <c r="E383" s="321"/>
      <c r="F383" s="113" t="s">
        <v>35</v>
      </c>
      <c r="G383" s="364">
        <v>2.7</v>
      </c>
      <c r="H383" s="364">
        <v>2.7</v>
      </c>
      <c r="I383" s="364">
        <v>120</v>
      </c>
      <c r="J383" s="46">
        <v>5</v>
      </c>
      <c r="K383" s="48">
        <v>108</v>
      </c>
      <c r="L383" s="48">
        <v>8</v>
      </c>
      <c r="M383" s="71">
        <v>2016</v>
      </c>
      <c r="N383" s="144">
        <f>IF(K383="","",IF(O383="",IF(K383=0,"",IF(K383&lt;=[7]Разработчик!$D$7,[7]Разработчик!$C$8,IF(K383&lt;=[7]Разработчик!$G$7,[7]Разработчик!$F$8,IF(K383&lt;=[7]Разработчик!$J$7,[7]Разработчик!$I$8,IF(K383&lt;=[7]Разработчик!$M$7,[7]Разработчик!$L$8,IF(K383&lt;=[7]Разработчик!$P$7,[7]Разработчик!$O$8,IF(K383&lt;=[7]Разработчик!$S$7,[7]Разработчик!$R$8,IF(K383&lt;=425.9,3.5,IF(K383&gt;=[7]Разработчик!$V$7,[7]Разработчик!$U$8))))))))),"-"))</f>
        <v>2</v>
      </c>
      <c r="O383" s="145"/>
      <c r="P383" s="71">
        <v>2019</v>
      </c>
      <c r="Q383" s="71">
        <v>2023</v>
      </c>
      <c r="R383" s="71">
        <v>12.5</v>
      </c>
      <c r="S383" s="137" t="s">
        <v>1173</v>
      </c>
      <c r="T383" s="146">
        <f t="shared" si="58"/>
        <v>2028.5</v>
      </c>
      <c r="U383" s="137">
        <v>21</v>
      </c>
      <c r="V383" s="137">
        <v>5</v>
      </c>
      <c r="W383" s="137">
        <v>6</v>
      </c>
      <c r="X383" s="137">
        <v>2</v>
      </c>
      <c r="Y383" s="137">
        <v>0</v>
      </c>
      <c r="Z383" s="137">
        <v>4</v>
      </c>
      <c r="AA383" s="148" t="s">
        <v>2727</v>
      </c>
      <c r="AB383" s="147" t="s">
        <v>2521</v>
      </c>
      <c r="AC383" s="196">
        <f t="shared" si="60"/>
        <v>32</v>
      </c>
      <c r="AD383" s="196">
        <f t="shared" si="61"/>
        <v>85</v>
      </c>
      <c r="AE383" s="196">
        <f t="shared" si="62"/>
        <v>117</v>
      </c>
    </row>
    <row r="384" spans="1:31" s="7" customFormat="1" x14ac:dyDescent="0.25">
      <c r="A384" s="364"/>
      <c r="B384" s="248">
        <f t="shared" si="65"/>
        <v>86</v>
      </c>
      <c r="C384" s="321"/>
      <c r="D384" s="364"/>
      <c r="E384" s="321"/>
      <c r="F384" s="113" t="s">
        <v>35</v>
      </c>
      <c r="G384" s="364"/>
      <c r="H384" s="364"/>
      <c r="I384" s="364"/>
      <c r="J384" s="46">
        <v>18.399999999999999</v>
      </c>
      <c r="K384" s="48">
        <v>89</v>
      </c>
      <c r="L384" s="48">
        <v>7</v>
      </c>
      <c r="M384" s="71">
        <v>2016</v>
      </c>
      <c r="N384" s="144">
        <f>IF(K384="","",IF(O384="",IF(K384=0,"",IF(K384&lt;=[7]Разработчик!$D$7,[7]Разработчик!$C$8,IF(K384&lt;=[7]Разработчик!$G$7,[7]Разработчик!$F$8,IF(K384&lt;=[7]Разработчик!$J$7,[7]Разработчик!$I$8,IF(K384&lt;=[7]Разработчик!$M$7,[7]Разработчик!$L$8,IF(K384&lt;=[7]Разработчик!$P$7,[7]Разработчик!$O$8,IF(K384&lt;=[7]Разработчик!$S$7,[7]Разработчик!$R$8,IF(K384&lt;=425.9,3.5,IF(K384&gt;=[7]Разработчик!$V$7,[7]Разработчик!$U$8))))))))),"-"))</f>
        <v>2</v>
      </c>
      <c r="O384" s="145"/>
      <c r="P384" s="71">
        <v>2019</v>
      </c>
      <c r="Q384" s="71">
        <v>2023</v>
      </c>
      <c r="R384" s="71">
        <v>12.5</v>
      </c>
      <c r="S384" s="137" t="s">
        <v>1173</v>
      </c>
      <c r="T384" s="146">
        <f t="shared" si="58"/>
        <v>2028.5</v>
      </c>
      <c r="U384" s="147"/>
      <c r="V384" s="147"/>
      <c r="W384" s="147"/>
      <c r="X384" s="147"/>
      <c r="Y384" s="147"/>
      <c r="Z384" s="147"/>
      <c r="AA384" s="148"/>
      <c r="AB384" s="147"/>
      <c r="AC384" s="196">
        <f t="shared" si="60"/>
        <v>0</v>
      </c>
      <c r="AD384" s="196">
        <f t="shared" si="61"/>
        <v>0</v>
      </c>
      <c r="AE384" s="196">
        <f t="shared" si="62"/>
        <v>0</v>
      </c>
    </row>
    <row r="385" spans="1:31" s="7" customFormat="1" x14ac:dyDescent="0.25">
      <c r="A385" s="364"/>
      <c r="B385" s="248">
        <f t="shared" si="65"/>
        <v>86</v>
      </c>
      <c r="C385" s="321"/>
      <c r="D385" s="364"/>
      <c r="E385" s="321"/>
      <c r="F385" s="113" t="s">
        <v>35</v>
      </c>
      <c r="G385" s="364"/>
      <c r="H385" s="364"/>
      <c r="I385" s="364"/>
      <c r="J385" s="46">
        <v>0.3</v>
      </c>
      <c r="K385" s="48">
        <v>57</v>
      </c>
      <c r="L385" s="48">
        <v>6</v>
      </c>
      <c r="M385" s="71">
        <v>2016</v>
      </c>
      <c r="N385" s="144">
        <f>IF(K385="","",IF(O385="",IF(K385=0,"",IF(K385&lt;=[7]Разработчик!$D$7,[7]Разработчик!$C$8,IF(K385&lt;=[7]Разработчик!$G$7,[7]Разработчик!$F$8,IF(K385&lt;=[7]Разработчик!$J$7,[7]Разработчик!$I$8,IF(K385&lt;=[7]Разработчик!$M$7,[7]Разработчик!$L$8,IF(K385&lt;=[7]Разработчик!$P$7,[7]Разработчик!$O$8,IF(K385&lt;=[7]Разработчик!$S$7,[7]Разработчик!$R$8,IF(K385&lt;=425.9,3.5,IF(K385&gt;=[7]Разработчик!$V$7,[7]Разработчик!$U$8))))))))),"-"))</f>
        <v>1.5</v>
      </c>
      <c r="O385" s="145"/>
      <c r="P385" s="71">
        <v>2019</v>
      </c>
      <c r="Q385" s="71">
        <v>2023</v>
      </c>
      <c r="R385" s="71">
        <v>12.5</v>
      </c>
      <c r="S385" s="137" t="s">
        <v>1173</v>
      </c>
      <c r="T385" s="146">
        <f t="shared" si="58"/>
        <v>2028.5</v>
      </c>
      <c r="U385" s="147"/>
      <c r="V385" s="147"/>
      <c r="W385" s="147"/>
      <c r="X385" s="147"/>
      <c r="Y385" s="147"/>
      <c r="Z385" s="147"/>
      <c r="AA385" s="148"/>
      <c r="AB385" s="147"/>
      <c r="AC385" s="196">
        <f t="shared" si="60"/>
        <v>0</v>
      </c>
      <c r="AD385" s="196">
        <f t="shared" si="61"/>
        <v>0</v>
      </c>
      <c r="AE385" s="196">
        <f t="shared" si="62"/>
        <v>0</v>
      </c>
    </row>
    <row r="386" spans="1:31" s="7" customFormat="1" x14ac:dyDescent="0.25">
      <c r="A386" s="364"/>
      <c r="B386" s="248">
        <f t="shared" si="65"/>
        <v>86</v>
      </c>
      <c r="C386" s="321"/>
      <c r="D386" s="364"/>
      <c r="E386" s="321"/>
      <c r="F386" s="113" t="s">
        <v>35</v>
      </c>
      <c r="G386" s="364"/>
      <c r="H386" s="364"/>
      <c r="I386" s="364"/>
      <c r="J386" s="46">
        <v>0.7</v>
      </c>
      <c r="K386" s="48">
        <v>32</v>
      </c>
      <c r="L386" s="48">
        <v>4.5</v>
      </c>
      <c r="M386" s="71">
        <v>2016</v>
      </c>
      <c r="N386" s="144">
        <f>IF(K386="","",IF(O386="",IF(K386=0,"",IF(K386&lt;=[7]Разработчик!$D$7,[7]Разработчик!$C$8,IF(K386&lt;=[7]Разработчик!$G$7,[7]Разработчик!$F$8,IF(K386&lt;=[7]Разработчик!$J$7,[7]Разработчик!$I$8,IF(K386&lt;=[7]Разработчик!$M$7,[7]Разработчик!$L$8,IF(K386&lt;=[7]Разработчик!$P$7,[7]Разработчик!$O$8,IF(K386&lt;=[7]Разработчик!$S$7,[7]Разработчик!$R$8,IF(K386&lt;=425.9,3.5,IF(K386&gt;=[7]Разработчик!$V$7,[7]Разработчик!$U$8))))))))),"-"))</f>
        <v>1.5</v>
      </c>
      <c r="O386" s="145"/>
      <c r="P386" s="71">
        <v>2019</v>
      </c>
      <c r="Q386" s="71">
        <v>2023</v>
      </c>
      <c r="R386" s="71">
        <v>12.5</v>
      </c>
      <c r="S386" s="137" t="s">
        <v>1173</v>
      </c>
      <c r="T386" s="146">
        <f t="shared" si="58"/>
        <v>2028.5</v>
      </c>
      <c r="U386" s="147"/>
      <c r="V386" s="147"/>
      <c r="W386" s="147"/>
      <c r="X386" s="147"/>
      <c r="Y386" s="147"/>
      <c r="Z386" s="147"/>
      <c r="AA386" s="148"/>
      <c r="AB386" s="147"/>
      <c r="AC386" s="196">
        <f t="shared" si="60"/>
        <v>0</v>
      </c>
      <c r="AD386" s="196">
        <f t="shared" si="61"/>
        <v>0</v>
      </c>
      <c r="AE386" s="196">
        <f t="shared" si="62"/>
        <v>0</v>
      </c>
    </row>
    <row r="387" spans="1:31" s="7" customFormat="1" ht="15" customHeight="1" x14ac:dyDescent="0.25">
      <c r="A387" s="364"/>
      <c r="B387" s="248">
        <f t="shared" si="65"/>
        <v>86</v>
      </c>
      <c r="C387" s="321"/>
      <c r="D387" s="364" t="s">
        <v>1456</v>
      </c>
      <c r="E387" s="321"/>
      <c r="F387" s="113" t="s">
        <v>35</v>
      </c>
      <c r="G387" s="364">
        <v>2.7</v>
      </c>
      <c r="H387" s="364">
        <v>2.7</v>
      </c>
      <c r="I387" s="364">
        <v>120</v>
      </c>
      <c r="J387" s="46">
        <v>5</v>
      </c>
      <c r="K387" s="48">
        <v>108</v>
      </c>
      <c r="L387" s="48">
        <v>8</v>
      </c>
      <c r="M387" s="71">
        <v>2016</v>
      </c>
      <c r="N387" s="144">
        <f>IF(K387="","",IF(O387="",IF(K387=0,"",IF(K387&lt;=[7]Разработчик!$D$7,[7]Разработчик!$C$8,IF(K387&lt;=[7]Разработчик!$G$7,[7]Разработчик!$F$8,IF(K387&lt;=[7]Разработчик!$J$7,[7]Разработчик!$I$8,IF(K387&lt;=[7]Разработчик!$M$7,[7]Разработчик!$L$8,IF(K387&lt;=[7]Разработчик!$P$7,[7]Разработчик!$O$8,IF(K387&lt;=[7]Разработчик!$S$7,[7]Разработчик!$R$8,IF(K387&lt;=425.9,3.5,IF(K387&gt;=[7]Разработчик!$V$7,[7]Разработчик!$U$8))))))))),"-"))</f>
        <v>2</v>
      </c>
      <c r="O387" s="145"/>
      <c r="P387" s="71">
        <v>2019</v>
      </c>
      <c r="Q387" s="71">
        <v>2023</v>
      </c>
      <c r="R387" s="71">
        <v>12.5</v>
      </c>
      <c r="S387" s="137" t="s">
        <v>1173</v>
      </c>
      <c r="T387" s="146">
        <f t="shared" si="58"/>
        <v>2028.5</v>
      </c>
      <c r="U387" s="137">
        <v>21</v>
      </c>
      <c r="V387" s="137">
        <v>5</v>
      </c>
      <c r="W387" s="137">
        <v>6</v>
      </c>
      <c r="X387" s="137">
        <v>2</v>
      </c>
      <c r="Y387" s="137">
        <v>0</v>
      </c>
      <c r="Z387" s="137">
        <v>4</v>
      </c>
      <c r="AA387" s="148" t="s">
        <v>2727</v>
      </c>
      <c r="AB387" s="147" t="s">
        <v>2521</v>
      </c>
      <c r="AC387" s="196">
        <f t="shared" si="60"/>
        <v>32</v>
      </c>
      <c r="AD387" s="196">
        <f t="shared" si="61"/>
        <v>85</v>
      </c>
      <c r="AE387" s="196">
        <f t="shared" si="62"/>
        <v>117</v>
      </c>
    </row>
    <row r="388" spans="1:31" s="7" customFormat="1" x14ac:dyDescent="0.25">
      <c r="A388" s="364"/>
      <c r="B388" s="248">
        <f t="shared" si="65"/>
        <v>86</v>
      </c>
      <c r="C388" s="321"/>
      <c r="D388" s="364"/>
      <c r="E388" s="321"/>
      <c r="F388" s="113" t="s">
        <v>35</v>
      </c>
      <c r="G388" s="364"/>
      <c r="H388" s="364"/>
      <c r="I388" s="364"/>
      <c r="J388" s="46">
        <v>18.399999999999999</v>
      </c>
      <c r="K388" s="48">
        <v>89</v>
      </c>
      <c r="L388" s="48">
        <v>7</v>
      </c>
      <c r="M388" s="71">
        <v>2016</v>
      </c>
      <c r="N388" s="144">
        <f>IF(K388="","",IF(O388="",IF(K388=0,"",IF(K388&lt;=[7]Разработчик!$D$7,[7]Разработчик!$C$8,IF(K388&lt;=[7]Разработчик!$G$7,[7]Разработчик!$F$8,IF(K388&lt;=[7]Разработчик!$J$7,[7]Разработчик!$I$8,IF(K388&lt;=[7]Разработчик!$M$7,[7]Разработчик!$L$8,IF(K388&lt;=[7]Разработчик!$P$7,[7]Разработчик!$O$8,IF(K388&lt;=[7]Разработчик!$S$7,[7]Разработчик!$R$8,IF(K388&lt;=425.9,3.5,IF(K388&gt;=[7]Разработчик!$V$7,[7]Разработчик!$U$8))))))))),"-"))</f>
        <v>2</v>
      </c>
      <c r="O388" s="145"/>
      <c r="P388" s="71">
        <v>2019</v>
      </c>
      <c r="Q388" s="71">
        <v>2023</v>
      </c>
      <c r="R388" s="71">
        <v>12.5</v>
      </c>
      <c r="S388" s="137" t="s">
        <v>1173</v>
      </c>
      <c r="T388" s="146">
        <f t="shared" si="58"/>
        <v>2028.5</v>
      </c>
      <c r="U388" s="147"/>
      <c r="V388" s="147"/>
      <c r="W388" s="147"/>
      <c r="X388" s="147"/>
      <c r="Y388" s="147"/>
      <c r="Z388" s="147"/>
      <c r="AA388" s="148"/>
      <c r="AB388" s="147"/>
      <c r="AC388" s="196">
        <f t="shared" si="60"/>
        <v>0</v>
      </c>
      <c r="AD388" s="196">
        <f t="shared" si="61"/>
        <v>0</v>
      </c>
      <c r="AE388" s="196">
        <f t="shared" si="62"/>
        <v>0</v>
      </c>
    </row>
    <row r="389" spans="1:31" s="7" customFormat="1" x14ac:dyDescent="0.25">
      <c r="A389" s="364"/>
      <c r="B389" s="248">
        <f t="shared" si="65"/>
        <v>86</v>
      </c>
      <c r="C389" s="321"/>
      <c r="D389" s="364"/>
      <c r="E389" s="321"/>
      <c r="F389" s="113" t="s">
        <v>35</v>
      </c>
      <c r="G389" s="364"/>
      <c r="H389" s="364"/>
      <c r="I389" s="364"/>
      <c r="J389" s="46">
        <v>0.3</v>
      </c>
      <c r="K389" s="48">
        <v>57</v>
      </c>
      <c r="L389" s="48">
        <v>6</v>
      </c>
      <c r="M389" s="71">
        <v>2016</v>
      </c>
      <c r="N389" s="144">
        <f>IF(K389="","",IF(O389="",IF(K389=0,"",IF(K389&lt;=[7]Разработчик!$D$7,[7]Разработчик!$C$8,IF(K389&lt;=[7]Разработчик!$G$7,[7]Разработчик!$F$8,IF(K389&lt;=[7]Разработчик!$J$7,[7]Разработчик!$I$8,IF(K389&lt;=[7]Разработчик!$M$7,[7]Разработчик!$L$8,IF(K389&lt;=[7]Разработчик!$P$7,[7]Разработчик!$O$8,IF(K389&lt;=[7]Разработчик!$S$7,[7]Разработчик!$R$8,IF(K389&lt;=425.9,3.5,IF(K389&gt;=[7]Разработчик!$V$7,[7]Разработчик!$U$8))))))))),"-"))</f>
        <v>1.5</v>
      </c>
      <c r="O389" s="145"/>
      <c r="P389" s="71">
        <v>2019</v>
      </c>
      <c r="Q389" s="71">
        <v>2023</v>
      </c>
      <c r="R389" s="71">
        <v>12.5</v>
      </c>
      <c r="S389" s="137" t="s">
        <v>1173</v>
      </c>
      <c r="T389" s="146">
        <f t="shared" ref="T389:T442" si="66">IF(M389="","",M389+R389)</f>
        <v>2028.5</v>
      </c>
      <c r="U389" s="147"/>
      <c r="V389" s="147"/>
      <c r="W389" s="147"/>
      <c r="X389" s="147"/>
      <c r="Y389" s="147"/>
      <c r="Z389" s="147"/>
      <c r="AA389" s="148"/>
      <c r="AB389" s="147"/>
      <c r="AC389" s="196">
        <f t="shared" si="60"/>
        <v>0</v>
      </c>
      <c r="AD389" s="196">
        <f t="shared" si="61"/>
        <v>0</v>
      </c>
      <c r="AE389" s="196">
        <f t="shared" si="62"/>
        <v>0</v>
      </c>
    </row>
    <row r="390" spans="1:31" s="7" customFormat="1" x14ac:dyDescent="0.25">
      <c r="A390" s="364"/>
      <c r="B390" s="248">
        <f t="shared" si="65"/>
        <v>86</v>
      </c>
      <c r="C390" s="321"/>
      <c r="D390" s="364"/>
      <c r="E390" s="321"/>
      <c r="F390" s="113" t="s">
        <v>35</v>
      </c>
      <c r="G390" s="364"/>
      <c r="H390" s="364"/>
      <c r="I390" s="364"/>
      <c r="J390" s="46">
        <v>0.7</v>
      </c>
      <c r="K390" s="48">
        <v>32</v>
      </c>
      <c r="L390" s="48">
        <v>4.5</v>
      </c>
      <c r="M390" s="71">
        <v>2016</v>
      </c>
      <c r="N390" s="144">
        <f>IF(K390="","",IF(O390="",IF(K390=0,"",IF(K390&lt;=[7]Разработчик!$D$7,[7]Разработчик!$C$8,IF(K390&lt;=[7]Разработчик!$G$7,[7]Разработчик!$F$8,IF(K390&lt;=[7]Разработчик!$J$7,[7]Разработчик!$I$8,IF(K390&lt;=[7]Разработчик!$M$7,[7]Разработчик!$L$8,IF(K390&lt;=[7]Разработчик!$P$7,[7]Разработчик!$O$8,IF(K390&lt;=[7]Разработчик!$S$7,[7]Разработчик!$R$8,IF(K390&lt;=425.9,3.5,IF(K390&gt;=[7]Разработчик!$V$7,[7]Разработчик!$U$8))))))))),"-"))</f>
        <v>1.5</v>
      </c>
      <c r="O390" s="145"/>
      <c r="P390" s="71">
        <v>2019</v>
      </c>
      <c r="Q390" s="71">
        <v>2023</v>
      </c>
      <c r="R390" s="71">
        <v>12.5</v>
      </c>
      <c r="S390" s="137" t="s">
        <v>1173</v>
      </c>
      <c r="T390" s="146">
        <f t="shared" si="66"/>
        <v>2028.5</v>
      </c>
      <c r="U390" s="147"/>
      <c r="V390" s="147"/>
      <c r="W390" s="147"/>
      <c r="X390" s="147"/>
      <c r="Y390" s="147"/>
      <c r="Z390" s="147"/>
      <c r="AA390" s="148"/>
      <c r="AB390" s="147"/>
      <c r="AC390" s="196">
        <f t="shared" si="60"/>
        <v>0</v>
      </c>
      <c r="AD390" s="196">
        <f t="shared" si="61"/>
        <v>0</v>
      </c>
      <c r="AE390" s="196">
        <f t="shared" si="62"/>
        <v>0</v>
      </c>
    </row>
    <row r="391" spans="1:31" s="7" customFormat="1" ht="15" customHeight="1" x14ac:dyDescent="0.25">
      <c r="A391" s="364"/>
      <c r="B391" s="248">
        <f t="shared" si="65"/>
        <v>86</v>
      </c>
      <c r="C391" s="321"/>
      <c r="D391" s="364" t="s">
        <v>1457</v>
      </c>
      <c r="E391" s="321"/>
      <c r="F391" s="113" t="s">
        <v>35</v>
      </c>
      <c r="G391" s="364">
        <v>2.7</v>
      </c>
      <c r="H391" s="364">
        <v>2.7</v>
      </c>
      <c r="I391" s="364">
        <v>120</v>
      </c>
      <c r="J391" s="46">
        <v>5</v>
      </c>
      <c r="K391" s="48">
        <v>108</v>
      </c>
      <c r="L391" s="48">
        <v>8</v>
      </c>
      <c r="M391" s="71">
        <v>2016</v>
      </c>
      <c r="N391" s="144">
        <f>IF(K391="","",IF(O391="",IF(K391=0,"",IF(K391&lt;=[7]Разработчик!$D$7,[7]Разработчик!$C$8,IF(K391&lt;=[7]Разработчик!$G$7,[7]Разработчик!$F$8,IF(K391&lt;=[7]Разработчик!$J$7,[7]Разработчик!$I$8,IF(K391&lt;=[7]Разработчик!$M$7,[7]Разработчик!$L$8,IF(K391&lt;=[7]Разработчик!$P$7,[7]Разработчик!$O$8,IF(K391&lt;=[7]Разработчик!$S$7,[7]Разработчик!$R$8,IF(K391&lt;=425.9,3.5,IF(K391&gt;=[7]Разработчик!$V$7,[7]Разработчик!$U$8))))))))),"-"))</f>
        <v>2</v>
      </c>
      <c r="O391" s="145"/>
      <c r="P391" s="71">
        <v>2019</v>
      </c>
      <c r="Q391" s="71">
        <v>2023</v>
      </c>
      <c r="R391" s="71">
        <v>12.5</v>
      </c>
      <c r="S391" s="137" t="s">
        <v>1173</v>
      </c>
      <c r="T391" s="146">
        <f t="shared" si="66"/>
        <v>2028.5</v>
      </c>
      <c r="U391" s="137">
        <v>21</v>
      </c>
      <c r="V391" s="137">
        <v>5</v>
      </c>
      <c r="W391" s="137">
        <v>6</v>
      </c>
      <c r="X391" s="137">
        <v>2</v>
      </c>
      <c r="Y391" s="137">
        <v>0</v>
      </c>
      <c r="Z391" s="137">
        <v>4</v>
      </c>
      <c r="AA391" s="148" t="s">
        <v>2727</v>
      </c>
      <c r="AB391" s="147" t="s">
        <v>2521</v>
      </c>
      <c r="AC391" s="196">
        <f t="shared" ref="AC391:AC442" si="67">SUM(U391+V391+X391+Y391+Z391)</f>
        <v>32</v>
      </c>
      <c r="AD391" s="196">
        <f t="shared" ref="AD391:AD442" si="68">SUM(U391*2)+(V391*3)+(W391*2)+(X391*2)+(Y391)+(Z391*3)</f>
        <v>85</v>
      </c>
      <c r="AE391" s="196">
        <f t="shared" ref="AE391:AE442" si="69">SUM(AC391+AD391)</f>
        <v>117</v>
      </c>
    </row>
    <row r="392" spans="1:31" s="7" customFormat="1" x14ac:dyDescent="0.25">
      <c r="A392" s="364"/>
      <c r="B392" s="248">
        <f t="shared" si="65"/>
        <v>86</v>
      </c>
      <c r="C392" s="321"/>
      <c r="D392" s="364"/>
      <c r="E392" s="321"/>
      <c r="F392" s="113" t="s">
        <v>35</v>
      </c>
      <c r="G392" s="364"/>
      <c r="H392" s="364"/>
      <c r="I392" s="364"/>
      <c r="J392" s="46">
        <v>18.399999999999999</v>
      </c>
      <c r="K392" s="48">
        <v>89</v>
      </c>
      <c r="L392" s="48">
        <v>7</v>
      </c>
      <c r="M392" s="71">
        <v>2016</v>
      </c>
      <c r="N392" s="144">
        <f>IF(K392="","",IF(O392="",IF(K392=0,"",IF(K392&lt;=[7]Разработчик!$D$7,[7]Разработчик!$C$8,IF(K392&lt;=[7]Разработчик!$G$7,[7]Разработчик!$F$8,IF(K392&lt;=[7]Разработчик!$J$7,[7]Разработчик!$I$8,IF(K392&lt;=[7]Разработчик!$M$7,[7]Разработчик!$L$8,IF(K392&lt;=[7]Разработчик!$P$7,[7]Разработчик!$O$8,IF(K392&lt;=[7]Разработчик!$S$7,[7]Разработчик!$R$8,IF(K392&lt;=425.9,3.5,IF(K392&gt;=[7]Разработчик!$V$7,[7]Разработчик!$U$8))))))))),"-"))</f>
        <v>2</v>
      </c>
      <c r="O392" s="145"/>
      <c r="P392" s="71">
        <v>2019</v>
      </c>
      <c r="Q392" s="71">
        <v>2023</v>
      </c>
      <c r="R392" s="71">
        <v>12.5</v>
      </c>
      <c r="S392" s="137" t="s">
        <v>1173</v>
      </c>
      <c r="T392" s="146">
        <f t="shared" si="66"/>
        <v>2028.5</v>
      </c>
      <c r="U392" s="147"/>
      <c r="V392" s="147"/>
      <c r="W392" s="147"/>
      <c r="X392" s="147"/>
      <c r="Y392" s="147"/>
      <c r="Z392" s="147"/>
      <c r="AA392" s="148"/>
      <c r="AB392" s="147"/>
      <c r="AC392" s="196">
        <f t="shared" si="67"/>
        <v>0</v>
      </c>
      <c r="AD392" s="196">
        <f t="shared" si="68"/>
        <v>0</v>
      </c>
      <c r="AE392" s="196">
        <f t="shared" si="69"/>
        <v>0</v>
      </c>
    </row>
    <row r="393" spans="1:31" s="7" customFormat="1" x14ac:dyDescent="0.25">
      <c r="A393" s="364"/>
      <c r="B393" s="248">
        <f t="shared" si="65"/>
        <v>86</v>
      </c>
      <c r="C393" s="321"/>
      <c r="D393" s="364"/>
      <c r="E393" s="321"/>
      <c r="F393" s="113" t="s">
        <v>35</v>
      </c>
      <c r="G393" s="364"/>
      <c r="H393" s="364"/>
      <c r="I393" s="364"/>
      <c r="J393" s="46">
        <v>0.3</v>
      </c>
      <c r="K393" s="48">
        <v>57</v>
      </c>
      <c r="L393" s="48">
        <v>6</v>
      </c>
      <c r="M393" s="71">
        <v>2016</v>
      </c>
      <c r="N393" s="144">
        <f>IF(K393="","",IF(O393="",IF(K393=0,"",IF(K393&lt;=[7]Разработчик!$D$7,[7]Разработчик!$C$8,IF(K393&lt;=[7]Разработчик!$G$7,[7]Разработчик!$F$8,IF(K393&lt;=[7]Разработчик!$J$7,[7]Разработчик!$I$8,IF(K393&lt;=[7]Разработчик!$M$7,[7]Разработчик!$L$8,IF(K393&lt;=[7]Разработчик!$P$7,[7]Разработчик!$O$8,IF(K393&lt;=[7]Разработчик!$S$7,[7]Разработчик!$R$8,IF(K393&lt;=425.9,3.5,IF(K393&gt;=[7]Разработчик!$V$7,[7]Разработчик!$U$8))))))))),"-"))</f>
        <v>1.5</v>
      </c>
      <c r="O393" s="145"/>
      <c r="P393" s="71">
        <v>2019</v>
      </c>
      <c r="Q393" s="71">
        <v>2023</v>
      </c>
      <c r="R393" s="71">
        <v>12.5</v>
      </c>
      <c r="S393" s="137" t="s">
        <v>1173</v>
      </c>
      <c r="T393" s="146">
        <f t="shared" si="66"/>
        <v>2028.5</v>
      </c>
      <c r="U393" s="147"/>
      <c r="V393" s="147"/>
      <c r="W393" s="147"/>
      <c r="X393" s="147"/>
      <c r="Y393" s="147"/>
      <c r="Z393" s="147"/>
      <c r="AA393" s="148"/>
      <c r="AB393" s="147"/>
      <c r="AC393" s="196">
        <f t="shared" si="67"/>
        <v>0</v>
      </c>
      <c r="AD393" s="196">
        <f t="shared" si="68"/>
        <v>0</v>
      </c>
      <c r="AE393" s="196">
        <f t="shared" si="69"/>
        <v>0</v>
      </c>
    </row>
    <row r="394" spans="1:31" s="7" customFormat="1" x14ac:dyDescent="0.25">
      <c r="A394" s="364"/>
      <c r="B394" s="248">
        <f t="shared" si="65"/>
        <v>86</v>
      </c>
      <c r="C394" s="321"/>
      <c r="D394" s="364"/>
      <c r="E394" s="321"/>
      <c r="F394" s="113" t="s">
        <v>35</v>
      </c>
      <c r="G394" s="364"/>
      <c r="H394" s="364"/>
      <c r="I394" s="364"/>
      <c r="J394" s="46">
        <v>0.7</v>
      </c>
      <c r="K394" s="48">
        <v>32</v>
      </c>
      <c r="L394" s="48">
        <v>4.5</v>
      </c>
      <c r="M394" s="71">
        <v>2016</v>
      </c>
      <c r="N394" s="144">
        <f>IF(K394="","",IF(O394="",IF(K394=0,"",IF(K394&lt;=[7]Разработчик!$D$7,[7]Разработчик!$C$8,IF(K394&lt;=[7]Разработчик!$G$7,[7]Разработчик!$F$8,IF(K394&lt;=[7]Разработчик!$J$7,[7]Разработчик!$I$8,IF(K394&lt;=[7]Разработчик!$M$7,[7]Разработчик!$L$8,IF(K394&lt;=[7]Разработчик!$P$7,[7]Разработчик!$O$8,IF(K394&lt;=[7]Разработчик!$S$7,[7]Разработчик!$R$8,IF(K394&lt;=425.9,3.5,IF(K394&gt;=[7]Разработчик!$V$7,[7]Разработчик!$U$8))))))))),"-"))</f>
        <v>1.5</v>
      </c>
      <c r="O394" s="145"/>
      <c r="P394" s="71">
        <v>2019</v>
      </c>
      <c r="Q394" s="71">
        <v>2023</v>
      </c>
      <c r="R394" s="71">
        <v>12.5</v>
      </c>
      <c r="S394" s="137" t="s">
        <v>1173</v>
      </c>
      <c r="T394" s="146">
        <f t="shared" si="66"/>
        <v>2028.5</v>
      </c>
      <c r="U394" s="147"/>
      <c r="V394" s="147"/>
      <c r="W394" s="147"/>
      <c r="X394" s="147"/>
      <c r="Y394" s="147"/>
      <c r="Z394" s="147"/>
      <c r="AA394" s="148"/>
      <c r="AB394" s="147"/>
      <c r="AC394" s="196">
        <f t="shared" si="67"/>
        <v>0</v>
      </c>
      <c r="AD394" s="196">
        <f t="shared" si="68"/>
        <v>0</v>
      </c>
      <c r="AE394" s="196">
        <f t="shared" si="69"/>
        <v>0</v>
      </c>
    </row>
    <row r="395" spans="1:31" s="7" customFormat="1" ht="15" customHeight="1" x14ac:dyDescent="0.25">
      <c r="A395" s="364"/>
      <c r="B395" s="248">
        <f t="shared" si="65"/>
        <v>86</v>
      </c>
      <c r="C395" s="321"/>
      <c r="D395" s="364" t="s">
        <v>1458</v>
      </c>
      <c r="E395" s="321"/>
      <c r="F395" s="113" t="s">
        <v>35</v>
      </c>
      <c r="G395" s="364">
        <v>2.7</v>
      </c>
      <c r="H395" s="364">
        <v>2.7</v>
      </c>
      <c r="I395" s="364">
        <v>120</v>
      </c>
      <c r="J395" s="46">
        <v>5</v>
      </c>
      <c r="K395" s="48">
        <v>108</v>
      </c>
      <c r="L395" s="48">
        <v>8</v>
      </c>
      <c r="M395" s="71">
        <v>2016</v>
      </c>
      <c r="N395" s="144">
        <f>IF(K395="","",IF(O395="",IF(K395=0,"",IF(K395&lt;=[7]Разработчик!$D$7,[7]Разработчик!$C$8,IF(K395&lt;=[7]Разработчик!$G$7,[7]Разработчик!$F$8,IF(K395&lt;=[7]Разработчик!$J$7,[7]Разработчик!$I$8,IF(K395&lt;=[7]Разработчик!$M$7,[7]Разработчик!$L$8,IF(K395&lt;=[7]Разработчик!$P$7,[7]Разработчик!$O$8,IF(K395&lt;=[7]Разработчик!$S$7,[7]Разработчик!$R$8,IF(K395&lt;=425.9,3.5,IF(K395&gt;=[7]Разработчик!$V$7,[7]Разработчик!$U$8))))))))),"-"))</f>
        <v>2</v>
      </c>
      <c r="O395" s="145"/>
      <c r="P395" s="71">
        <v>2019</v>
      </c>
      <c r="Q395" s="71">
        <v>2023</v>
      </c>
      <c r="R395" s="71">
        <v>12.5</v>
      </c>
      <c r="S395" s="137" t="s">
        <v>1173</v>
      </c>
      <c r="T395" s="146">
        <f t="shared" si="66"/>
        <v>2028.5</v>
      </c>
      <c r="U395" s="137">
        <v>21</v>
      </c>
      <c r="V395" s="137">
        <v>5</v>
      </c>
      <c r="W395" s="137">
        <v>6</v>
      </c>
      <c r="X395" s="137">
        <v>2</v>
      </c>
      <c r="Y395" s="137">
        <v>0</v>
      </c>
      <c r="Z395" s="137">
        <v>4</v>
      </c>
      <c r="AA395" s="148" t="s">
        <v>2727</v>
      </c>
      <c r="AB395" s="147" t="s">
        <v>2521</v>
      </c>
      <c r="AC395" s="196">
        <f t="shared" si="67"/>
        <v>32</v>
      </c>
      <c r="AD395" s="196">
        <f t="shared" si="68"/>
        <v>85</v>
      </c>
      <c r="AE395" s="196">
        <f t="shared" si="69"/>
        <v>117</v>
      </c>
    </row>
    <row r="396" spans="1:31" s="7" customFormat="1" x14ac:dyDescent="0.25">
      <c r="A396" s="364"/>
      <c r="B396" s="248">
        <f t="shared" si="65"/>
        <v>86</v>
      </c>
      <c r="C396" s="321"/>
      <c r="D396" s="364"/>
      <c r="E396" s="321"/>
      <c r="F396" s="113" t="s">
        <v>35</v>
      </c>
      <c r="G396" s="364"/>
      <c r="H396" s="364"/>
      <c r="I396" s="364"/>
      <c r="J396" s="46">
        <v>18.399999999999999</v>
      </c>
      <c r="K396" s="48">
        <v>89</v>
      </c>
      <c r="L396" s="48">
        <v>7</v>
      </c>
      <c r="M396" s="71">
        <v>2016</v>
      </c>
      <c r="N396" s="144">
        <f>IF(K396="","",IF(O396="",IF(K396=0,"",IF(K396&lt;=[7]Разработчик!$D$7,[7]Разработчик!$C$8,IF(K396&lt;=[7]Разработчик!$G$7,[7]Разработчик!$F$8,IF(K396&lt;=[7]Разработчик!$J$7,[7]Разработчик!$I$8,IF(K396&lt;=[7]Разработчик!$M$7,[7]Разработчик!$L$8,IF(K396&lt;=[7]Разработчик!$P$7,[7]Разработчик!$O$8,IF(K396&lt;=[7]Разработчик!$S$7,[7]Разработчик!$R$8,IF(K396&lt;=425.9,3.5,IF(K396&gt;=[7]Разработчик!$V$7,[7]Разработчик!$U$8))))))))),"-"))</f>
        <v>2</v>
      </c>
      <c r="O396" s="145"/>
      <c r="P396" s="71">
        <v>2019</v>
      </c>
      <c r="Q396" s="71">
        <v>2023</v>
      </c>
      <c r="R396" s="71">
        <v>12.5</v>
      </c>
      <c r="S396" s="137" t="s">
        <v>1173</v>
      </c>
      <c r="T396" s="146">
        <f t="shared" si="66"/>
        <v>2028.5</v>
      </c>
      <c r="U396" s="147"/>
      <c r="V396" s="147"/>
      <c r="W396" s="147"/>
      <c r="X396" s="147"/>
      <c r="Y396" s="147"/>
      <c r="Z396" s="147"/>
      <c r="AA396" s="148"/>
      <c r="AB396" s="147"/>
      <c r="AC396" s="196">
        <f t="shared" si="67"/>
        <v>0</v>
      </c>
      <c r="AD396" s="196">
        <f t="shared" si="68"/>
        <v>0</v>
      </c>
      <c r="AE396" s="196">
        <f t="shared" si="69"/>
        <v>0</v>
      </c>
    </row>
    <row r="397" spans="1:31" s="7" customFormat="1" x14ac:dyDescent="0.25">
      <c r="A397" s="364"/>
      <c r="B397" s="248">
        <f t="shared" si="65"/>
        <v>86</v>
      </c>
      <c r="C397" s="321"/>
      <c r="D397" s="364"/>
      <c r="E397" s="321"/>
      <c r="F397" s="113" t="s">
        <v>35</v>
      </c>
      <c r="G397" s="364"/>
      <c r="H397" s="364"/>
      <c r="I397" s="364"/>
      <c r="J397" s="46">
        <v>0.3</v>
      </c>
      <c r="K397" s="48">
        <v>57</v>
      </c>
      <c r="L397" s="48">
        <v>6</v>
      </c>
      <c r="M397" s="71">
        <v>2016</v>
      </c>
      <c r="N397" s="144">
        <f>IF(K397="","",IF(O397="",IF(K397=0,"",IF(K397&lt;=[7]Разработчик!$D$7,[7]Разработчик!$C$8,IF(K397&lt;=[7]Разработчик!$G$7,[7]Разработчик!$F$8,IF(K397&lt;=[7]Разработчик!$J$7,[7]Разработчик!$I$8,IF(K397&lt;=[7]Разработчик!$M$7,[7]Разработчик!$L$8,IF(K397&lt;=[7]Разработчик!$P$7,[7]Разработчик!$O$8,IF(K397&lt;=[7]Разработчик!$S$7,[7]Разработчик!$R$8,IF(K397&lt;=425.9,3.5,IF(K397&gt;=[7]Разработчик!$V$7,[7]Разработчик!$U$8))))))))),"-"))</f>
        <v>1.5</v>
      </c>
      <c r="O397" s="145"/>
      <c r="P397" s="71">
        <v>2019</v>
      </c>
      <c r="Q397" s="71">
        <v>2023</v>
      </c>
      <c r="R397" s="71">
        <v>12.5</v>
      </c>
      <c r="S397" s="137" t="s">
        <v>1173</v>
      </c>
      <c r="T397" s="146">
        <f t="shared" si="66"/>
        <v>2028.5</v>
      </c>
      <c r="U397" s="147"/>
      <c r="V397" s="147"/>
      <c r="W397" s="147"/>
      <c r="X397" s="147"/>
      <c r="Y397" s="147"/>
      <c r="Z397" s="147"/>
      <c r="AA397" s="148"/>
      <c r="AB397" s="147"/>
      <c r="AC397" s="196">
        <f t="shared" si="67"/>
        <v>0</v>
      </c>
      <c r="AD397" s="196">
        <f t="shared" si="68"/>
        <v>0</v>
      </c>
      <c r="AE397" s="196">
        <f t="shared" si="69"/>
        <v>0</v>
      </c>
    </row>
    <row r="398" spans="1:31" s="7" customFormat="1" x14ac:dyDescent="0.25">
      <c r="A398" s="364"/>
      <c r="B398" s="248">
        <f t="shared" si="65"/>
        <v>86</v>
      </c>
      <c r="C398" s="321"/>
      <c r="D398" s="364"/>
      <c r="E398" s="321"/>
      <c r="F398" s="113" t="s">
        <v>35</v>
      </c>
      <c r="G398" s="364"/>
      <c r="H398" s="364"/>
      <c r="I398" s="364"/>
      <c r="J398" s="46">
        <v>0.7</v>
      </c>
      <c r="K398" s="48">
        <v>32</v>
      </c>
      <c r="L398" s="48">
        <v>4.5</v>
      </c>
      <c r="M398" s="71">
        <v>2016</v>
      </c>
      <c r="N398" s="144">
        <f>IF(K398="","",IF(O398="",IF(K398=0,"",IF(K398&lt;=[7]Разработчик!$D$7,[7]Разработчик!$C$8,IF(K398&lt;=[7]Разработчик!$G$7,[7]Разработчик!$F$8,IF(K398&lt;=[7]Разработчик!$J$7,[7]Разработчик!$I$8,IF(K398&lt;=[7]Разработчик!$M$7,[7]Разработчик!$L$8,IF(K398&lt;=[7]Разработчик!$P$7,[7]Разработчик!$O$8,IF(K398&lt;=[7]Разработчик!$S$7,[7]Разработчик!$R$8,IF(K398&lt;=425.9,3.5,IF(K398&gt;=[7]Разработчик!$V$7,[7]Разработчик!$U$8))))))))),"-"))</f>
        <v>1.5</v>
      </c>
      <c r="O398" s="145"/>
      <c r="P398" s="71">
        <v>2019</v>
      </c>
      <c r="Q398" s="71">
        <v>2023</v>
      </c>
      <c r="R398" s="71">
        <v>12.5</v>
      </c>
      <c r="S398" s="137" t="s">
        <v>1173</v>
      </c>
      <c r="T398" s="146">
        <f t="shared" si="66"/>
        <v>2028.5</v>
      </c>
      <c r="U398" s="147"/>
      <c r="V398" s="147"/>
      <c r="W398" s="147"/>
      <c r="X398" s="147"/>
      <c r="Y398" s="147"/>
      <c r="Z398" s="147"/>
      <c r="AA398" s="148"/>
      <c r="AB398" s="147"/>
      <c r="AC398" s="196">
        <f t="shared" si="67"/>
        <v>0</v>
      </c>
      <c r="AD398" s="196">
        <f t="shared" si="68"/>
        <v>0</v>
      </c>
      <c r="AE398" s="196">
        <f t="shared" si="69"/>
        <v>0</v>
      </c>
    </row>
    <row r="399" spans="1:31" s="7" customFormat="1" ht="15" customHeight="1" x14ac:dyDescent="0.25">
      <c r="A399" s="364"/>
      <c r="B399" s="248">
        <f t="shared" si="65"/>
        <v>86</v>
      </c>
      <c r="C399" s="321"/>
      <c r="D399" s="364" t="s">
        <v>1459</v>
      </c>
      <c r="E399" s="321"/>
      <c r="F399" s="113" t="s">
        <v>35</v>
      </c>
      <c r="G399" s="364">
        <v>2.7</v>
      </c>
      <c r="H399" s="364">
        <v>2.7</v>
      </c>
      <c r="I399" s="364">
        <v>120</v>
      </c>
      <c r="J399" s="46">
        <v>6.8</v>
      </c>
      <c r="K399" s="48">
        <v>273</v>
      </c>
      <c r="L399" s="48">
        <v>10</v>
      </c>
      <c r="M399" s="71">
        <v>2016</v>
      </c>
      <c r="N399" s="144">
        <f>IF(K399="","",IF(O399="",IF(K399=0,"",IF(K399&lt;=[7]Разработчик!$D$7,[7]Разработчик!$C$8,IF(K399&lt;=[7]Разработчик!$G$7,[7]Разработчик!$F$8,IF(K399&lt;=[7]Разработчик!$J$7,[7]Разработчик!$I$8,IF(K399&lt;=[7]Разработчик!$M$7,[7]Разработчик!$L$8,IF(K399&lt;=[7]Разработчик!$P$7,[7]Разработчик!$O$8,IF(K399&lt;=[7]Разработчик!$S$7,[7]Разработчик!$R$8,IF(K399&lt;=425.9,3.5,IF(K399&gt;=[7]Разработчик!$V$7,[7]Разработчик!$U$8))))))))),"-"))</f>
        <v>3</v>
      </c>
      <c r="O399" s="145"/>
      <c r="P399" s="71">
        <v>2019</v>
      </c>
      <c r="Q399" s="71">
        <v>2023</v>
      </c>
      <c r="R399" s="71">
        <v>12.5</v>
      </c>
      <c r="S399" s="137" t="s">
        <v>1173</v>
      </c>
      <c r="T399" s="146">
        <f t="shared" si="66"/>
        <v>2028.5</v>
      </c>
      <c r="U399" s="137">
        <v>4</v>
      </c>
      <c r="V399" s="137">
        <v>3</v>
      </c>
      <c r="W399" s="137">
        <v>4</v>
      </c>
      <c r="X399" s="137">
        <v>0</v>
      </c>
      <c r="Y399" s="137">
        <v>1</v>
      </c>
      <c r="Z399" s="137">
        <v>3</v>
      </c>
      <c r="AA399" s="148" t="s">
        <v>2728</v>
      </c>
      <c r="AB399" s="147" t="s">
        <v>2521</v>
      </c>
      <c r="AC399" s="196">
        <f t="shared" si="67"/>
        <v>11</v>
      </c>
      <c r="AD399" s="196">
        <f t="shared" si="68"/>
        <v>35</v>
      </c>
      <c r="AE399" s="196">
        <f t="shared" si="69"/>
        <v>46</v>
      </c>
    </row>
    <row r="400" spans="1:31" s="7" customFormat="1" x14ac:dyDescent="0.25">
      <c r="A400" s="364"/>
      <c r="B400" s="248">
        <f t="shared" si="65"/>
        <v>86</v>
      </c>
      <c r="C400" s="321"/>
      <c r="D400" s="364"/>
      <c r="E400" s="321"/>
      <c r="F400" s="113" t="s">
        <v>35</v>
      </c>
      <c r="G400" s="364"/>
      <c r="H400" s="364"/>
      <c r="I400" s="364"/>
      <c r="J400" s="46">
        <v>3.9</v>
      </c>
      <c r="K400" s="48">
        <v>219</v>
      </c>
      <c r="L400" s="48">
        <v>10</v>
      </c>
      <c r="M400" s="71">
        <v>2016</v>
      </c>
      <c r="N400" s="144">
        <f>IF(K400="","",IF(O400="",IF(K400=0,"",IF(K400&lt;=[7]Разработчик!$D$7,[7]Разработчик!$C$8,IF(K400&lt;=[7]Разработчик!$G$7,[7]Разработчик!$F$8,IF(K400&lt;=[7]Разработчик!$J$7,[7]Разработчик!$I$8,IF(K400&lt;=[7]Разработчик!$M$7,[7]Разработчик!$L$8,IF(K400&lt;=[7]Разработчик!$P$7,[7]Разработчик!$O$8,IF(K400&lt;=[7]Разработчик!$S$7,[7]Разработчик!$R$8,IF(K400&lt;=425.9,3.5,IF(K400&gt;=[7]Разработчик!$V$7,[7]Разработчик!$U$8))))))))),"-"))</f>
        <v>2.5</v>
      </c>
      <c r="O400" s="145"/>
      <c r="P400" s="71">
        <v>2019</v>
      </c>
      <c r="Q400" s="71">
        <v>2023</v>
      </c>
      <c r="R400" s="71">
        <v>12.5</v>
      </c>
      <c r="S400" s="137" t="s">
        <v>1173</v>
      </c>
      <c r="T400" s="146">
        <f t="shared" si="66"/>
        <v>2028.5</v>
      </c>
      <c r="U400" s="147"/>
      <c r="V400" s="147"/>
      <c r="W400" s="147"/>
      <c r="X400" s="147"/>
      <c r="Y400" s="147"/>
      <c r="Z400" s="147"/>
      <c r="AA400" s="148"/>
      <c r="AB400" s="147"/>
      <c r="AC400" s="196">
        <f t="shared" si="67"/>
        <v>0</v>
      </c>
      <c r="AD400" s="196">
        <f t="shared" si="68"/>
        <v>0</v>
      </c>
      <c r="AE400" s="196">
        <f t="shared" si="69"/>
        <v>0</v>
      </c>
    </row>
    <row r="401" spans="1:31" s="7" customFormat="1" x14ac:dyDescent="0.25">
      <c r="A401" s="364"/>
      <c r="B401" s="248">
        <f t="shared" si="65"/>
        <v>86</v>
      </c>
      <c r="C401" s="321"/>
      <c r="D401" s="364"/>
      <c r="E401" s="321"/>
      <c r="F401" s="113" t="s">
        <v>35</v>
      </c>
      <c r="G401" s="364"/>
      <c r="H401" s="364"/>
      <c r="I401" s="364"/>
      <c r="J401" s="46">
        <v>1.6</v>
      </c>
      <c r="K401" s="48">
        <v>25</v>
      </c>
      <c r="L401" s="48">
        <v>4.5</v>
      </c>
      <c r="M401" s="71">
        <v>2016</v>
      </c>
      <c r="N401" s="144">
        <f>IF(K401="","",IF(O401="",IF(K401=0,"",IF(K401&lt;=[7]Разработчик!$D$7,[7]Разработчик!$C$8,IF(K401&lt;=[7]Разработчик!$G$7,[7]Разработчик!$F$8,IF(K401&lt;=[7]Разработчик!$J$7,[7]Разработчик!$I$8,IF(K401&lt;=[7]Разработчик!$M$7,[7]Разработчик!$L$8,IF(K401&lt;=[7]Разработчик!$P$7,[7]Разработчик!$O$8,IF(K401&lt;=[7]Разработчик!$S$7,[7]Разработчик!$R$8,IF(K401&lt;=425.9,3.5,IF(K401&gt;=[7]Разработчик!$V$7,[7]Разработчик!$U$8))))))))),"-"))</f>
        <v>1</v>
      </c>
      <c r="O401" s="145"/>
      <c r="P401" s="71">
        <v>2019</v>
      </c>
      <c r="Q401" s="71">
        <v>2023</v>
      </c>
      <c r="R401" s="71">
        <v>12.5</v>
      </c>
      <c r="S401" s="137" t="s">
        <v>1173</v>
      </c>
      <c r="T401" s="146">
        <f t="shared" si="66"/>
        <v>2028.5</v>
      </c>
      <c r="U401" s="147"/>
      <c r="V401" s="147"/>
      <c r="W401" s="147"/>
      <c r="X401" s="147"/>
      <c r="Y401" s="147"/>
      <c r="Z401" s="147"/>
      <c r="AA401" s="148"/>
      <c r="AB401" s="147"/>
      <c r="AC401" s="196">
        <f t="shared" si="67"/>
        <v>0</v>
      </c>
      <c r="AD401" s="196">
        <f t="shared" si="68"/>
        <v>0</v>
      </c>
      <c r="AE401" s="196">
        <f t="shared" si="69"/>
        <v>0</v>
      </c>
    </row>
    <row r="402" spans="1:31" s="7" customFormat="1" ht="15" customHeight="1" x14ac:dyDescent="0.25">
      <c r="A402" s="364"/>
      <c r="B402" s="248">
        <f t="shared" si="65"/>
        <v>86</v>
      </c>
      <c r="C402" s="321"/>
      <c r="D402" s="364" t="s">
        <v>1460</v>
      </c>
      <c r="E402" s="321"/>
      <c r="F402" s="113" t="s">
        <v>35</v>
      </c>
      <c r="G402" s="364">
        <v>2.7</v>
      </c>
      <c r="H402" s="364">
        <v>2.7</v>
      </c>
      <c r="I402" s="364">
        <v>120</v>
      </c>
      <c r="J402" s="138">
        <v>6.9</v>
      </c>
      <c r="K402" s="48">
        <v>273</v>
      </c>
      <c r="L402" s="48">
        <v>10</v>
      </c>
      <c r="M402" s="71">
        <v>2016</v>
      </c>
      <c r="N402" s="144">
        <f>IF(K402="","",IF(O402="",IF(K402=0,"",IF(K402&lt;=[7]Разработчик!$D$7,[7]Разработчик!$C$8,IF(K402&lt;=[7]Разработчик!$G$7,[7]Разработчик!$F$8,IF(K402&lt;=[7]Разработчик!$J$7,[7]Разработчик!$I$8,IF(K402&lt;=[7]Разработчик!$M$7,[7]Разработчик!$L$8,IF(K402&lt;=[7]Разработчик!$P$7,[7]Разработчик!$O$8,IF(K402&lt;=[7]Разработчик!$S$7,[7]Разработчик!$R$8,IF(K402&lt;=425.9,3.5,IF(K402&gt;=[7]Разработчик!$V$7,[7]Разработчик!$U$8))))))))),"-"))</f>
        <v>3</v>
      </c>
      <c r="O402" s="145"/>
      <c r="P402" s="71">
        <v>2019</v>
      </c>
      <c r="Q402" s="71">
        <v>2023</v>
      </c>
      <c r="R402" s="71">
        <v>12.5</v>
      </c>
      <c r="S402" s="137" t="s">
        <v>1173</v>
      </c>
      <c r="T402" s="146">
        <f t="shared" si="66"/>
        <v>2028.5</v>
      </c>
      <c r="U402" s="137">
        <v>7</v>
      </c>
      <c r="V402" s="137">
        <v>2</v>
      </c>
      <c r="W402" s="137">
        <v>13</v>
      </c>
      <c r="X402" s="137">
        <v>1</v>
      </c>
      <c r="Y402" s="137">
        <v>3</v>
      </c>
      <c r="Z402" s="137">
        <v>5</v>
      </c>
      <c r="AA402" s="148" t="s">
        <v>2729</v>
      </c>
      <c r="AB402" s="147" t="s">
        <v>2521</v>
      </c>
      <c r="AC402" s="196">
        <f t="shared" si="67"/>
        <v>18</v>
      </c>
      <c r="AD402" s="196">
        <f t="shared" si="68"/>
        <v>66</v>
      </c>
      <c r="AE402" s="196">
        <f t="shared" si="69"/>
        <v>84</v>
      </c>
    </row>
    <row r="403" spans="1:31" s="7" customFormat="1" x14ac:dyDescent="0.25">
      <c r="A403" s="364"/>
      <c r="B403" s="248">
        <f t="shared" si="65"/>
        <v>86</v>
      </c>
      <c r="C403" s="321"/>
      <c r="D403" s="364"/>
      <c r="E403" s="321"/>
      <c r="F403" s="113" t="s">
        <v>35</v>
      </c>
      <c r="G403" s="364"/>
      <c r="H403" s="364"/>
      <c r="I403" s="364"/>
      <c r="J403" s="46">
        <v>0.71</v>
      </c>
      <c r="K403" s="48">
        <v>57</v>
      </c>
      <c r="L403" s="48">
        <v>6</v>
      </c>
      <c r="M403" s="71">
        <v>2016</v>
      </c>
      <c r="N403" s="144">
        <f>IF(K403="","",IF(O403="",IF(K403=0,"",IF(K403&lt;=[7]Разработчик!$D$7,[7]Разработчик!$C$8,IF(K403&lt;=[7]Разработчик!$G$7,[7]Разработчик!$F$8,IF(K403&lt;=[7]Разработчик!$J$7,[7]Разработчик!$I$8,IF(K403&lt;=[7]Разработчик!$M$7,[7]Разработчик!$L$8,IF(K403&lt;=[7]Разработчик!$P$7,[7]Разработчик!$O$8,IF(K403&lt;=[7]Разработчик!$S$7,[7]Разработчик!$R$8,IF(K403&lt;=425.9,3.5,IF(K403&gt;=[7]Разработчик!$V$7,[7]Разработчик!$U$8))))))))),"-"))</f>
        <v>1.5</v>
      </c>
      <c r="O403" s="145"/>
      <c r="P403" s="71">
        <v>2019</v>
      </c>
      <c r="Q403" s="71">
        <v>2023</v>
      </c>
      <c r="R403" s="71">
        <v>12.5</v>
      </c>
      <c r="S403" s="137" t="s">
        <v>1173</v>
      </c>
      <c r="T403" s="146">
        <f t="shared" si="66"/>
        <v>2028.5</v>
      </c>
      <c r="U403" s="147"/>
      <c r="V403" s="147"/>
      <c r="W403" s="147"/>
      <c r="X403" s="147"/>
      <c r="Y403" s="147"/>
      <c r="Z403" s="147"/>
      <c r="AA403" s="148"/>
      <c r="AB403" s="147"/>
      <c r="AC403" s="196">
        <f t="shared" si="67"/>
        <v>0</v>
      </c>
      <c r="AD403" s="196">
        <f t="shared" si="68"/>
        <v>0</v>
      </c>
      <c r="AE403" s="196">
        <f t="shared" si="69"/>
        <v>0</v>
      </c>
    </row>
    <row r="404" spans="1:31" s="7" customFormat="1" x14ac:dyDescent="0.25">
      <c r="A404" s="364"/>
      <c r="B404" s="248">
        <f t="shared" si="65"/>
        <v>86</v>
      </c>
      <c r="C404" s="321"/>
      <c r="D404" s="46" t="s">
        <v>1461</v>
      </c>
      <c r="E404" s="321"/>
      <c r="F404" s="113" t="s">
        <v>35</v>
      </c>
      <c r="G404" s="46">
        <v>2.7</v>
      </c>
      <c r="H404" s="46">
        <v>2.7</v>
      </c>
      <c r="I404" s="46">
        <v>120</v>
      </c>
      <c r="J404" s="46">
        <v>0.6</v>
      </c>
      <c r="K404" s="48">
        <v>219</v>
      </c>
      <c r="L404" s="48">
        <v>10</v>
      </c>
      <c r="M404" s="71">
        <v>2016</v>
      </c>
      <c r="N404" s="144">
        <f>IF(K404="","",IF(O404="",IF(K404=0,"",IF(K404&lt;=[7]Разработчик!$D$7,[7]Разработчик!$C$8,IF(K404&lt;=[7]Разработчик!$G$7,[7]Разработчик!$F$8,IF(K404&lt;=[7]Разработчик!$J$7,[7]Разработчик!$I$8,IF(K404&lt;=[7]Разработчик!$M$7,[7]Разработчик!$L$8,IF(K404&lt;=[7]Разработчик!$P$7,[7]Разработчик!$O$8,IF(K404&lt;=[7]Разработчик!$S$7,[7]Разработчик!$R$8,IF(K404&lt;=425.9,3.5,IF(K404&gt;=[7]Разработчик!$V$7,[7]Разработчик!$U$8))))))))),"-"))</f>
        <v>2.5</v>
      </c>
      <c r="O404" s="145"/>
      <c r="P404" s="71">
        <v>2019</v>
      </c>
      <c r="Q404" s="71">
        <v>2023</v>
      </c>
      <c r="R404" s="71">
        <v>12.5</v>
      </c>
      <c r="S404" s="137" t="s">
        <v>1173</v>
      </c>
      <c r="T404" s="146">
        <f t="shared" si="66"/>
        <v>2028.5</v>
      </c>
      <c r="U404" s="137">
        <v>0</v>
      </c>
      <c r="V404" s="137">
        <v>0</v>
      </c>
      <c r="W404" s="137">
        <v>1</v>
      </c>
      <c r="X404" s="137">
        <v>0</v>
      </c>
      <c r="Y404" s="137">
        <v>0</v>
      </c>
      <c r="Z404" s="137">
        <v>0</v>
      </c>
      <c r="AA404" s="148" t="s">
        <v>2730</v>
      </c>
      <c r="AB404" s="147" t="s">
        <v>2521</v>
      </c>
      <c r="AC404" s="196">
        <f t="shared" si="67"/>
        <v>0</v>
      </c>
      <c r="AD404" s="196">
        <f t="shared" si="68"/>
        <v>2</v>
      </c>
      <c r="AE404" s="196">
        <f t="shared" si="69"/>
        <v>2</v>
      </c>
    </row>
    <row r="405" spans="1:31" s="7" customFormat="1" ht="15" customHeight="1" x14ac:dyDescent="0.25">
      <c r="A405" s="364" t="s">
        <v>1462</v>
      </c>
      <c r="B405" s="251">
        <v>87</v>
      </c>
      <c r="C405" s="321" t="s">
        <v>1463</v>
      </c>
      <c r="D405" s="364" t="s">
        <v>1464</v>
      </c>
      <c r="E405" s="321" t="s">
        <v>1465</v>
      </c>
      <c r="F405" s="46" t="s">
        <v>41</v>
      </c>
      <c r="G405" s="364">
        <v>0.78</v>
      </c>
      <c r="H405" s="364">
        <v>0.78</v>
      </c>
      <c r="I405" s="364">
        <v>168</v>
      </c>
      <c r="J405" s="46">
        <v>51.914000000000001</v>
      </c>
      <c r="K405" s="48">
        <v>426</v>
      </c>
      <c r="L405" s="48">
        <v>10</v>
      </c>
      <c r="M405" s="71">
        <v>2016</v>
      </c>
      <c r="N405" s="144">
        <f>IF(K405="","",IF(O405="",IF(K405=0,"",IF(K405&lt;=[7]Разработчик!$D$7,[7]Разработчик!$C$8,IF(K405&lt;=[7]Разработчик!$G$7,[7]Разработчик!$F$8,IF(K405&lt;=[7]Разработчик!$J$7,[7]Разработчик!$I$8,IF(K405&lt;=[7]Разработчик!$M$7,[7]Разработчик!$L$8,IF(K405&lt;=[7]Разработчик!$P$7,[7]Разработчик!$O$8,IF(K405&lt;=[7]Разработчик!$S$7,[7]Разработчик!$R$8,IF(K405&lt;=425.9,3.5,IF(K405&gt;=[7]Разработчик!$V$7,[7]Разработчик!$U$8))))))))),"-"))</f>
        <v>4</v>
      </c>
      <c r="O405" s="145"/>
      <c r="P405" s="71">
        <v>2019</v>
      </c>
      <c r="Q405" s="71">
        <v>2023</v>
      </c>
      <c r="R405" s="71">
        <v>12.5</v>
      </c>
      <c r="S405" s="137" t="s">
        <v>1173</v>
      </c>
      <c r="T405" s="146">
        <f t="shared" si="66"/>
        <v>2028.5</v>
      </c>
      <c r="U405" s="137">
        <v>20</v>
      </c>
      <c r="V405" s="137">
        <v>1</v>
      </c>
      <c r="W405" s="137">
        <v>0</v>
      </c>
      <c r="X405" s="137">
        <v>2</v>
      </c>
      <c r="Y405" s="137">
        <v>0</v>
      </c>
      <c r="Z405" s="137">
        <v>1</v>
      </c>
      <c r="AA405" s="148" t="s">
        <v>2731</v>
      </c>
      <c r="AB405" s="147" t="s">
        <v>2521</v>
      </c>
      <c r="AC405" s="196">
        <f t="shared" si="67"/>
        <v>24</v>
      </c>
      <c r="AD405" s="196">
        <f t="shared" si="68"/>
        <v>50</v>
      </c>
      <c r="AE405" s="196">
        <f t="shared" si="69"/>
        <v>74</v>
      </c>
    </row>
    <row r="406" spans="1:31" s="7" customFormat="1" x14ac:dyDescent="0.25">
      <c r="A406" s="364"/>
      <c r="B406" s="248">
        <f t="shared" ref="B406:B408" si="70">B405</f>
        <v>87</v>
      </c>
      <c r="C406" s="321"/>
      <c r="D406" s="364"/>
      <c r="E406" s="321"/>
      <c r="F406" s="46" t="s">
        <v>41</v>
      </c>
      <c r="G406" s="364"/>
      <c r="H406" s="364"/>
      <c r="I406" s="364"/>
      <c r="J406" s="46">
        <v>16.135999999999999</v>
      </c>
      <c r="K406" s="46">
        <v>325</v>
      </c>
      <c r="L406" s="46">
        <v>8</v>
      </c>
      <c r="M406" s="71">
        <v>2016</v>
      </c>
      <c r="N406" s="144">
        <f>IF(K406="","",IF(O406="",IF(K406=0,"",IF(K406&lt;=[7]Разработчик!$D$7,[7]Разработчик!$C$8,IF(K406&lt;=[7]Разработчик!$G$7,[7]Разработчик!$F$8,IF(K406&lt;=[7]Разработчик!$J$7,[7]Разработчик!$I$8,IF(K406&lt;=[7]Разработчик!$M$7,[7]Разработчик!$L$8,IF(K406&lt;=[7]Разработчик!$P$7,[7]Разработчик!$O$8,IF(K406&lt;=[7]Разработчик!$S$7,[7]Разработчик!$R$8,IF(K406&lt;=425.9,3.5,IF(K406&gt;=[7]Разработчик!$V$7,[7]Разработчик!$U$8))))))))),"-"))</f>
        <v>3</v>
      </c>
      <c r="O406" s="145"/>
      <c r="P406" s="71">
        <v>2019</v>
      </c>
      <c r="Q406" s="71">
        <v>2023</v>
      </c>
      <c r="R406" s="71">
        <v>12.5</v>
      </c>
      <c r="S406" s="137" t="s">
        <v>1173</v>
      </c>
      <c r="T406" s="146">
        <f t="shared" si="66"/>
        <v>2028.5</v>
      </c>
      <c r="U406" s="147"/>
      <c r="V406" s="147"/>
      <c r="W406" s="147"/>
      <c r="X406" s="147"/>
      <c r="Y406" s="147"/>
      <c r="Z406" s="147"/>
      <c r="AA406" s="148"/>
      <c r="AB406" s="147"/>
      <c r="AC406" s="196">
        <f t="shared" si="67"/>
        <v>0</v>
      </c>
      <c r="AD406" s="196">
        <f t="shared" si="68"/>
        <v>0</v>
      </c>
      <c r="AE406" s="196">
        <f t="shared" si="69"/>
        <v>0</v>
      </c>
    </row>
    <row r="407" spans="1:31" s="7" customFormat="1" x14ac:dyDescent="0.25">
      <c r="A407" s="364"/>
      <c r="B407" s="248">
        <f t="shared" si="70"/>
        <v>87</v>
      </c>
      <c r="C407" s="321"/>
      <c r="D407" s="364"/>
      <c r="E407" s="321"/>
      <c r="F407" s="46" t="s">
        <v>41</v>
      </c>
      <c r="G407" s="364"/>
      <c r="H407" s="364"/>
      <c r="I407" s="364"/>
      <c r="J407" s="46">
        <v>0.754</v>
      </c>
      <c r="K407" s="46">
        <v>89</v>
      </c>
      <c r="L407" s="46">
        <v>6</v>
      </c>
      <c r="M407" s="71">
        <v>2016</v>
      </c>
      <c r="N407" s="144">
        <f>IF(K407="","",IF(O407="",IF(K407=0,"",IF(K407&lt;=[7]Разработчик!$D$7,[7]Разработчик!$C$8,IF(K407&lt;=[7]Разработчик!$G$7,[7]Разработчик!$F$8,IF(K407&lt;=[7]Разработчик!$J$7,[7]Разработчик!$I$8,IF(K407&lt;=[7]Разработчик!$M$7,[7]Разработчик!$L$8,IF(K407&lt;=[7]Разработчик!$P$7,[7]Разработчик!$O$8,IF(K407&lt;=[7]Разработчик!$S$7,[7]Разработчик!$R$8,IF(K407&lt;=425.9,3.5,IF(K407&gt;=[7]Разработчик!$V$7,[7]Разработчик!$U$8))))))))),"-"))</f>
        <v>2</v>
      </c>
      <c r="O407" s="145"/>
      <c r="P407" s="71">
        <v>2019</v>
      </c>
      <c r="Q407" s="71">
        <v>2023</v>
      </c>
      <c r="R407" s="71">
        <v>12.5</v>
      </c>
      <c r="S407" s="137" t="s">
        <v>1173</v>
      </c>
      <c r="T407" s="146">
        <f t="shared" si="66"/>
        <v>2028.5</v>
      </c>
      <c r="U407" s="147"/>
      <c r="V407" s="147"/>
      <c r="W407" s="147"/>
      <c r="X407" s="147"/>
      <c r="Y407" s="147"/>
      <c r="Z407" s="147"/>
      <c r="AA407" s="148"/>
      <c r="AB407" s="147"/>
      <c r="AC407" s="196">
        <f t="shared" si="67"/>
        <v>0</v>
      </c>
      <c r="AD407" s="196">
        <f t="shared" si="68"/>
        <v>0</v>
      </c>
      <c r="AE407" s="196">
        <f t="shared" si="69"/>
        <v>0</v>
      </c>
    </row>
    <row r="408" spans="1:31" s="7" customFormat="1" ht="48" customHeight="1" x14ac:dyDescent="0.25">
      <c r="A408" s="364"/>
      <c r="B408" s="248">
        <f t="shared" si="70"/>
        <v>87</v>
      </c>
      <c r="C408" s="321"/>
      <c r="D408" s="46" t="s">
        <v>1466</v>
      </c>
      <c r="E408" s="321"/>
      <c r="F408" s="46" t="s">
        <v>41</v>
      </c>
      <c r="G408" s="48">
        <v>0.78</v>
      </c>
      <c r="H408" s="48">
        <v>0.78</v>
      </c>
      <c r="I408" s="46">
        <v>168</v>
      </c>
      <c r="J408" s="46">
        <v>52.51</v>
      </c>
      <c r="K408" s="48">
        <v>426</v>
      </c>
      <c r="L408" s="48">
        <v>10</v>
      </c>
      <c r="M408" s="71">
        <v>2016</v>
      </c>
      <c r="N408" s="144">
        <f>IF(K408="","",IF(O408="",IF(K408=0,"",IF(K408&lt;=[7]Разработчик!$D$7,[7]Разработчик!$C$8,IF(K408&lt;=[7]Разработчик!$G$7,[7]Разработчик!$F$8,IF(K408&lt;=[7]Разработчик!$J$7,[7]Разработчик!$I$8,IF(K408&lt;=[7]Разработчик!$M$7,[7]Разработчик!$L$8,IF(K408&lt;=[7]Разработчик!$P$7,[7]Разработчик!$O$8,IF(K408&lt;=[7]Разработчик!$S$7,[7]Разработчик!$R$8,IF(K408&lt;=425.9,3.5,IF(K408&gt;=[7]Разработчик!$V$7,[7]Разработчик!$U$8))))))))),"-"))</f>
        <v>4</v>
      </c>
      <c r="O408" s="145"/>
      <c r="P408" s="71">
        <v>2019</v>
      </c>
      <c r="Q408" s="71">
        <v>2023</v>
      </c>
      <c r="R408" s="71">
        <v>12.5</v>
      </c>
      <c r="S408" s="71" t="s">
        <v>1173</v>
      </c>
      <c r="T408" s="146">
        <f t="shared" si="66"/>
        <v>2028.5</v>
      </c>
      <c r="U408" s="71">
        <v>8</v>
      </c>
      <c r="V408" s="71">
        <v>1</v>
      </c>
      <c r="W408" s="71">
        <v>0</v>
      </c>
      <c r="X408" s="71">
        <v>0</v>
      </c>
      <c r="Y408" s="71">
        <v>0</v>
      </c>
      <c r="Z408" s="71">
        <v>0</v>
      </c>
      <c r="AA408" s="148" t="s">
        <v>2732</v>
      </c>
      <c r="AB408" s="147" t="s">
        <v>2521</v>
      </c>
      <c r="AC408" s="196">
        <f t="shared" si="67"/>
        <v>9</v>
      </c>
      <c r="AD408" s="196">
        <f t="shared" si="68"/>
        <v>19</v>
      </c>
      <c r="AE408" s="196">
        <f t="shared" si="69"/>
        <v>28</v>
      </c>
    </row>
    <row r="409" spans="1:31" s="7" customFormat="1" ht="69" customHeight="1" x14ac:dyDescent="0.25">
      <c r="A409" s="364" t="s">
        <v>1467</v>
      </c>
      <c r="B409" s="251">
        <v>88</v>
      </c>
      <c r="C409" s="321" t="s">
        <v>1468</v>
      </c>
      <c r="D409" s="364" t="s">
        <v>1469</v>
      </c>
      <c r="E409" s="321" t="s">
        <v>1465</v>
      </c>
      <c r="F409" s="46" t="s">
        <v>41</v>
      </c>
      <c r="G409" s="370">
        <v>1.6</v>
      </c>
      <c r="H409" s="370">
        <v>1.6</v>
      </c>
      <c r="I409" s="364">
        <v>168</v>
      </c>
      <c r="J409" s="46">
        <v>40.5</v>
      </c>
      <c r="K409" s="48">
        <v>325</v>
      </c>
      <c r="L409" s="48">
        <v>8</v>
      </c>
      <c r="M409" s="71">
        <v>2016</v>
      </c>
      <c r="N409" s="144">
        <f>IF(K409="","",IF(O409="",IF(K409=0,"",IF(K409&lt;=[7]Разработчик!$D$7,[7]Разработчик!$C$8,IF(K409&lt;=[7]Разработчик!$G$7,[7]Разработчик!$F$8,IF(K409&lt;=[7]Разработчик!$J$7,[7]Разработчик!$I$8,IF(K409&lt;=[7]Разработчик!$M$7,[7]Разработчик!$L$8,IF(K409&lt;=[7]Разработчик!$P$7,[7]Разработчик!$O$8,IF(K409&lt;=[7]Разработчик!$S$7,[7]Разработчик!$R$8,IF(K409&lt;=425.9,3.5,IF(K409&gt;=[7]Разработчик!$V$7,[7]Разработчик!$U$8))))))))),"-"))</f>
        <v>3</v>
      </c>
      <c r="O409" s="145"/>
      <c r="P409" s="71">
        <v>2019</v>
      </c>
      <c r="Q409" s="71">
        <v>2023</v>
      </c>
      <c r="R409" s="71">
        <v>12.5</v>
      </c>
      <c r="S409" s="71" t="s">
        <v>1173</v>
      </c>
      <c r="T409" s="146">
        <f t="shared" si="66"/>
        <v>2028.5</v>
      </c>
      <c r="U409" s="71">
        <v>39</v>
      </c>
      <c r="V409" s="71">
        <v>7</v>
      </c>
      <c r="W409" s="71">
        <v>20</v>
      </c>
      <c r="X409" s="147">
        <v>7</v>
      </c>
      <c r="Y409" s="71">
        <v>2</v>
      </c>
      <c r="Z409" s="71">
        <v>8</v>
      </c>
      <c r="AA409" s="148" t="s">
        <v>2733</v>
      </c>
      <c r="AB409" s="147" t="s">
        <v>2521</v>
      </c>
      <c r="AC409" s="196">
        <f t="shared" si="67"/>
        <v>63</v>
      </c>
      <c r="AD409" s="196">
        <f t="shared" si="68"/>
        <v>179</v>
      </c>
      <c r="AE409" s="196">
        <f t="shared" si="69"/>
        <v>242</v>
      </c>
    </row>
    <row r="410" spans="1:31" s="7" customFormat="1" x14ac:dyDescent="0.25">
      <c r="A410" s="364"/>
      <c r="B410" s="248">
        <f>B409</f>
        <v>88</v>
      </c>
      <c r="C410" s="321"/>
      <c r="D410" s="364"/>
      <c r="E410" s="321"/>
      <c r="F410" s="46" t="s">
        <v>41</v>
      </c>
      <c r="G410" s="370"/>
      <c r="H410" s="370"/>
      <c r="I410" s="364"/>
      <c r="J410" s="46">
        <v>64.599999999999994</v>
      </c>
      <c r="K410" s="48">
        <v>159</v>
      </c>
      <c r="L410" s="48">
        <v>8</v>
      </c>
      <c r="M410" s="71">
        <v>2016</v>
      </c>
      <c r="N410" s="144">
        <f>IF(K410="","",IF(O410="",IF(K410=0,"",IF(K410&lt;=[7]Разработчик!$D$7,[7]Разработчик!$C$8,IF(K410&lt;=[7]Разработчик!$G$7,[7]Разработчик!$F$8,IF(K410&lt;=[7]Разработчик!$J$7,[7]Разработчик!$I$8,IF(K410&lt;=[7]Разработчик!$M$7,[7]Разработчик!$L$8,IF(K410&lt;=[7]Разработчик!$P$7,[7]Разработчик!$O$8,IF(K410&lt;=[7]Разработчик!$S$7,[7]Разработчик!$R$8,IF(K410&lt;=425.9,3.5,IF(K410&gt;=[7]Разработчик!$V$7,[7]Разработчик!$U$8))))))))),"-"))</f>
        <v>2.5</v>
      </c>
      <c r="O410" s="145"/>
      <c r="P410" s="71">
        <v>2019</v>
      </c>
      <c r="Q410" s="71">
        <v>2023</v>
      </c>
      <c r="R410" s="71">
        <v>12.5</v>
      </c>
      <c r="S410" s="71" t="s">
        <v>1173</v>
      </c>
      <c r="T410" s="146">
        <f t="shared" si="66"/>
        <v>2028.5</v>
      </c>
      <c r="U410" s="147"/>
      <c r="V410" s="147"/>
      <c r="W410" s="147"/>
      <c r="X410" s="147"/>
      <c r="Y410" s="147"/>
      <c r="Z410" s="147"/>
      <c r="AA410" s="148"/>
      <c r="AB410" s="147"/>
      <c r="AC410" s="196">
        <f t="shared" si="67"/>
        <v>0</v>
      </c>
      <c r="AD410" s="196">
        <f t="shared" si="68"/>
        <v>0</v>
      </c>
      <c r="AE410" s="196">
        <f t="shared" si="69"/>
        <v>0</v>
      </c>
    </row>
    <row r="411" spans="1:31" s="7" customFormat="1" x14ac:dyDescent="0.25">
      <c r="A411" s="364"/>
      <c r="B411" s="248">
        <f>B410</f>
        <v>88</v>
      </c>
      <c r="C411" s="321"/>
      <c r="D411" s="364"/>
      <c r="E411" s="321"/>
      <c r="F411" s="46" t="s">
        <v>41</v>
      </c>
      <c r="G411" s="370"/>
      <c r="H411" s="370"/>
      <c r="I411" s="364"/>
      <c r="J411" s="46">
        <v>4.9000000000000004</v>
      </c>
      <c r="K411" s="48">
        <v>108</v>
      </c>
      <c r="L411" s="48">
        <v>8</v>
      </c>
      <c r="M411" s="71">
        <v>2016</v>
      </c>
      <c r="N411" s="144">
        <f>IF(K411="","",IF(O411="",IF(K411=0,"",IF(K411&lt;=[7]Разработчик!$D$7,[7]Разработчик!$C$8,IF(K411&lt;=[7]Разработчик!$G$7,[7]Разработчик!$F$8,IF(K411&lt;=[7]Разработчик!$J$7,[7]Разработчик!$I$8,IF(K411&lt;=[7]Разработчик!$M$7,[7]Разработчик!$L$8,IF(K411&lt;=[7]Разработчик!$P$7,[7]Разработчик!$O$8,IF(K411&lt;=[7]Разработчик!$S$7,[7]Разработчик!$R$8,IF(K411&lt;=425.9,3.5,IF(K411&gt;=[7]Разработчик!$V$7,[7]Разработчик!$U$8))))))))),"-"))</f>
        <v>2</v>
      </c>
      <c r="O411" s="145"/>
      <c r="P411" s="71">
        <v>2019</v>
      </c>
      <c r="Q411" s="71">
        <v>2023</v>
      </c>
      <c r="R411" s="71">
        <v>12.5</v>
      </c>
      <c r="S411" s="71" t="s">
        <v>1173</v>
      </c>
      <c r="T411" s="146">
        <f t="shared" si="66"/>
        <v>2028.5</v>
      </c>
      <c r="U411" s="147"/>
      <c r="V411" s="147"/>
      <c r="W411" s="147"/>
      <c r="X411" s="147"/>
      <c r="Y411" s="147"/>
      <c r="Z411" s="147"/>
      <c r="AA411" s="148"/>
      <c r="AB411" s="147"/>
      <c r="AC411" s="196">
        <f t="shared" si="67"/>
        <v>0</v>
      </c>
      <c r="AD411" s="196">
        <f t="shared" si="68"/>
        <v>0</v>
      </c>
      <c r="AE411" s="196">
        <f t="shared" si="69"/>
        <v>0</v>
      </c>
    </row>
    <row r="412" spans="1:31" s="7" customFormat="1" x14ac:dyDescent="0.25">
      <c r="A412" s="364"/>
      <c r="B412" s="248">
        <f>B411</f>
        <v>88</v>
      </c>
      <c r="C412" s="321"/>
      <c r="D412" s="364"/>
      <c r="E412" s="321"/>
      <c r="F412" s="46" t="s">
        <v>41</v>
      </c>
      <c r="G412" s="370"/>
      <c r="H412" s="370"/>
      <c r="I412" s="364"/>
      <c r="J412" s="46">
        <v>0.9</v>
      </c>
      <c r="K412" s="48">
        <v>57</v>
      </c>
      <c r="L412" s="48">
        <v>5</v>
      </c>
      <c r="M412" s="71">
        <v>2016</v>
      </c>
      <c r="N412" s="144">
        <f>IF(K412="","",IF(O412="",IF(K412=0,"",IF(K412&lt;=[7]Разработчик!$D$7,[7]Разработчик!$C$8,IF(K412&lt;=[7]Разработчик!$G$7,[7]Разработчик!$F$8,IF(K412&lt;=[7]Разработчик!$J$7,[7]Разработчик!$I$8,IF(K412&lt;=[7]Разработчик!$M$7,[7]Разработчик!$L$8,IF(K412&lt;=[7]Разработчик!$P$7,[7]Разработчик!$O$8,IF(K412&lt;=[7]Разработчик!$S$7,[7]Разработчик!$R$8,IF(K412&lt;=425.9,3.5,IF(K412&gt;=[7]Разработчик!$V$7,[7]Разработчик!$U$8))))))))),"-"))</f>
        <v>1.5</v>
      </c>
      <c r="O412" s="145"/>
      <c r="P412" s="71">
        <v>2019</v>
      </c>
      <c r="Q412" s="71">
        <v>2023</v>
      </c>
      <c r="R412" s="71">
        <v>12.5</v>
      </c>
      <c r="S412" s="71" t="s">
        <v>1173</v>
      </c>
      <c r="T412" s="146">
        <f t="shared" si="66"/>
        <v>2028.5</v>
      </c>
      <c r="U412" s="147"/>
      <c r="V412" s="147"/>
      <c r="W412" s="147"/>
      <c r="X412" s="147"/>
      <c r="Y412" s="147"/>
      <c r="Z412" s="147"/>
      <c r="AA412" s="148"/>
      <c r="AB412" s="147"/>
      <c r="AC412" s="196">
        <f t="shared" si="67"/>
        <v>0</v>
      </c>
      <c r="AD412" s="196">
        <f t="shared" si="68"/>
        <v>0</v>
      </c>
      <c r="AE412" s="196">
        <f t="shared" si="69"/>
        <v>0</v>
      </c>
    </row>
    <row r="413" spans="1:31" s="7" customFormat="1" x14ac:dyDescent="0.25">
      <c r="A413" s="364"/>
      <c r="B413" s="248">
        <f>B412</f>
        <v>88</v>
      </c>
      <c r="C413" s="321"/>
      <c r="D413" s="364"/>
      <c r="E413" s="321"/>
      <c r="F413" s="46" t="s">
        <v>41</v>
      </c>
      <c r="G413" s="370"/>
      <c r="H413" s="370"/>
      <c r="I413" s="364"/>
      <c r="J413" s="46">
        <v>1.4</v>
      </c>
      <c r="K413" s="48">
        <v>32</v>
      </c>
      <c r="L413" s="48">
        <v>4.5</v>
      </c>
      <c r="M413" s="71">
        <v>2016</v>
      </c>
      <c r="N413" s="144">
        <f>IF(K413="","",IF(O413="",IF(K413=0,"",IF(K413&lt;=[7]Разработчик!$D$7,[7]Разработчик!$C$8,IF(K413&lt;=[7]Разработчик!$G$7,[7]Разработчик!$F$8,IF(K413&lt;=[7]Разработчик!$J$7,[7]Разработчик!$I$8,IF(K413&lt;=[7]Разработчик!$M$7,[7]Разработчик!$L$8,IF(K413&lt;=[7]Разработчик!$P$7,[7]Разработчик!$O$8,IF(K413&lt;=[7]Разработчик!$S$7,[7]Разработчик!$R$8,IF(K413&lt;=425.9,3.5,IF(K413&gt;=[7]Разработчик!$V$7,[7]Разработчик!$U$8))))))))),"-"))</f>
        <v>1.5</v>
      </c>
      <c r="O413" s="145"/>
      <c r="P413" s="71">
        <v>2019</v>
      </c>
      <c r="Q413" s="71">
        <v>2023</v>
      </c>
      <c r="R413" s="71">
        <v>12.5</v>
      </c>
      <c r="S413" s="71" t="s">
        <v>1173</v>
      </c>
      <c r="T413" s="146">
        <f t="shared" si="66"/>
        <v>2028.5</v>
      </c>
      <c r="U413" s="147"/>
      <c r="V413" s="147"/>
      <c r="W413" s="147"/>
      <c r="X413" s="147"/>
      <c r="Y413" s="147"/>
      <c r="Z413" s="147"/>
      <c r="AA413" s="148"/>
      <c r="AB413" s="147"/>
      <c r="AC413" s="196">
        <f t="shared" si="67"/>
        <v>0</v>
      </c>
      <c r="AD413" s="196">
        <f t="shared" si="68"/>
        <v>0</v>
      </c>
      <c r="AE413" s="196">
        <f t="shared" si="69"/>
        <v>0</v>
      </c>
    </row>
    <row r="414" spans="1:31" s="7" customFormat="1" ht="15" customHeight="1" x14ac:dyDescent="0.25">
      <c r="A414" s="364" t="s">
        <v>1470</v>
      </c>
      <c r="B414" s="251">
        <v>89</v>
      </c>
      <c r="C414" s="321" t="s">
        <v>1471</v>
      </c>
      <c r="D414" s="364" t="s">
        <v>1472</v>
      </c>
      <c r="E414" s="321" t="s">
        <v>1465</v>
      </c>
      <c r="F414" s="46" t="s">
        <v>313</v>
      </c>
      <c r="G414" s="370">
        <v>3.04</v>
      </c>
      <c r="H414" s="370">
        <v>3.04</v>
      </c>
      <c r="I414" s="364">
        <v>168</v>
      </c>
      <c r="J414" s="46">
        <v>11.66</v>
      </c>
      <c r="K414" s="48">
        <v>325</v>
      </c>
      <c r="L414" s="48">
        <v>12</v>
      </c>
      <c r="M414" s="71">
        <v>2016</v>
      </c>
      <c r="N414" s="144">
        <f>IF(K414="","",IF(O414="",IF(K414=0,"",IF(K414&lt;=[7]Разработчик!$D$7,[7]Разработчик!$C$8,IF(K414&lt;=[7]Разработчик!$G$7,[7]Разработчик!$F$8,IF(K414&lt;=[7]Разработчик!$J$7,[7]Разработчик!$I$8,IF(K414&lt;=[7]Разработчик!$M$7,[7]Разработчик!$L$8,IF(K414&lt;=[7]Разработчик!$P$7,[7]Разработчик!$O$8,IF(K414&lt;=[7]Разработчик!$S$7,[7]Разработчик!$R$8,IF(K414&lt;=425.9,3.5,IF(K414&gt;=[7]Разработчик!$V$7,[7]Разработчик!$U$8))))))))),"-"))</f>
        <v>3</v>
      </c>
      <c r="O414" s="145"/>
      <c r="P414" s="71">
        <v>2019</v>
      </c>
      <c r="Q414" s="71">
        <v>2023</v>
      </c>
      <c r="R414" s="71">
        <v>12.5</v>
      </c>
      <c r="S414" s="71" t="s">
        <v>1173</v>
      </c>
      <c r="T414" s="146">
        <f t="shared" si="66"/>
        <v>2028.5</v>
      </c>
      <c r="U414" s="71">
        <v>3</v>
      </c>
      <c r="V414" s="71">
        <v>0</v>
      </c>
      <c r="W414" s="147">
        <v>4</v>
      </c>
      <c r="X414" s="71">
        <v>0</v>
      </c>
      <c r="Y414" s="71">
        <v>1</v>
      </c>
      <c r="Z414" s="147">
        <v>2</v>
      </c>
      <c r="AA414" s="148" t="s">
        <v>2734</v>
      </c>
      <c r="AB414" s="147" t="s">
        <v>2521</v>
      </c>
      <c r="AC414" s="196">
        <f t="shared" si="67"/>
        <v>6</v>
      </c>
      <c r="AD414" s="196">
        <f t="shared" si="68"/>
        <v>21</v>
      </c>
      <c r="AE414" s="196">
        <f t="shared" si="69"/>
        <v>27</v>
      </c>
    </row>
    <row r="415" spans="1:31" s="7" customFormat="1" x14ac:dyDescent="0.25">
      <c r="A415" s="364"/>
      <c r="B415" s="248">
        <f>B414</f>
        <v>89</v>
      </c>
      <c r="C415" s="321"/>
      <c r="D415" s="364"/>
      <c r="E415" s="321"/>
      <c r="F415" s="46" t="s">
        <v>313</v>
      </c>
      <c r="G415" s="370"/>
      <c r="H415" s="370"/>
      <c r="I415" s="364"/>
      <c r="J415" s="46">
        <v>0.3</v>
      </c>
      <c r="K415" s="48">
        <v>32</v>
      </c>
      <c r="L415" s="48">
        <v>4.5</v>
      </c>
      <c r="M415" s="71">
        <v>2016</v>
      </c>
      <c r="N415" s="144">
        <f>IF(K415="","",IF(O415="",IF(K415=0,"",IF(K415&lt;=[7]Разработчик!$D$7,[7]Разработчик!$C$8,IF(K415&lt;=[7]Разработчик!$G$7,[7]Разработчик!$F$8,IF(K415&lt;=[7]Разработчик!$J$7,[7]Разработчик!$I$8,IF(K415&lt;=[7]Разработчик!$M$7,[7]Разработчик!$L$8,IF(K415&lt;=[7]Разработчик!$P$7,[7]Разработчик!$O$8,IF(K415&lt;=[7]Разработчик!$S$7,[7]Разработчик!$R$8,IF(K415&lt;=425.9,3.5,IF(K415&gt;=[7]Разработчик!$V$7,[7]Разработчик!$U$8))))))))),"-"))</f>
        <v>1.5</v>
      </c>
      <c r="O415" s="145"/>
      <c r="P415" s="71">
        <v>2019</v>
      </c>
      <c r="Q415" s="71">
        <v>2023</v>
      </c>
      <c r="R415" s="71">
        <v>12.5</v>
      </c>
      <c r="S415" s="71" t="s">
        <v>1173</v>
      </c>
      <c r="T415" s="146">
        <f t="shared" si="66"/>
        <v>2028.5</v>
      </c>
      <c r="U415" s="147"/>
      <c r="V415" s="147"/>
      <c r="W415" s="147"/>
      <c r="X415" s="147"/>
      <c r="Y415" s="147"/>
      <c r="Z415" s="147"/>
      <c r="AA415" s="148"/>
      <c r="AB415" s="147"/>
      <c r="AC415" s="196">
        <f t="shared" si="67"/>
        <v>0</v>
      </c>
      <c r="AD415" s="196">
        <f t="shared" si="68"/>
        <v>0</v>
      </c>
      <c r="AE415" s="196">
        <f t="shared" si="69"/>
        <v>0</v>
      </c>
    </row>
    <row r="416" spans="1:31" s="7" customFormat="1" ht="56.25" customHeight="1" x14ac:dyDescent="0.25">
      <c r="A416" s="364"/>
      <c r="B416" s="248">
        <f>B415</f>
        <v>89</v>
      </c>
      <c r="C416" s="321"/>
      <c r="D416" s="364" t="s">
        <v>1473</v>
      </c>
      <c r="E416" s="321"/>
      <c r="F416" s="46" t="s">
        <v>313</v>
      </c>
      <c r="G416" s="370">
        <v>3.04</v>
      </c>
      <c r="H416" s="370">
        <v>3.04</v>
      </c>
      <c r="I416" s="364">
        <v>168</v>
      </c>
      <c r="J416" s="46">
        <v>1.05</v>
      </c>
      <c r="K416" s="48">
        <v>325</v>
      </c>
      <c r="L416" s="48">
        <v>12</v>
      </c>
      <c r="M416" s="71">
        <v>2016</v>
      </c>
      <c r="N416" s="144">
        <f>IF(K416="","",IF(O416="",IF(K416=0,"",IF(K416&lt;=[7]Разработчик!$D$7,[7]Разработчик!$C$8,IF(K416&lt;=[7]Разработчик!$G$7,[7]Разработчик!$F$8,IF(K416&lt;=[7]Разработчик!$J$7,[7]Разработчик!$I$8,IF(K416&lt;=[7]Разработчик!$M$7,[7]Разработчик!$L$8,IF(K416&lt;=[7]Разработчик!$P$7,[7]Разработчик!$O$8,IF(K416&lt;=[7]Разработчик!$S$7,[7]Разработчик!$R$8,IF(K416&lt;=425.9,3.5,IF(K416&gt;=[7]Разработчик!$V$7,[7]Разработчик!$U$8))))))))),"-"))</f>
        <v>3</v>
      </c>
      <c r="O416" s="145"/>
      <c r="P416" s="71">
        <v>2019</v>
      </c>
      <c r="Q416" s="71">
        <v>2023</v>
      </c>
      <c r="R416" s="71">
        <v>12.5</v>
      </c>
      <c r="S416" s="71" t="s">
        <v>1173</v>
      </c>
      <c r="T416" s="146">
        <f t="shared" si="66"/>
        <v>2028.5</v>
      </c>
      <c r="U416" s="71">
        <v>7</v>
      </c>
      <c r="V416" s="71">
        <v>0</v>
      </c>
      <c r="W416" s="147">
        <v>4</v>
      </c>
      <c r="X416" s="71">
        <v>0</v>
      </c>
      <c r="Y416" s="147">
        <v>2</v>
      </c>
      <c r="Z416" s="147">
        <v>3</v>
      </c>
      <c r="AA416" s="148" t="s">
        <v>2735</v>
      </c>
      <c r="AB416" s="147" t="s">
        <v>2521</v>
      </c>
      <c r="AC416" s="196">
        <f t="shared" si="67"/>
        <v>12</v>
      </c>
      <c r="AD416" s="196">
        <f t="shared" si="68"/>
        <v>33</v>
      </c>
      <c r="AE416" s="196">
        <f t="shared" si="69"/>
        <v>45</v>
      </c>
    </row>
    <row r="417" spans="1:31" s="7" customFormat="1" x14ac:dyDescent="0.25">
      <c r="A417" s="364"/>
      <c r="B417" s="248">
        <f>B416</f>
        <v>89</v>
      </c>
      <c r="C417" s="321"/>
      <c r="D417" s="364"/>
      <c r="E417" s="321"/>
      <c r="F417" s="46" t="s">
        <v>313</v>
      </c>
      <c r="G417" s="370"/>
      <c r="H417" s="370"/>
      <c r="I417" s="364"/>
      <c r="J417" s="46">
        <v>0.30299999999999999</v>
      </c>
      <c r="K417" s="48">
        <v>57</v>
      </c>
      <c r="L417" s="48">
        <v>6</v>
      </c>
      <c r="M417" s="71">
        <v>2016</v>
      </c>
      <c r="N417" s="144">
        <f>IF(K417="","",IF(O417="",IF(K417=0,"",IF(K417&lt;=[7]Разработчик!$D$7,[7]Разработчик!$C$8,IF(K417&lt;=[7]Разработчик!$G$7,[7]Разработчик!$F$8,IF(K417&lt;=[7]Разработчик!$J$7,[7]Разработчик!$I$8,IF(K417&lt;=[7]Разработчик!$M$7,[7]Разработчик!$L$8,IF(K417&lt;=[7]Разработчик!$P$7,[7]Разработчик!$O$8,IF(K417&lt;=[7]Разработчик!$S$7,[7]Разработчик!$R$8,IF(K417&lt;=425.9,3.5,IF(K417&gt;=[7]Разработчик!$V$7,[7]Разработчик!$U$8))))))))),"-"))</f>
        <v>1.5</v>
      </c>
      <c r="O417" s="145"/>
      <c r="P417" s="71">
        <v>2019</v>
      </c>
      <c r="Q417" s="71">
        <v>2023</v>
      </c>
      <c r="R417" s="71">
        <v>12.5</v>
      </c>
      <c r="S417" s="71" t="s">
        <v>1173</v>
      </c>
      <c r="T417" s="146">
        <f t="shared" si="66"/>
        <v>2028.5</v>
      </c>
      <c r="U417" s="147"/>
      <c r="V417" s="147"/>
      <c r="W417" s="147"/>
      <c r="X417" s="147"/>
      <c r="Y417" s="147"/>
      <c r="Z417" s="147"/>
      <c r="AA417" s="148"/>
      <c r="AB417" s="147"/>
      <c r="AC417" s="196">
        <f t="shared" si="67"/>
        <v>0</v>
      </c>
      <c r="AD417" s="196">
        <f t="shared" si="68"/>
        <v>0</v>
      </c>
      <c r="AE417" s="196">
        <f t="shared" si="69"/>
        <v>0</v>
      </c>
    </row>
    <row r="418" spans="1:31" s="7" customFormat="1" x14ac:dyDescent="0.25">
      <c r="A418" s="364"/>
      <c r="B418" s="248">
        <f>B417</f>
        <v>89</v>
      </c>
      <c r="C418" s="321"/>
      <c r="D418" s="364"/>
      <c r="E418" s="321"/>
      <c r="F418" s="46" t="s">
        <v>313</v>
      </c>
      <c r="G418" s="370"/>
      <c r="H418" s="370"/>
      <c r="I418" s="364"/>
      <c r="J418" s="46">
        <v>5.2919999999999998</v>
      </c>
      <c r="K418" s="48">
        <v>32</v>
      </c>
      <c r="L418" s="48">
        <v>4.5</v>
      </c>
      <c r="M418" s="71">
        <v>2016</v>
      </c>
      <c r="N418" s="144">
        <f>IF(K418="","",IF(O418="",IF(K418=0,"",IF(K418&lt;=[7]Разработчик!$D$7,[7]Разработчик!$C$8,IF(K418&lt;=[7]Разработчик!$G$7,[7]Разработчик!$F$8,IF(K418&lt;=[7]Разработчик!$J$7,[7]Разработчик!$I$8,IF(K418&lt;=[7]Разработчик!$M$7,[7]Разработчик!$L$8,IF(K418&lt;=[7]Разработчик!$P$7,[7]Разработчик!$O$8,IF(K418&lt;=[7]Разработчик!$S$7,[7]Разработчик!$R$8,IF(K418&lt;=425.9,3.5,IF(K418&gt;=[7]Разработчик!$V$7,[7]Разработчик!$U$8))))))))),"-"))</f>
        <v>1.5</v>
      </c>
      <c r="O418" s="145"/>
      <c r="P418" s="71">
        <v>2019</v>
      </c>
      <c r="Q418" s="71">
        <v>2023</v>
      </c>
      <c r="R418" s="71">
        <v>12.5</v>
      </c>
      <c r="S418" s="71" t="s">
        <v>1173</v>
      </c>
      <c r="T418" s="146">
        <f t="shared" si="66"/>
        <v>2028.5</v>
      </c>
      <c r="U418" s="147"/>
      <c r="V418" s="147"/>
      <c r="W418" s="147"/>
      <c r="X418" s="147"/>
      <c r="Y418" s="147"/>
      <c r="Z418" s="147"/>
      <c r="AA418" s="148"/>
      <c r="AB418" s="147"/>
      <c r="AC418" s="196">
        <f t="shared" si="67"/>
        <v>0</v>
      </c>
      <c r="AD418" s="196">
        <f t="shared" si="68"/>
        <v>0</v>
      </c>
      <c r="AE418" s="196">
        <f t="shared" si="69"/>
        <v>0</v>
      </c>
    </row>
    <row r="419" spans="1:31" s="7" customFormat="1" ht="15" customHeight="1" x14ac:dyDescent="0.25">
      <c r="A419" s="364" t="s">
        <v>1474</v>
      </c>
      <c r="B419" s="251">
        <v>91</v>
      </c>
      <c r="C419" s="321" t="s">
        <v>1475</v>
      </c>
      <c r="D419" s="364" t="s">
        <v>1476</v>
      </c>
      <c r="E419" s="321" t="s">
        <v>1465</v>
      </c>
      <c r="F419" s="46" t="s">
        <v>41</v>
      </c>
      <c r="G419" s="370">
        <v>1.6</v>
      </c>
      <c r="H419" s="370">
        <v>1.6</v>
      </c>
      <c r="I419" s="364">
        <v>120</v>
      </c>
      <c r="J419" s="46">
        <v>32.9</v>
      </c>
      <c r="K419" s="48">
        <v>273</v>
      </c>
      <c r="L419" s="48">
        <v>8</v>
      </c>
      <c r="M419" s="71">
        <v>2016</v>
      </c>
      <c r="N419" s="144">
        <f>IF(K419="","",IF(O419="",IF(K419=0,"",IF(K419&lt;=[7]Разработчик!$D$7,[7]Разработчик!$C$8,IF(K419&lt;=[7]Разработчик!$G$7,[7]Разработчик!$F$8,IF(K419&lt;=[7]Разработчик!$J$7,[7]Разработчик!$I$8,IF(K419&lt;=[7]Разработчик!$M$7,[7]Разработчик!$L$8,IF(K419&lt;=[7]Разработчик!$P$7,[7]Разработчик!$O$8,IF(K419&lt;=[7]Разработчик!$S$7,[7]Разработчик!$R$8,IF(K419&lt;=425.9,3.5,IF(K419&gt;=[7]Разработчик!$V$7,[7]Разработчик!$U$8))))))))),"-"))</f>
        <v>3</v>
      </c>
      <c r="O419" s="145"/>
      <c r="P419" s="71">
        <v>2019</v>
      </c>
      <c r="Q419" s="71">
        <v>2023</v>
      </c>
      <c r="R419" s="71">
        <v>12.5</v>
      </c>
      <c r="S419" s="71" t="s">
        <v>1173</v>
      </c>
      <c r="T419" s="146">
        <f t="shared" si="66"/>
        <v>2028.5</v>
      </c>
      <c r="U419" s="71">
        <v>27</v>
      </c>
      <c r="V419" s="147">
        <v>3</v>
      </c>
      <c r="W419" s="147">
        <v>9</v>
      </c>
      <c r="X419" s="147">
        <v>3</v>
      </c>
      <c r="Y419" s="147">
        <v>4</v>
      </c>
      <c r="Z419" s="147">
        <v>5</v>
      </c>
      <c r="AA419" s="148" t="s">
        <v>2736</v>
      </c>
      <c r="AB419" s="147" t="s">
        <v>2521</v>
      </c>
      <c r="AC419" s="196">
        <f t="shared" si="67"/>
        <v>42</v>
      </c>
      <c r="AD419" s="196">
        <f t="shared" si="68"/>
        <v>106</v>
      </c>
      <c r="AE419" s="196">
        <f t="shared" si="69"/>
        <v>148</v>
      </c>
    </row>
    <row r="420" spans="1:31" s="7" customFormat="1" x14ac:dyDescent="0.25">
      <c r="A420" s="364"/>
      <c r="B420" s="248">
        <f t="shared" ref="B420:B442" si="71">B419</f>
        <v>91</v>
      </c>
      <c r="C420" s="321"/>
      <c r="D420" s="364"/>
      <c r="E420" s="321"/>
      <c r="F420" s="46" t="s">
        <v>41</v>
      </c>
      <c r="G420" s="370"/>
      <c r="H420" s="370"/>
      <c r="I420" s="364"/>
      <c r="J420" s="46">
        <v>25.4</v>
      </c>
      <c r="K420" s="48">
        <v>219</v>
      </c>
      <c r="L420" s="48">
        <v>8</v>
      </c>
      <c r="M420" s="71">
        <v>2016</v>
      </c>
      <c r="N420" s="144">
        <f>IF(K420="","",IF(O420="",IF(K420=0,"",IF(K420&lt;=[7]Разработчик!$D$7,[7]Разработчик!$C$8,IF(K420&lt;=[7]Разработчик!$G$7,[7]Разработчик!$F$8,IF(K420&lt;=[7]Разработчик!$J$7,[7]Разработчик!$I$8,IF(K420&lt;=[7]Разработчик!$M$7,[7]Разработчик!$L$8,IF(K420&lt;=[7]Разработчик!$P$7,[7]Разработчик!$O$8,IF(K420&lt;=[7]Разработчик!$S$7,[7]Разработчик!$R$8,IF(K420&lt;=425.9,3.5,IF(K420&gt;=[7]Разработчик!$V$7,[7]Разработчик!$U$8))))))))),"-"))</f>
        <v>2.5</v>
      </c>
      <c r="O420" s="145"/>
      <c r="P420" s="71">
        <v>2019</v>
      </c>
      <c r="Q420" s="71">
        <v>2023</v>
      </c>
      <c r="R420" s="71">
        <v>12.5</v>
      </c>
      <c r="S420" s="71" t="s">
        <v>1173</v>
      </c>
      <c r="T420" s="146">
        <f t="shared" si="66"/>
        <v>2028.5</v>
      </c>
      <c r="U420" s="147"/>
      <c r="V420" s="147"/>
      <c r="W420" s="147"/>
      <c r="X420" s="147"/>
      <c r="Y420" s="147"/>
      <c r="Z420" s="147"/>
      <c r="AA420" s="148"/>
      <c r="AB420" s="147"/>
      <c r="AC420" s="196">
        <f t="shared" si="67"/>
        <v>0</v>
      </c>
      <c r="AD420" s="196">
        <f t="shared" si="68"/>
        <v>0</v>
      </c>
      <c r="AE420" s="196">
        <f t="shared" si="69"/>
        <v>0</v>
      </c>
    </row>
    <row r="421" spans="1:31" s="7" customFormat="1" x14ac:dyDescent="0.25">
      <c r="A421" s="364"/>
      <c r="B421" s="248">
        <f t="shared" si="71"/>
        <v>91</v>
      </c>
      <c r="C421" s="321"/>
      <c r="D421" s="364"/>
      <c r="E421" s="321"/>
      <c r="F421" s="46" t="s">
        <v>41</v>
      </c>
      <c r="G421" s="370"/>
      <c r="H421" s="370"/>
      <c r="I421" s="364"/>
      <c r="J421" s="46">
        <v>39.299999999999997</v>
      </c>
      <c r="K421" s="48">
        <v>159</v>
      </c>
      <c r="L421" s="48">
        <v>8</v>
      </c>
      <c r="M421" s="71">
        <v>2016</v>
      </c>
      <c r="N421" s="144">
        <f>IF(K421="","",IF(O421="",IF(K421=0,"",IF(K421&lt;=[7]Разработчик!$D$7,[7]Разработчик!$C$8,IF(K421&lt;=[7]Разработчик!$G$7,[7]Разработчик!$F$8,IF(K421&lt;=[7]Разработчик!$J$7,[7]Разработчик!$I$8,IF(K421&lt;=[7]Разработчик!$M$7,[7]Разработчик!$L$8,IF(K421&lt;=[7]Разработчик!$P$7,[7]Разработчик!$O$8,IF(K421&lt;=[7]Разработчик!$S$7,[7]Разработчик!$R$8,IF(K421&lt;=425.9,3.5,IF(K421&gt;=[7]Разработчик!$V$7,[7]Разработчик!$U$8))))))))),"-"))</f>
        <v>2.5</v>
      </c>
      <c r="O421" s="145"/>
      <c r="P421" s="71">
        <v>2019</v>
      </c>
      <c r="Q421" s="71">
        <v>2023</v>
      </c>
      <c r="R421" s="71">
        <v>12.5</v>
      </c>
      <c r="S421" s="71" t="s">
        <v>1173</v>
      </c>
      <c r="T421" s="146">
        <f t="shared" si="66"/>
        <v>2028.5</v>
      </c>
      <c r="U421" s="147"/>
      <c r="V421" s="147"/>
      <c r="W421" s="147"/>
      <c r="X421" s="147"/>
      <c r="Y421" s="147"/>
      <c r="Z421" s="147"/>
      <c r="AA421" s="148"/>
      <c r="AB421" s="147"/>
      <c r="AC421" s="196">
        <f t="shared" si="67"/>
        <v>0</v>
      </c>
      <c r="AD421" s="196">
        <f t="shared" si="68"/>
        <v>0</v>
      </c>
      <c r="AE421" s="196">
        <f t="shared" si="69"/>
        <v>0</v>
      </c>
    </row>
    <row r="422" spans="1:31" s="7" customFormat="1" x14ac:dyDescent="0.25">
      <c r="A422" s="364"/>
      <c r="B422" s="248">
        <f t="shared" si="71"/>
        <v>91</v>
      </c>
      <c r="C422" s="321"/>
      <c r="D422" s="364"/>
      <c r="E422" s="321"/>
      <c r="F422" s="46" t="s">
        <v>41</v>
      </c>
      <c r="G422" s="370"/>
      <c r="H422" s="370"/>
      <c r="I422" s="364"/>
      <c r="J422" s="46">
        <v>3.6</v>
      </c>
      <c r="K422" s="48">
        <v>89</v>
      </c>
      <c r="L422" s="48">
        <v>6</v>
      </c>
      <c r="M422" s="71">
        <v>2016</v>
      </c>
      <c r="N422" s="144">
        <f>IF(K422="","",IF(O422="",IF(K422=0,"",IF(K422&lt;=[7]Разработчик!$D$7,[7]Разработчик!$C$8,IF(K422&lt;=[7]Разработчик!$G$7,[7]Разработчик!$F$8,IF(K422&lt;=[7]Разработчик!$J$7,[7]Разработчик!$I$8,IF(K422&lt;=[7]Разработчик!$M$7,[7]Разработчик!$L$8,IF(K422&lt;=[7]Разработчик!$P$7,[7]Разработчик!$O$8,IF(K422&lt;=[7]Разработчик!$S$7,[7]Разработчик!$R$8,IF(K422&lt;=425.9,3.5,IF(K422&gt;=[7]Разработчик!$V$7,[7]Разработчик!$U$8))))))))),"-"))</f>
        <v>2</v>
      </c>
      <c r="O422" s="145"/>
      <c r="P422" s="71">
        <v>2019</v>
      </c>
      <c r="Q422" s="71">
        <v>2023</v>
      </c>
      <c r="R422" s="71">
        <v>12.5</v>
      </c>
      <c r="S422" s="71" t="s">
        <v>1173</v>
      </c>
      <c r="T422" s="146">
        <f t="shared" si="66"/>
        <v>2028.5</v>
      </c>
      <c r="U422" s="147"/>
      <c r="V422" s="147"/>
      <c r="W422" s="147"/>
      <c r="X422" s="147"/>
      <c r="Y422" s="147"/>
      <c r="Z422" s="147"/>
      <c r="AA422" s="148"/>
      <c r="AB422" s="147"/>
      <c r="AC422" s="196">
        <f t="shared" si="67"/>
        <v>0</v>
      </c>
      <c r="AD422" s="196">
        <f t="shared" si="68"/>
        <v>0</v>
      </c>
      <c r="AE422" s="196">
        <f t="shared" si="69"/>
        <v>0</v>
      </c>
    </row>
    <row r="423" spans="1:31" s="7" customFormat="1" x14ac:dyDescent="0.25">
      <c r="A423" s="364"/>
      <c r="B423" s="248">
        <f t="shared" si="71"/>
        <v>91</v>
      </c>
      <c r="C423" s="321"/>
      <c r="D423" s="364"/>
      <c r="E423" s="321"/>
      <c r="F423" s="46" t="s">
        <v>41</v>
      </c>
      <c r="G423" s="370"/>
      <c r="H423" s="370"/>
      <c r="I423" s="364"/>
      <c r="J423" s="46">
        <v>0.9</v>
      </c>
      <c r="K423" s="48">
        <v>57</v>
      </c>
      <c r="L423" s="48">
        <v>5</v>
      </c>
      <c r="M423" s="71">
        <v>2016</v>
      </c>
      <c r="N423" s="144">
        <f>IF(K423="","",IF(O423="",IF(K423=0,"",IF(K423&lt;=[7]Разработчик!$D$7,[7]Разработчик!$C$8,IF(K423&lt;=[7]Разработчик!$G$7,[7]Разработчик!$F$8,IF(K423&lt;=[7]Разработчик!$J$7,[7]Разработчик!$I$8,IF(K423&lt;=[7]Разработчик!$M$7,[7]Разработчик!$L$8,IF(K423&lt;=[7]Разработчик!$P$7,[7]Разработчик!$O$8,IF(K423&lt;=[7]Разработчик!$S$7,[7]Разработчик!$R$8,IF(K423&lt;=425.9,3.5,IF(K423&gt;=[7]Разработчик!$V$7,[7]Разработчик!$U$8))))))))),"-"))</f>
        <v>1.5</v>
      </c>
      <c r="O423" s="145"/>
      <c r="P423" s="71">
        <v>2019</v>
      </c>
      <c r="Q423" s="71">
        <v>2023</v>
      </c>
      <c r="R423" s="71">
        <v>12.5</v>
      </c>
      <c r="S423" s="71" t="s">
        <v>1173</v>
      </c>
      <c r="T423" s="146">
        <f t="shared" si="66"/>
        <v>2028.5</v>
      </c>
      <c r="U423" s="147"/>
      <c r="V423" s="147"/>
      <c r="W423" s="147"/>
      <c r="X423" s="147"/>
      <c r="Y423" s="147"/>
      <c r="Z423" s="147"/>
      <c r="AA423" s="148"/>
      <c r="AB423" s="147"/>
      <c r="AC423" s="196">
        <f t="shared" si="67"/>
        <v>0</v>
      </c>
      <c r="AD423" s="196">
        <f t="shared" si="68"/>
        <v>0</v>
      </c>
      <c r="AE423" s="196">
        <f t="shared" si="69"/>
        <v>0</v>
      </c>
    </row>
    <row r="424" spans="1:31" s="7" customFormat="1" ht="15" customHeight="1" x14ac:dyDescent="0.25">
      <c r="A424" s="364"/>
      <c r="B424" s="248">
        <f t="shared" si="71"/>
        <v>91</v>
      </c>
      <c r="C424" s="321"/>
      <c r="D424" s="364" t="s">
        <v>1477</v>
      </c>
      <c r="E424" s="321"/>
      <c r="F424" s="46" t="s">
        <v>41</v>
      </c>
      <c r="G424" s="370">
        <v>1.6</v>
      </c>
      <c r="H424" s="370">
        <v>1.6</v>
      </c>
      <c r="I424" s="364">
        <v>120</v>
      </c>
      <c r="J424" s="46">
        <v>7.2510000000000003</v>
      </c>
      <c r="K424" s="48">
        <v>108</v>
      </c>
      <c r="L424" s="48">
        <v>8</v>
      </c>
      <c r="M424" s="71">
        <v>2016</v>
      </c>
      <c r="N424" s="144">
        <f>IF(K424="","",IF(O424="",IF(K424=0,"",IF(K424&lt;=[7]Разработчик!$D$7,[7]Разработчик!$C$8,IF(K424&lt;=[7]Разработчик!$G$7,[7]Разработчик!$F$8,IF(K424&lt;=[7]Разработчик!$J$7,[7]Разработчик!$I$8,IF(K424&lt;=[7]Разработчик!$M$7,[7]Разработчик!$L$8,IF(K424&lt;=[7]Разработчик!$P$7,[7]Разработчик!$O$8,IF(K424&lt;=[7]Разработчик!$S$7,[7]Разработчик!$R$8,IF(K424&lt;=425.9,3.5,IF(K424&gt;=[7]Разработчик!$V$7,[7]Разработчик!$U$8))))))))),"-"))</f>
        <v>2</v>
      </c>
      <c r="O424" s="145"/>
      <c r="P424" s="71">
        <v>2019</v>
      </c>
      <c r="Q424" s="71">
        <v>2023</v>
      </c>
      <c r="R424" s="71">
        <v>12.5</v>
      </c>
      <c r="S424" s="71" t="s">
        <v>1173</v>
      </c>
      <c r="T424" s="146">
        <f t="shared" si="66"/>
        <v>2028.5</v>
      </c>
      <c r="U424" s="71">
        <v>13</v>
      </c>
      <c r="V424" s="147">
        <v>1</v>
      </c>
      <c r="W424" s="147">
        <v>3</v>
      </c>
      <c r="X424" s="147">
        <v>0</v>
      </c>
      <c r="Y424" s="147">
        <v>1</v>
      </c>
      <c r="Z424" s="147">
        <v>3</v>
      </c>
      <c r="AA424" s="148" t="s">
        <v>2737</v>
      </c>
      <c r="AB424" s="147" t="s">
        <v>2521</v>
      </c>
      <c r="AC424" s="196">
        <f t="shared" si="67"/>
        <v>18</v>
      </c>
      <c r="AD424" s="196">
        <f t="shared" si="68"/>
        <v>45</v>
      </c>
      <c r="AE424" s="196">
        <f t="shared" si="69"/>
        <v>63</v>
      </c>
    </row>
    <row r="425" spans="1:31" s="7" customFormat="1" x14ac:dyDescent="0.25">
      <c r="A425" s="364"/>
      <c r="B425" s="248">
        <f t="shared" si="71"/>
        <v>91</v>
      </c>
      <c r="C425" s="321"/>
      <c r="D425" s="364"/>
      <c r="E425" s="321"/>
      <c r="F425" s="46" t="s">
        <v>41</v>
      </c>
      <c r="G425" s="370"/>
      <c r="H425" s="370"/>
      <c r="I425" s="364"/>
      <c r="J425" s="46">
        <v>3.5</v>
      </c>
      <c r="K425" s="48">
        <v>57</v>
      </c>
      <c r="L425" s="48">
        <v>5</v>
      </c>
      <c r="M425" s="71">
        <v>2016</v>
      </c>
      <c r="N425" s="144">
        <f>IF(K425="","",IF(O425="",IF(K425=0,"",IF(K425&lt;=[7]Разработчик!$D$7,[7]Разработчик!$C$8,IF(K425&lt;=[7]Разработчик!$G$7,[7]Разработчик!$F$8,IF(K425&lt;=[7]Разработчик!$J$7,[7]Разработчик!$I$8,IF(K425&lt;=[7]Разработчик!$M$7,[7]Разработчик!$L$8,IF(K425&lt;=[7]Разработчик!$P$7,[7]Разработчик!$O$8,IF(K425&lt;=[7]Разработчик!$S$7,[7]Разработчик!$R$8,IF(K425&lt;=425.9,3.5,IF(K425&gt;=[7]Разработчик!$V$7,[7]Разработчик!$U$8))))))))),"-"))</f>
        <v>1.5</v>
      </c>
      <c r="O425" s="145"/>
      <c r="P425" s="71">
        <v>2019</v>
      </c>
      <c r="Q425" s="71">
        <v>2023</v>
      </c>
      <c r="R425" s="71">
        <v>12.5</v>
      </c>
      <c r="S425" s="71" t="s">
        <v>1173</v>
      </c>
      <c r="T425" s="146">
        <f t="shared" si="66"/>
        <v>2028.5</v>
      </c>
      <c r="U425" s="147"/>
      <c r="V425" s="147"/>
      <c r="W425" s="147"/>
      <c r="X425" s="147"/>
      <c r="Y425" s="147"/>
      <c r="Z425" s="147"/>
      <c r="AA425" s="148"/>
      <c r="AB425" s="147"/>
      <c r="AC425" s="196">
        <f t="shared" si="67"/>
        <v>0</v>
      </c>
      <c r="AD425" s="196">
        <f t="shared" si="68"/>
        <v>0</v>
      </c>
      <c r="AE425" s="196">
        <f t="shared" si="69"/>
        <v>0</v>
      </c>
    </row>
    <row r="426" spans="1:31" s="7" customFormat="1" ht="15" customHeight="1" x14ac:dyDescent="0.25">
      <c r="A426" s="364"/>
      <c r="B426" s="248">
        <f t="shared" si="71"/>
        <v>91</v>
      </c>
      <c r="C426" s="321"/>
      <c r="D426" s="364" t="s">
        <v>1478</v>
      </c>
      <c r="E426" s="321"/>
      <c r="F426" s="46" t="s">
        <v>41</v>
      </c>
      <c r="G426" s="370">
        <v>1.6</v>
      </c>
      <c r="H426" s="370">
        <v>1.6</v>
      </c>
      <c r="I426" s="364">
        <v>120</v>
      </c>
      <c r="J426" s="46">
        <v>7.2510000000000003</v>
      </c>
      <c r="K426" s="48">
        <v>108</v>
      </c>
      <c r="L426" s="48">
        <v>8</v>
      </c>
      <c r="M426" s="71">
        <v>2016</v>
      </c>
      <c r="N426" s="144">
        <f>IF(K426="","",IF(O426="",IF(K426=0,"",IF(K426&lt;=[7]Разработчик!$D$7,[7]Разработчик!$C$8,IF(K426&lt;=[7]Разработчик!$G$7,[7]Разработчик!$F$8,IF(K426&lt;=[7]Разработчик!$J$7,[7]Разработчик!$I$8,IF(K426&lt;=[7]Разработчик!$M$7,[7]Разработчик!$L$8,IF(K426&lt;=[7]Разработчик!$P$7,[7]Разработчик!$O$8,IF(K426&lt;=[7]Разработчик!$S$7,[7]Разработчик!$R$8,IF(K426&lt;=425.9,3.5,IF(K426&gt;=[7]Разработчик!$V$7,[7]Разработчик!$U$8))))))))),"-"))</f>
        <v>2</v>
      </c>
      <c r="O426" s="145"/>
      <c r="P426" s="71">
        <v>2019</v>
      </c>
      <c r="Q426" s="71">
        <v>2023</v>
      </c>
      <c r="R426" s="71">
        <v>12.5</v>
      </c>
      <c r="S426" s="71" t="s">
        <v>1173</v>
      </c>
      <c r="T426" s="146">
        <f t="shared" si="66"/>
        <v>2028.5</v>
      </c>
      <c r="U426" s="71">
        <v>12</v>
      </c>
      <c r="V426" s="71">
        <v>1</v>
      </c>
      <c r="W426" s="71">
        <v>3</v>
      </c>
      <c r="X426" s="71">
        <v>0</v>
      </c>
      <c r="Y426" s="71">
        <v>1</v>
      </c>
      <c r="Z426" s="147">
        <v>3</v>
      </c>
      <c r="AA426" s="148" t="s">
        <v>2738</v>
      </c>
      <c r="AB426" s="147" t="s">
        <v>2521</v>
      </c>
      <c r="AC426" s="196">
        <f t="shared" si="67"/>
        <v>17</v>
      </c>
      <c r="AD426" s="196">
        <f t="shared" si="68"/>
        <v>43</v>
      </c>
      <c r="AE426" s="196">
        <f t="shared" si="69"/>
        <v>60</v>
      </c>
    </row>
    <row r="427" spans="1:31" s="7" customFormat="1" x14ac:dyDescent="0.25">
      <c r="A427" s="364"/>
      <c r="B427" s="248">
        <f t="shared" si="71"/>
        <v>91</v>
      </c>
      <c r="C427" s="321"/>
      <c r="D427" s="364"/>
      <c r="E427" s="321"/>
      <c r="F427" s="46" t="s">
        <v>41</v>
      </c>
      <c r="G427" s="370"/>
      <c r="H427" s="370"/>
      <c r="I427" s="364"/>
      <c r="J427" s="46">
        <v>3.52</v>
      </c>
      <c r="K427" s="48">
        <v>57</v>
      </c>
      <c r="L427" s="48">
        <v>5</v>
      </c>
      <c r="M427" s="71">
        <v>2016</v>
      </c>
      <c r="N427" s="144">
        <f>IF(K427="","",IF(O427="",IF(K427=0,"",IF(K427&lt;=[7]Разработчик!$D$7,[7]Разработчик!$C$8,IF(K427&lt;=[7]Разработчик!$G$7,[7]Разработчик!$F$8,IF(K427&lt;=[7]Разработчик!$J$7,[7]Разработчик!$I$8,IF(K427&lt;=[7]Разработчик!$M$7,[7]Разработчик!$L$8,IF(K427&lt;=[7]Разработчик!$P$7,[7]Разработчик!$O$8,IF(K427&lt;=[7]Разработчик!$S$7,[7]Разработчик!$R$8,IF(K427&lt;=425.9,3.5,IF(K427&gt;=[7]Разработчик!$V$7,[7]Разработчик!$U$8))))))))),"-"))</f>
        <v>1.5</v>
      </c>
      <c r="O427" s="145"/>
      <c r="P427" s="71">
        <v>2019</v>
      </c>
      <c r="Q427" s="71">
        <v>2023</v>
      </c>
      <c r="R427" s="71">
        <v>12.5</v>
      </c>
      <c r="S427" s="71" t="s">
        <v>1173</v>
      </c>
      <c r="T427" s="146">
        <f t="shared" si="66"/>
        <v>2028.5</v>
      </c>
      <c r="U427" s="147"/>
      <c r="V427" s="147"/>
      <c r="W427" s="147"/>
      <c r="X427" s="147"/>
      <c r="Y427" s="147"/>
      <c r="Z427" s="147"/>
      <c r="AA427" s="148"/>
      <c r="AB427" s="147"/>
      <c r="AC427" s="196">
        <f t="shared" si="67"/>
        <v>0</v>
      </c>
      <c r="AD427" s="196">
        <f t="shared" si="68"/>
        <v>0</v>
      </c>
      <c r="AE427" s="196">
        <f t="shared" si="69"/>
        <v>0</v>
      </c>
    </row>
    <row r="428" spans="1:31" s="7" customFormat="1" ht="15" customHeight="1" x14ac:dyDescent="0.25">
      <c r="A428" s="364"/>
      <c r="B428" s="248">
        <f t="shared" si="71"/>
        <v>91</v>
      </c>
      <c r="C428" s="321"/>
      <c r="D428" s="364" t="s">
        <v>1479</v>
      </c>
      <c r="E428" s="321"/>
      <c r="F428" s="46" t="s">
        <v>41</v>
      </c>
      <c r="G428" s="370">
        <v>1.6</v>
      </c>
      <c r="H428" s="370">
        <v>1.6</v>
      </c>
      <c r="I428" s="364">
        <v>120</v>
      </c>
      <c r="J428" s="46">
        <v>7.15</v>
      </c>
      <c r="K428" s="48">
        <v>108</v>
      </c>
      <c r="L428" s="48">
        <v>8</v>
      </c>
      <c r="M428" s="71">
        <v>2016</v>
      </c>
      <c r="N428" s="144">
        <f>IF(K428="","",IF(O428="",IF(K428=0,"",IF(K428&lt;=[7]Разработчик!$D$7,[7]Разработчик!$C$8,IF(K428&lt;=[7]Разработчик!$G$7,[7]Разработчик!$F$8,IF(K428&lt;=[7]Разработчик!$J$7,[7]Разработчик!$I$8,IF(K428&lt;=[7]Разработчик!$M$7,[7]Разработчик!$L$8,IF(K428&lt;=[7]Разработчик!$P$7,[7]Разработчик!$O$8,IF(K428&lt;=[7]Разработчик!$S$7,[7]Разработчик!$R$8,IF(K428&lt;=425.9,3.5,IF(K428&gt;=[7]Разработчик!$V$7,[7]Разработчик!$U$8))))))))),"-"))</f>
        <v>2</v>
      </c>
      <c r="O428" s="145"/>
      <c r="P428" s="71">
        <v>2019</v>
      </c>
      <c r="Q428" s="71">
        <v>2023</v>
      </c>
      <c r="R428" s="71">
        <v>12.5</v>
      </c>
      <c r="S428" s="71" t="s">
        <v>1173</v>
      </c>
      <c r="T428" s="146">
        <f t="shared" si="66"/>
        <v>2028.5</v>
      </c>
      <c r="U428" s="71">
        <v>12</v>
      </c>
      <c r="V428" s="71">
        <v>1</v>
      </c>
      <c r="W428" s="71">
        <v>3</v>
      </c>
      <c r="X428" s="71">
        <v>0</v>
      </c>
      <c r="Y428" s="71">
        <v>1</v>
      </c>
      <c r="Z428" s="147">
        <v>3</v>
      </c>
      <c r="AA428" s="148" t="s">
        <v>2739</v>
      </c>
      <c r="AB428" s="147" t="s">
        <v>2521</v>
      </c>
      <c r="AC428" s="196">
        <f t="shared" si="67"/>
        <v>17</v>
      </c>
      <c r="AD428" s="196">
        <f t="shared" si="68"/>
        <v>43</v>
      </c>
      <c r="AE428" s="196">
        <f t="shared" si="69"/>
        <v>60</v>
      </c>
    </row>
    <row r="429" spans="1:31" s="7" customFormat="1" x14ac:dyDescent="0.25">
      <c r="A429" s="364"/>
      <c r="B429" s="248">
        <f t="shared" si="71"/>
        <v>91</v>
      </c>
      <c r="C429" s="321"/>
      <c r="D429" s="364"/>
      <c r="E429" s="321"/>
      <c r="F429" s="46" t="s">
        <v>41</v>
      </c>
      <c r="G429" s="370"/>
      <c r="H429" s="370"/>
      <c r="I429" s="364"/>
      <c r="J429" s="46">
        <v>3.57</v>
      </c>
      <c r="K429" s="48">
        <v>57</v>
      </c>
      <c r="L429" s="48">
        <v>5</v>
      </c>
      <c r="M429" s="71">
        <v>2016</v>
      </c>
      <c r="N429" s="144">
        <f>IF(K429="","",IF(O429="",IF(K429=0,"",IF(K429&lt;=[7]Разработчик!$D$7,[7]Разработчик!$C$8,IF(K429&lt;=[7]Разработчик!$G$7,[7]Разработчик!$F$8,IF(K429&lt;=[7]Разработчик!$J$7,[7]Разработчик!$I$8,IF(K429&lt;=[7]Разработчик!$M$7,[7]Разработчик!$L$8,IF(K429&lt;=[7]Разработчик!$P$7,[7]Разработчик!$O$8,IF(K429&lt;=[7]Разработчик!$S$7,[7]Разработчик!$R$8,IF(K429&lt;=425.9,3.5,IF(K429&gt;=[7]Разработчик!$V$7,[7]Разработчик!$U$8))))))))),"-"))</f>
        <v>1.5</v>
      </c>
      <c r="O429" s="145"/>
      <c r="P429" s="71">
        <v>2019</v>
      </c>
      <c r="Q429" s="71">
        <v>2023</v>
      </c>
      <c r="R429" s="71">
        <v>12.5</v>
      </c>
      <c r="S429" s="71" t="s">
        <v>1173</v>
      </c>
      <c r="T429" s="146">
        <f t="shared" si="66"/>
        <v>2028.5</v>
      </c>
      <c r="U429" s="147"/>
      <c r="V429" s="147"/>
      <c r="W429" s="147"/>
      <c r="X429" s="147"/>
      <c r="Y429" s="147"/>
      <c r="Z429" s="147"/>
      <c r="AA429" s="148"/>
      <c r="AB429" s="147"/>
      <c r="AC429" s="196">
        <f t="shared" si="67"/>
        <v>0</v>
      </c>
      <c r="AD429" s="196">
        <f t="shared" si="68"/>
        <v>0</v>
      </c>
      <c r="AE429" s="196">
        <f t="shared" si="69"/>
        <v>0</v>
      </c>
    </row>
    <row r="430" spans="1:31" s="7" customFormat="1" ht="15" customHeight="1" x14ac:dyDescent="0.25">
      <c r="A430" s="364"/>
      <c r="B430" s="248">
        <f t="shared" si="71"/>
        <v>91</v>
      </c>
      <c r="C430" s="321"/>
      <c r="D430" s="364" t="s">
        <v>1480</v>
      </c>
      <c r="E430" s="321"/>
      <c r="F430" s="46" t="s">
        <v>41</v>
      </c>
      <c r="G430" s="370">
        <v>1.6</v>
      </c>
      <c r="H430" s="370">
        <v>1.6</v>
      </c>
      <c r="I430" s="364">
        <v>120</v>
      </c>
      <c r="J430" s="46">
        <v>7.3</v>
      </c>
      <c r="K430" s="48">
        <v>108</v>
      </c>
      <c r="L430" s="48">
        <v>8</v>
      </c>
      <c r="M430" s="71">
        <v>2016</v>
      </c>
      <c r="N430" s="144">
        <f>IF(K430="","",IF(O430="",IF(K430=0,"",IF(K430&lt;=[7]Разработчик!$D$7,[7]Разработчик!$C$8,IF(K430&lt;=[7]Разработчик!$G$7,[7]Разработчик!$F$8,IF(K430&lt;=[7]Разработчик!$J$7,[7]Разработчик!$I$8,IF(K430&lt;=[7]Разработчик!$M$7,[7]Разработчик!$L$8,IF(K430&lt;=[7]Разработчик!$P$7,[7]Разработчик!$O$8,IF(K430&lt;=[7]Разработчик!$S$7,[7]Разработчик!$R$8,IF(K430&lt;=425.9,3.5,IF(K430&gt;=[7]Разработчик!$V$7,[7]Разработчик!$U$8))))))))),"-"))</f>
        <v>2</v>
      </c>
      <c r="O430" s="145"/>
      <c r="P430" s="71">
        <v>2019</v>
      </c>
      <c r="Q430" s="71">
        <v>2023</v>
      </c>
      <c r="R430" s="71">
        <v>12.5</v>
      </c>
      <c r="S430" s="71" t="s">
        <v>1173</v>
      </c>
      <c r="T430" s="146">
        <f t="shared" si="66"/>
        <v>2028.5</v>
      </c>
      <c r="U430" s="71">
        <v>12</v>
      </c>
      <c r="V430" s="71">
        <v>1</v>
      </c>
      <c r="W430" s="71">
        <v>3</v>
      </c>
      <c r="X430" s="71">
        <v>0</v>
      </c>
      <c r="Y430" s="71">
        <v>1</v>
      </c>
      <c r="Z430" s="147">
        <v>3</v>
      </c>
      <c r="AA430" s="148" t="s">
        <v>2739</v>
      </c>
      <c r="AB430" s="147" t="s">
        <v>2521</v>
      </c>
      <c r="AC430" s="196">
        <f t="shared" si="67"/>
        <v>17</v>
      </c>
      <c r="AD430" s="196">
        <f t="shared" si="68"/>
        <v>43</v>
      </c>
      <c r="AE430" s="196">
        <f t="shared" si="69"/>
        <v>60</v>
      </c>
    </row>
    <row r="431" spans="1:31" s="7" customFormat="1" x14ac:dyDescent="0.25">
      <c r="A431" s="364"/>
      <c r="B431" s="248">
        <f t="shared" si="71"/>
        <v>91</v>
      </c>
      <c r="C431" s="321"/>
      <c r="D431" s="364"/>
      <c r="E431" s="321"/>
      <c r="F431" s="46" t="s">
        <v>41</v>
      </c>
      <c r="G431" s="370"/>
      <c r="H431" s="370"/>
      <c r="I431" s="364"/>
      <c r="J431" s="46">
        <v>3.57</v>
      </c>
      <c r="K431" s="48">
        <v>57</v>
      </c>
      <c r="L431" s="48">
        <v>5</v>
      </c>
      <c r="M431" s="71">
        <v>2016</v>
      </c>
      <c r="N431" s="144">
        <f>IF(K431="","",IF(O431="",IF(K431=0,"",IF(K431&lt;=[7]Разработчик!$D$7,[7]Разработчик!$C$8,IF(K431&lt;=[7]Разработчик!$G$7,[7]Разработчик!$F$8,IF(K431&lt;=[7]Разработчик!$J$7,[7]Разработчик!$I$8,IF(K431&lt;=[7]Разработчик!$M$7,[7]Разработчик!$L$8,IF(K431&lt;=[7]Разработчик!$P$7,[7]Разработчик!$O$8,IF(K431&lt;=[7]Разработчик!$S$7,[7]Разработчик!$R$8,IF(K431&lt;=425.9,3.5,IF(K431&gt;=[7]Разработчик!$V$7,[7]Разработчик!$U$8))))))))),"-"))</f>
        <v>1.5</v>
      </c>
      <c r="O431" s="145"/>
      <c r="P431" s="71">
        <v>2019</v>
      </c>
      <c r="Q431" s="71">
        <v>2023</v>
      </c>
      <c r="R431" s="71">
        <v>12.5</v>
      </c>
      <c r="S431" s="71" t="s">
        <v>1173</v>
      </c>
      <c r="T431" s="146">
        <f t="shared" si="66"/>
        <v>2028.5</v>
      </c>
      <c r="U431" s="147"/>
      <c r="V431" s="147"/>
      <c r="W431" s="147"/>
      <c r="X431" s="147"/>
      <c r="Y431" s="147"/>
      <c r="Z431" s="147"/>
      <c r="AA431" s="148"/>
      <c r="AB431" s="147"/>
      <c r="AC431" s="196">
        <f t="shared" si="67"/>
        <v>0</v>
      </c>
      <c r="AD431" s="196">
        <f t="shared" si="68"/>
        <v>0</v>
      </c>
      <c r="AE431" s="196">
        <f t="shared" si="69"/>
        <v>0</v>
      </c>
    </row>
    <row r="432" spans="1:31" s="7" customFormat="1" ht="15" customHeight="1" x14ac:dyDescent="0.25">
      <c r="A432" s="364"/>
      <c r="B432" s="248">
        <f t="shared" si="71"/>
        <v>91</v>
      </c>
      <c r="C432" s="321"/>
      <c r="D432" s="364" t="s">
        <v>1481</v>
      </c>
      <c r="E432" s="321"/>
      <c r="F432" s="46" t="s">
        <v>41</v>
      </c>
      <c r="G432" s="370">
        <v>1.6</v>
      </c>
      <c r="H432" s="370">
        <v>1.6</v>
      </c>
      <c r="I432" s="364">
        <v>120</v>
      </c>
      <c r="J432" s="46">
        <v>7.2510000000000003</v>
      </c>
      <c r="K432" s="48">
        <v>108</v>
      </c>
      <c r="L432" s="48">
        <v>8</v>
      </c>
      <c r="M432" s="71">
        <v>2016</v>
      </c>
      <c r="N432" s="144">
        <f>IF(K432="","",IF(O432="",IF(K432=0,"",IF(K432&lt;=[7]Разработчик!$D$7,[7]Разработчик!$C$8,IF(K432&lt;=[7]Разработчик!$G$7,[7]Разработчик!$F$8,IF(K432&lt;=[7]Разработчик!$J$7,[7]Разработчик!$I$8,IF(K432&lt;=[7]Разработчик!$M$7,[7]Разработчик!$L$8,IF(K432&lt;=[7]Разработчик!$P$7,[7]Разработчик!$O$8,IF(K432&lt;=[7]Разработчик!$S$7,[7]Разработчик!$R$8,IF(K432&lt;=425.9,3.5,IF(K432&gt;=[7]Разработчик!$V$7,[7]Разработчик!$U$8))))))))),"-"))</f>
        <v>2</v>
      </c>
      <c r="O432" s="145"/>
      <c r="P432" s="71">
        <v>2019</v>
      </c>
      <c r="Q432" s="71">
        <v>2023</v>
      </c>
      <c r="R432" s="71">
        <v>12.5</v>
      </c>
      <c r="S432" s="71" t="s">
        <v>1173</v>
      </c>
      <c r="T432" s="146">
        <f t="shared" si="66"/>
        <v>2028.5</v>
      </c>
      <c r="U432" s="71">
        <v>12</v>
      </c>
      <c r="V432" s="71">
        <v>1</v>
      </c>
      <c r="W432" s="71">
        <v>3</v>
      </c>
      <c r="X432" s="71">
        <v>0</v>
      </c>
      <c r="Y432" s="71">
        <v>1</v>
      </c>
      <c r="Z432" s="147">
        <v>3</v>
      </c>
      <c r="AA432" s="148" t="s">
        <v>2739</v>
      </c>
      <c r="AB432" s="147" t="s">
        <v>2521</v>
      </c>
      <c r="AC432" s="196">
        <f t="shared" si="67"/>
        <v>17</v>
      </c>
      <c r="AD432" s="196">
        <f t="shared" si="68"/>
        <v>43</v>
      </c>
      <c r="AE432" s="196">
        <f t="shared" si="69"/>
        <v>60</v>
      </c>
    </row>
    <row r="433" spans="1:31" s="7" customFormat="1" x14ac:dyDescent="0.25">
      <c r="A433" s="364"/>
      <c r="B433" s="248">
        <f t="shared" si="71"/>
        <v>91</v>
      </c>
      <c r="C433" s="321"/>
      <c r="D433" s="364"/>
      <c r="E433" s="321"/>
      <c r="F433" s="46" t="s">
        <v>41</v>
      </c>
      <c r="G433" s="370"/>
      <c r="H433" s="370"/>
      <c r="I433" s="364"/>
      <c r="J433" s="46">
        <v>3.52</v>
      </c>
      <c r="K433" s="48">
        <v>57</v>
      </c>
      <c r="L433" s="48">
        <v>5</v>
      </c>
      <c r="M433" s="71">
        <v>2016</v>
      </c>
      <c r="N433" s="144">
        <f>IF(K433="","",IF(O433="",IF(K433=0,"",IF(K433&lt;=[7]Разработчик!$D$7,[7]Разработчик!$C$8,IF(K433&lt;=[7]Разработчик!$G$7,[7]Разработчик!$F$8,IF(K433&lt;=[7]Разработчик!$J$7,[7]Разработчик!$I$8,IF(K433&lt;=[7]Разработчик!$M$7,[7]Разработчик!$L$8,IF(K433&lt;=[7]Разработчик!$P$7,[7]Разработчик!$O$8,IF(K433&lt;=[7]Разработчик!$S$7,[7]Разработчик!$R$8,IF(K433&lt;=425.9,3.5,IF(K433&gt;=[7]Разработчик!$V$7,[7]Разработчик!$U$8))))))))),"-"))</f>
        <v>1.5</v>
      </c>
      <c r="O433" s="145"/>
      <c r="P433" s="71">
        <v>2019</v>
      </c>
      <c r="Q433" s="71">
        <v>2023</v>
      </c>
      <c r="R433" s="71">
        <v>12.5</v>
      </c>
      <c r="S433" s="71" t="s">
        <v>1173</v>
      </c>
      <c r="T433" s="146">
        <f t="shared" si="66"/>
        <v>2028.5</v>
      </c>
      <c r="U433" s="147"/>
      <c r="V433" s="147"/>
      <c r="W433" s="147"/>
      <c r="X433" s="147"/>
      <c r="Y433" s="147"/>
      <c r="Z433" s="147"/>
      <c r="AA433" s="148"/>
      <c r="AB433" s="147"/>
      <c r="AC433" s="196">
        <f t="shared" si="67"/>
        <v>0</v>
      </c>
      <c r="AD433" s="196">
        <f t="shared" si="68"/>
        <v>0</v>
      </c>
      <c r="AE433" s="196">
        <f t="shared" si="69"/>
        <v>0</v>
      </c>
    </row>
    <row r="434" spans="1:31" s="7" customFormat="1" ht="15" customHeight="1" x14ac:dyDescent="0.25">
      <c r="A434" s="364"/>
      <c r="B434" s="248">
        <f t="shared" si="71"/>
        <v>91</v>
      </c>
      <c r="C434" s="321"/>
      <c r="D434" s="364" t="s">
        <v>1482</v>
      </c>
      <c r="E434" s="321"/>
      <c r="F434" s="46" t="s">
        <v>41</v>
      </c>
      <c r="G434" s="370">
        <v>1.6</v>
      </c>
      <c r="H434" s="370">
        <v>1.6</v>
      </c>
      <c r="I434" s="364">
        <v>120</v>
      </c>
      <c r="J434" s="46">
        <v>7.2510000000000003</v>
      </c>
      <c r="K434" s="48">
        <v>108</v>
      </c>
      <c r="L434" s="48">
        <v>8</v>
      </c>
      <c r="M434" s="71">
        <v>2016</v>
      </c>
      <c r="N434" s="144">
        <f>IF(K434="","",IF(O434="",IF(K434=0,"",IF(K434&lt;=[7]Разработчик!$D$7,[7]Разработчик!$C$8,IF(K434&lt;=[7]Разработчик!$G$7,[7]Разработчик!$F$8,IF(K434&lt;=[7]Разработчик!$J$7,[7]Разработчик!$I$8,IF(K434&lt;=[7]Разработчик!$M$7,[7]Разработчик!$L$8,IF(K434&lt;=[7]Разработчик!$P$7,[7]Разработчик!$O$8,IF(K434&lt;=[7]Разработчик!$S$7,[7]Разработчик!$R$8,IF(K434&lt;=425.9,3.5,IF(K434&gt;=[7]Разработчик!$V$7,[7]Разработчик!$U$8))))))))),"-"))</f>
        <v>2</v>
      </c>
      <c r="O434" s="145"/>
      <c r="P434" s="71">
        <v>2019</v>
      </c>
      <c r="Q434" s="71">
        <v>2023</v>
      </c>
      <c r="R434" s="71">
        <v>12.5</v>
      </c>
      <c r="S434" s="71" t="s">
        <v>1173</v>
      </c>
      <c r="T434" s="146">
        <f t="shared" si="66"/>
        <v>2028.5</v>
      </c>
      <c r="U434" s="71">
        <v>12</v>
      </c>
      <c r="V434" s="71">
        <v>1</v>
      </c>
      <c r="W434" s="71">
        <v>3</v>
      </c>
      <c r="X434" s="71">
        <v>0</v>
      </c>
      <c r="Y434" s="71">
        <v>1</v>
      </c>
      <c r="Z434" s="147">
        <v>3</v>
      </c>
      <c r="AA434" s="148" t="s">
        <v>2739</v>
      </c>
      <c r="AB434" s="147" t="s">
        <v>2521</v>
      </c>
      <c r="AC434" s="196">
        <f t="shared" si="67"/>
        <v>17</v>
      </c>
      <c r="AD434" s="196">
        <f t="shared" si="68"/>
        <v>43</v>
      </c>
      <c r="AE434" s="196">
        <f t="shared" si="69"/>
        <v>60</v>
      </c>
    </row>
    <row r="435" spans="1:31" s="7" customFormat="1" x14ac:dyDescent="0.25">
      <c r="A435" s="364"/>
      <c r="B435" s="248">
        <f t="shared" si="71"/>
        <v>91</v>
      </c>
      <c r="C435" s="321"/>
      <c r="D435" s="364"/>
      <c r="E435" s="321"/>
      <c r="F435" s="46" t="s">
        <v>41</v>
      </c>
      <c r="G435" s="370"/>
      <c r="H435" s="370"/>
      <c r="I435" s="364"/>
      <c r="J435" s="46">
        <v>3.577</v>
      </c>
      <c r="K435" s="48">
        <v>57</v>
      </c>
      <c r="L435" s="48">
        <v>5</v>
      </c>
      <c r="M435" s="71">
        <v>2016</v>
      </c>
      <c r="N435" s="144">
        <f>IF(K435="","",IF(O435="",IF(K435=0,"",IF(K435&lt;=[7]Разработчик!$D$7,[7]Разработчик!$C$8,IF(K435&lt;=[7]Разработчик!$G$7,[7]Разработчик!$F$8,IF(K435&lt;=[7]Разработчик!$J$7,[7]Разработчик!$I$8,IF(K435&lt;=[7]Разработчик!$M$7,[7]Разработчик!$L$8,IF(K435&lt;=[7]Разработчик!$P$7,[7]Разработчик!$O$8,IF(K435&lt;=[7]Разработчик!$S$7,[7]Разработчик!$R$8,IF(K435&lt;=425.9,3.5,IF(K435&gt;=[7]Разработчик!$V$7,[7]Разработчик!$U$8))))))))),"-"))</f>
        <v>1.5</v>
      </c>
      <c r="O435" s="145"/>
      <c r="P435" s="71">
        <v>2019</v>
      </c>
      <c r="Q435" s="71">
        <v>2023</v>
      </c>
      <c r="R435" s="71">
        <v>12.5</v>
      </c>
      <c r="S435" s="71" t="s">
        <v>1173</v>
      </c>
      <c r="T435" s="146">
        <f t="shared" si="66"/>
        <v>2028.5</v>
      </c>
      <c r="U435" s="147"/>
      <c r="V435" s="147"/>
      <c r="W435" s="147"/>
      <c r="X435" s="147"/>
      <c r="Y435" s="147"/>
      <c r="Z435" s="147"/>
      <c r="AA435" s="148"/>
      <c r="AB435" s="147"/>
      <c r="AC435" s="196">
        <f t="shared" si="67"/>
        <v>0</v>
      </c>
      <c r="AD435" s="196">
        <f t="shared" si="68"/>
        <v>0</v>
      </c>
      <c r="AE435" s="196">
        <f t="shared" si="69"/>
        <v>0</v>
      </c>
    </row>
    <row r="436" spans="1:31" s="7" customFormat="1" ht="15" customHeight="1" x14ac:dyDescent="0.25">
      <c r="A436" s="364"/>
      <c r="B436" s="248">
        <f t="shared" si="71"/>
        <v>91</v>
      </c>
      <c r="C436" s="321"/>
      <c r="D436" s="364" t="s">
        <v>1483</v>
      </c>
      <c r="E436" s="321"/>
      <c r="F436" s="46" t="s">
        <v>41</v>
      </c>
      <c r="G436" s="370">
        <v>1.6</v>
      </c>
      <c r="H436" s="370">
        <v>1.6</v>
      </c>
      <c r="I436" s="364">
        <v>120</v>
      </c>
      <c r="J436" s="46">
        <v>7.2510000000000003</v>
      </c>
      <c r="K436" s="48">
        <v>108</v>
      </c>
      <c r="L436" s="48">
        <v>8</v>
      </c>
      <c r="M436" s="71">
        <v>2016</v>
      </c>
      <c r="N436" s="144">
        <f>IF(K436="","",IF(O436="",IF(K436=0,"",IF(K436&lt;=[7]Разработчик!$D$7,[7]Разработчик!$C$8,IF(K436&lt;=[7]Разработчик!$G$7,[7]Разработчик!$F$8,IF(K436&lt;=[7]Разработчик!$J$7,[7]Разработчик!$I$8,IF(K436&lt;=[7]Разработчик!$M$7,[7]Разработчик!$L$8,IF(K436&lt;=[7]Разработчик!$P$7,[7]Разработчик!$O$8,IF(K436&lt;=[7]Разработчик!$S$7,[7]Разработчик!$R$8,IF(K436&lt;=425.9,3.5,IF(K436&gt;=[7]Разработчик!$V$7,[7]Разработчик!$U$8))))))))),"-"))</f>
        <v>2</v>
      </c>
      <c r="O436" s="145"/>
      <c r="P436" s="71">
        <v>2019</v>
      </c>
      <c r="Q436" s="71">
        <v>2023</v>
      </c>
      <c r="R436" s="71">
        <v>12.5</v>
      </c>
      <c r="S436" s="71" t="s">
        <v>1173</v>
      </c>
      <c r="T436" s="146">
        <f t="shared" si="66"/>
        <v>2028.5</v>
      </c>
      <c r="U436" s="71">
        <v>12</v>
      </c>
      <c r="V436" s="71">
        <v>1</v>
      </c>
      <c r="W436" s="71">
        <v>3</v>
      </c>
      <c r="X436" s="71">
        <v>0</v>
      </c>
      <c r="Y436" s="71">
        <v>1</v>
      </c>
      <c r="Z436" s="71">
        <v>3</v>
      </c>
      <c r="AA436" s="148" t="s">
        <v>2739</v>
      </c>
      <c r="AB436" s="147" t="s">
        <v>2521</v>
      </c>
      <c r="AC436" s="196">
        <f t="shared" si="67"/>
        <v>17</v>
      </c>
      <c r="AD436" s="196">
        <f t="shared" si="68"/>
        <v>43</v>
      </c>
      <c r="AE436" s="196">
        <f t="shared" si="69"/>
        <v>60</v>
      </c>
    </row>
    <row r="437" spans="1:31" s="7" customFormat="1" x14ac:dyDescent="0.25">
      <c r="A437" s="364"/>
      <c r="B437" s="248">
        <f t="shared" si="71"/>
        <v>91</v>
      </c>
      <c r="C437" s="321"/>
      <c r="D437" s="364"/>
      <c r="E437" s="321"/>
      <c r="F437" s="46" t="s">
        <v>41</v>
      </c>
      <c r="G437" s="370"/>
      <c r="H437" s="370"/>
      <c r="I437" s="364"/>
      <c r="J437" s="46">
        <v>3.52</v>
      </c>
      <c r="K437" s="48">
        <v>57</v>
      </c>
      <c r="L437" s="48">
        <v>5</v>
      </c>
      <c r="M437" s="71">
        <v>2016</v>
      </c>
      <c r="N437" s="144">
        <f>IF(K437="","",IF(O437="",IF(K437=0,"",IF(K437&lt;=[7]Разработчик!$D$7,[7]Разработчик!$C$8,IF(K437&lt;=[7]Разработчик!$G$7,[7]Разработчик!$F$8,IF(K437&lt;=[7]Разработчик!$J$7,[7]Разработчик!$I$8,IF(K437&lt;=[7]Разработчик!$M$7,[7]Разработчик!$L$8,IF(K437&lt;=[7]Разработчик!$P$7,[7]Разработчик!$O$8,IF(K437&lt;=[7]Разработчик!$S$7,[7]Разработчик!$R$8,IF(K437&lt;=425.9,3.5,IF(K437&gt;=[7]Разработчик!$V$7,[7]Разработчик!$U$8))))))))),"-"))</f>
        <v>1.5</v>
      </c>
      <c r="O437" s="145"/>
      <c r="P437" s="71">
        <v>2019</v>
      </c>
      <c r="Q437" s="71">
        <v>2023</v>
      </c>
      <c r="R437" s="71">
        <v>12.5</v>
      </c>
      <c r="S437" s="71" t="s">
        <v>1173</v>
      </c>
      <c r="T437" s="146">
        <f t="shared" si="66"/>
        <v>2028.5</v>
      </c>
      <c r="U437" s="147"/>
      <c r="V437" s="147"/>
      <c r="W437" s="147"/>
      <c r="X437" s="147"/>
      <c r="Y437" s="147"/>
      <c r="Z437" s="147"/>
      <c r="AA437" s="148"/>
      <c r="AB437" s="147"/>
      <c r="AC437" s="196">
        <f t="shared" si="67"/>
        <v>0</v>
      </c>
      <c r="AD437" s="196">
        <f t="shared" si="68"/>
        <v>0</v>
      </c>
      <c r="AE437" s="196">
        <f t="shared" si="69"/>
        <v>0</v>
      </c>
    </row>
    <row r="438" spans="1:31" s="7" customFormat="1" ht="15" customHeight="1" x14ac:dyDescent="0.25">
      <c r="A438" s="364"/>
      <c r="B438" s="248">
        <f t="shared" si="71"/>
        <v>91</v>
      </c>
      <c r="C438" s="321"/>
      <c r="D438" s="364" t="s">
        <v>1484</v>
      </c>
      <c r="E438" s="321"/>
      <c r="F438" s="46" t="s">
        <v>41</v>
      </c>
      <c r="G438" s="370">
        <v>1.6</v>
      </c>
      <c r="H438" s="370">
        <v>1.6</v>
      </c>
      <c r="I438" s="364">
        <v>120</v>
      </c>
      <c r="J438" s="46">
        <v>7.2510000000000003</v>
      </c>
      <c r="K438" s="48">
        <v>108</v>
      </c>
      <c r="L438" s="48">
        <v>8</v>
      </c>
      <c r="M438" s="71">
        <v>2016</v>
      </c>
      <c r="N438" s="144">
        <f>IF(K438="","",IF(O438="",IF(K438=0,"",IF(K438&lt;=[7]Разработчик!$D$7,[7]Разработчик!$C$8,IF(K438&lt;=[7]Разработчик!$G$7,[7]Разработчик!$F$8,IF(K438&lt;=[7]Разработчик!$J$7,[7]Разработчик!$I$8,IF(K438&lt;=[7]Разработчик!$M$7,[7]Разработчик!$L$8,IF(K438&lt;=[7]Разработчик!$P$7,[7]Разработчик!$O$8,IF(K438&lt;=[7]Разработчик!$S$7,[7]Разработчик!$R$8,IF(K438&lt;=425.9,3.5,IF(K438&gt;=[7]Разработчик!$V$7,[7]Разработчик!$U$8))))))))),"-"))</f>
        <v>2</v>
      </c>
      <c r="O438" s="145"/>
      <c r="P438" s="71">
        <v>2019</v>
      </c>
      <c r="Q438" s="71">
        <v>2023</v>
      </c>
      <c r="R438" s="71">
        <v>12.5</v>
      </c>
      <c r="S438" s="71" t="s">
        <v>1173</v>
      </c>
      <c r="T438" s="146">
        <f t="shared" si="66"/>
        <v>2028.5</v>
      </c>
      <c r="U438" s="71">
        <v>12</v>
      </c>
      <c r="V438" s="71">
        <v>1</v>
      </c>
      <c r="W438" s="71">
        <v>3</v>
      </c>
      <c r="X438" s="71">
        <v>0</v>
      </c>
      <c r="Y438" s="71">
        <v>1</v>
      </c>
      <c r="Z438" s="71">
        <v>3</v>
      </c>
      <c r="AA438" s="148" t="s">
        <v>2739</v>
      </c>
      <c r="AB438" s="147" t="s">
        <v>2521</v>
      </c>
      <c r="AC438" s="196">
        <f t="shared" si="67"/>
        <v>17</v>
      </c>
      <c r="AD438" s="196">
        <f t="shared" si="68"/>
        <v>43</v>
      </c>
      <c r="AE438" s="196">
        <f t="shared" si="69"/>
        <v>60</v>
      </c>
    </row>
    <row r="439" spans="1:31" s="7" customFormat="1" x14ac:dyDescent="0.25">
      <c r="A439" s="364"/>
      <c r="B439" s="248">
        <f t="shared" si="71"/>
        <v>91</v>
      </c>
      <c r="C439" s="321"/>
      <c r="D439" s="364"/>
      <c r="E439" s="321"/>
      <c r="F439" s="46" t="s">
        <v>41</v>
      </c>
      <c r="G439" s="370"/>
      <c r="H439" s="370"/>
      <c r="I439" s="364"/>
      <c r="J439" s="46">
        <v>3.52</v>
      </c>
      <c r="K439" s="48">
        <v>57</v>
      </c>
      <c r="L439" s="48">
        <v>5</v>
      </c>
      <c r="M439" s="71">
        <v>2016</v>
      </c>
      <c r="N439" s="144">
        <f>IF(K439="","",IF(O439="",IF(K439=0,"",IF(K439&lt;=[7]Разработчик!$D$7,[7]Разработчик!$C$8,IF(K439&lt;=[7]Разработчик!$G$7,[7]Разработчик!$F$8,IF(K439&lt;=[7]Разработчик!$J$7,[7]Разработчик!$I$8,IF(K439&lt;=[7]Разработчик!$M$7,[7]Разработчик!$L$8,IF(K439&lt;=[7]Разработчик!$P$7,[7]Разработчик!$O$8,IF(K439&lt;=[7]Разработчик!$S$7,[7]Разработчик!$R$8,IF(K439&lt;=425.9,3.5,IF(K439&gt;=[7]Разработчик!$V$7,[7]Разработчик!$U$8))))))))),"-"))</f>
        <v>1.5</v>
      </c>
      <c r="O439" s="145"/>
      <c r="P439" s="71">
        <v>2019</v>
      </c>
      <c r="Q439" s="71">
        <v>2023</v>
      </c>
      <c r="R439" s="71">
        <v>12.5</v>
      </c>
      <c r="S439" s="71" t="s">
        <v>1173</v>
      </c>
      <c r="T439" s="146">
        <f t="shared" si="66"/>
        <v>2028.5</v>
      </c>
      <c r="U439" s="147"/>
      <c r="V439" s="147"/>
      <c r="W439" s="147"/>
      <c r="X439" s="147"/>
      <c r="Y439" s="147"/>
      <c r="Z439" s="147"/>
      <c r="AA439" s="148"/>
      <c r="AB439" s="147"/>
      <c r="AC439" s="196">
        <f t="shared" si="67"/>
        <v>0</v>
      </c>
      <c r="AD439" s="196">
        <f t="shared" si="68"/>
        <v>0</v>
      </c>
      <c r="AE439" s="196">
        <f t="shared" si="69"/>
        <v>0</v>
      </c>
    </row>
    <row r="440" spans="1:31" s="7" customFormat="1" x14ac:dyDescent="0.25">
      <c r="A440" s="364"/>
      <c r="B440" s="248">
        <f t="shared" si="71"/>
        <v>91</v>
      </c>
      <c r="C440" s="321"/>
      <c r="D440" s="46" t="s">
        <v>1485</v>
      </c>
      <c r="E440" s="321"/>
      <c r="F440" s="46" t="s">
        <v>41</v>
      </c>
      <c r="G440" s="48">
        <v>1.6</v>
      </c>
      <c r="H440" s="48">
        <v>1.6</v>
      </c>
      <c r="I440" s="46">
        <v>120</v>
      </c>
      <c r="J440" s="46">
        <v>34.82</v>
      </c>
      <c r="K440" s="48">
        <v>57</v>
      </c>
      <c r="L440" s="48">
        <v>5</v>
      </c>
      <c r="M440" s="71">
        <v>2016</v>
      </c>
      <c r="N440" s="144">
        <f>IF(K440="","",IF(O440="",IF(K440=0,"",IF(K440&lt;=[7]Разработчик!$D$7,[7]Разработчик!$C$8,IF(K440&lt;=[7]Разработчик!$G$7,[7]Разработчик!$F$8,IF(K440&lt;=[7]Разработчик!$J$7,[7]Разработчик!$I$8,IF(K440&lt;=[7]Разработчик!$M$7,[7]Разработчик!$L$8,IF(K440&lt;=[7]Разработчик!$P$7,[7]Разработчик!$O$8,IF(K440&lt;=[7]Разработчик!$S$7,[7]Разработчик!$R$8,IF(K440&lt;=425.9,3.5,IF(K440&gt;=[7]Разработчик!$V$7,[7]Разработчик!$U$8))))))))),"-"))</f>
        <v>1.5</v>
      </c>
      <c r="O440" s="145"/>
      <c r="P440" s="71">
        <v>2019</v>
      </c>
      <c r="Q440" s="71">
        <v>2023</v>
      </c>
      <c r="R440" s="71">
        <v>12.5</v>
      </c>
      <c r="S440" s="71" t="s">
        <v>1173</v>
      </c>
      <c r="T440" s="146">
        <f t="shared" si="66"/>
        <v>2028.5</v>
      </c>
      <c r="U440" s="71">
        <v>7</v>
      </c>
      <c r="V440" s="71">
        <v>7</v>
      </c>
      <c r="W440" s="71">
        <v>0</v>
      </c>
      <c r="X440" s="71">
        <v>0</v>
      </c>
      <c r="Y440" s="71">
        <v>1</v>
      </c>
      <c r="Z440" s="147">
        <v>1</v>
      </c>
      <c r="AA440" s="148" t="s">
        <v>2740</v>
      </c>
      <c r="AB440" s="147" t="s">
        <v>2521</v>
      </c>
      <c r="AC440" s="196">
        <f t="shared" si="67"/>
        <v>16</v>
      </c>
      <c r="AD440" s="196">
        <f t="shared" si="68"/>
        <v>39</v>
      </c>
      <c r="AE440" s="196">
        <f t="shared" si="69"/>
        <v>55</v>
      </c>
    </row>
    <row r="441" spans="1:31" s="7" customFormat="1" x14ac:dyDescent="0.25">
      <c r="A441" s="364"/>
      <c r="B441" s="248">
        <f t="shared" si="71"/>
        <v>91</v>
      </c>
      <c r="C441" s="321"/>
      <c r="D441" s="46" t="s">
        <v>1486</v>
      </c>
      <c r="E441" s="321"/>
      <c r="F441" s="46" t="s">
        <v>41</v>
      </c>
      <c r="G441" s="46">
        <v>1.6</v>
      </c>
      <c r="H441" s="46">
        <v>1.6</v>
      </c>
      <c r="I441" s="46">
        <v>120</v>
      </c>
      <c r="J441" s="46">
        <v>286.846</v>
      </c>
      <c r="K441" s="48">
        <v>57</v>
      </c>
      <c r="L441" s="48">
        <v>5</v>
      </c>
      <c r="M441" s="71">
        <v>2016</v>
      </c>
      <c r="N441" s="144">
        <f>IF(K441="","",IF(O441="",IF(K441=0,"",IF(K441&lt;=[7]Разработчик!$D$7,[7]Разработчик!$C$8,IF(K441&lt;=[7]Разработчик!$G$7,[7]Разработчик!$F$8,IF(K441&lt;=[7]Разработчик!$J$7,[7]Разработчик!$I$8,IF(K441&lt;=[7]Разработчик!$M$7,[7]Разработчик!$L$8,IF(K441&lt;=[7]Разработчик!$P$7,[7]Разработчик!$O$8,IF(K441&lt;=[7]Разработчик!$S$7,[7]Разработчик!$R$8,IF(K441&lt;=425.9,3.5,IF(K441&gt;=[7]Разработчик!$V$7,[7]Разработчик!$U$8))))))))),"-"))</f>
        <v>1.5</v>
      </c>
      <c r="O441" s="145"/>
      <c r="P441" s="71">
        <v>2019</v>
      </c>
      <c r="Q441" s="71">
        <v>2023</v>
      </c>
      <c r="R441" s="71">
        <v>12.5</v>
      </c>
      <c r="S441" s="71" t="s">
        <v>1173</v>
      </c>
      <c r="T441" s="146">
        <f t="shared" si="66"/>
        <v>2028.5</v>
      </c>
      <c r="U441" s="147">
        <v>58</v>
      </c>
      <c r="V441" s="147">
        <v>7</v>
      </c>
      <c r="W441" s="147">
        <v>21</v>
      </c>
      <c r="X441" s="147">
        <v>0</v>
      </c>
      <c r="Y441" s="147">
        <v>0</v>
      </c>
      <c r="Z441" s="147">
        <v>4</v>
      </c>
      <c r="AA441" s="148" t="s">
        <v>2741</v>
      </c>
      <c r="AB441" s="147" t="s">
        <v>2521</v>
      </c>
      <c r="AC441" s="196">
        <f t="shared" si="67"/>
        <v>69</v>
      </c>
      <c r="AD441" s="196">
        <f t="shared" si="68"/>
        <v>191</v>
      </c>
      <c r="AE441" s="196">
        <f t="shared" si="69"/>
        <v>260</v>
      </c>
    </row>
    <row r="442" spans="1:31" s="7" customFormat="1" x14ac:dyDescent="0.25">
      <c r="A442" s="364"/>
      <c r="B442" s="248">
        <f t="shared" si="71"/>
        <v>91</v>
      </c>
      <c r="C442" s="321"/>
      <c r="D442" s="46" t="s">
        <v>1487</v>
      </c>
      <c r="E442" s="321"/>
      <c r="F442" s="46" t="s">
        <v>41</v>
      </c>
      <c r="G442" s="48">
        <v>1.6</v>
      </c>
      <c r="H442" s="48">
        <v>1.6</v>
      </c>
      <c r="I442" s="46">
        <v>120</v>
      </c>
      <c r="J442" s="46">
        <v>25.140999999999998</v>
      </c>
      <c r="K442" s="48">
        <v>57</v>
      </c>
      <c r="L442" s="48">
        <v>5</v>
      </c>
      <c r="M442" s="71">
        <v>2016</v>
      </c>
      <c r="N442" s="144">
        <f>IF(K442="","",IF(O442="",IF(K442=0,"",IF(K442&lt;=[7]Разработчик!$D$7,[7]Разработчик!$C$8,IF(K442&lt;=[7]Разработчик!$G$7,[7]Разработчик!$F$8,IF(K442&lt;=[7]Разработчик!$J$7,[7]Разработчик!$I$8,IF(K442&lt;=[7]Разработчик!$M$7,[7]Разработчик!$L$8,IF(K442&lt;=[7]Разработчик!$P$7,[7]Разработчик!$O$8,IF(K442&lt;=[7]Разработчик!$S$7,[7]Разработчик!$R$8,IF(K442&lt;=425.9,3.5,IF(K442&gt;=[7]Разработчик!$V$7,[7]Разработчик!$U$8))))))))),"-"))</f>
        <v>1.5</v>
      </c>
      <c r="O442" s="145"/>
      <c r="P442" s="71">
        <v>2019</v>
      </c>
      <c r="Q442" s="71">
        <v>2023</v>
      </c>
      <c r="R442" s="71">
        <v>12.5</v>
      </c>
      <c r="S442" s="71" t="s">
        <v>1173</v>
      </c>
      <c r="T442" s="146">
        <f t="shared" si="66"/>
        <v>2028.5</v>
      </c>
      <c r="U442" s="71">
        <v>11</v>
      </c>
      <c r="V442" s="71">
        <v>1</v>
      </c>
      <c r="W442" s="71">
        <v>4</v>
      </c>
      <c r="X442" s="71">
        <v>0</v>
      </c>
      <c r="Y442" s="71">
        <v>0</v>
      </c>
      <c r="Z442" s="71">
        <v>0</v>
      </c>
      <c r="AA442" s="148" t="s">
        <v>2742</v>
      </c>
      <c r="AB442" s="147" t="s">
        <v>2521</v>
      </c>
      <c r="AC442" s="196">
        <f t="shared" si="67"/>
        <v>12</v>
      </c>
      <c r="AD442" s="196">
        <f t="shared" si="68"/>
        <v>33</v>
      </c>
      <c r="AE442" s="196">
        <f t="shared" si="69"/>
        <v>45</v>
      </c>
    </row>
    <row r="443" spans="1:31" s="7" customFormat="1" x14ac:dyDescent="0.25">
      <c r="A443" s="364" t="s">
        <v>1488</v>
      </c>
      <c r="B443" s="248">
        <v>93</v>
      </c>
      <c r="C443" s="321" t="s">
        <v>1489</v>
      </c>
      <c r="D443" s="46" t="s">
        <v>1490</v>
      </c>
      <c r="E443" s="321" t="s">
        <v>1465</v>
      </c>
      <c r="F443" s="46" t="s">
        <v>313</v>
      </c>
      <c r="G443" s="48">
        <v>3</v>
      </c>
      <c r="H443" s="48">
        <v>3</v>
      </c>
      <c r="I443" s="46">
        <v>120</v>
      </c>
      <c r="J443" s="46">
        <v>49.548000000000002</v>
      </c>
      <c r="K443" s="48">
        <v>108</v>
      </c>
      <c r="L443" s="48">
        <v>8</v>
      </c>
      <c r="M443" s="71">
        <v>2016</v>
      </c>
      <c r="N443" s="144">
        <f>IF(K443="","",IF(O443="",IF(K443=0,"",IF(K443&lt;=[7]Разработчик!$D$7,[7]Разработчик!$C$8,IF(K443&lt;=[7]Разработчик!$G$7,[7]Разработчик!$F$8,IF(K443&lt;=[7]Разработчик!$J$7,[7]Разработчик!$I$8,IF(K443&lt;=[7]Разработчик!$M$7,[7]Разработчик!$L$8,IF(K443&lt;=[7]Разработчик!$P$7,[7]Разработчик!$O$8,IF(K443&lt;=[7]Разработчик!$S$7,[7]Разработчик!$R$8,IF(K443&lt;=425.9,3.5,IF(K443&gt;=[7]Разработчик!$V$7,[7]Разработчик!$U$8))))))))),"-"))</f>
        <v>2</v>
      </c>
      <c r="O443" s="145"/>
      <c r="P443" s="71">
        <v>2019</v>
      </c>
      <c r="Q443" s="71">
        <v>2023</v>
      </c>
      <c r="R443" s="71">
        <v>12.5</v>
      </c>
      <c r="S443" s="71" t="s">
        <v>1173</v>
      </c>
      <c r="T443" s="146">
        <f t="shared" ref="T443:T477" si="72">IF(M443="","",M443+R443)</f>
        <v>2028.5</v>
      </c>
      <c r="U443" s="71">
        <v>13</v>
      </c>
      <c r="V443" s="71">
        <v>0</v>
      </c>
      <c r="W443" s="71">
        <v>1</v>
      </c>
      <c r="X443" s="71">
        <v>0</v>
      </c>
      <c r="Y443" s="71">
        <v>0</v>
      </c>
      <c r="Z443" s="71">
        <v>0</v>
      </c>
      <c r="AA443" s="148" t="s">
        <v>2743</v>
      </c>
      <c r="AB443" s="147" t="s">
        <v>2521</v>
      </c>
      <c r="AC443" s="196">
        <f t="shared" ref="AC443:AC477" si="73">SUM(U443+V443+X443+Y443+Z443)</f>
        <v>13</v>
      </c>
      <c r="AD443" s="196">
        <f t="shared" ref="AD443:AD477" si="74">SUM(U443*2)+(V443*3)+(W443*2)+(X443*2)+(Y443)+(Z443*3)</f>
        <v>28</v>
      </c>
      <c r="AE443" s="196">
        <f t="shared" ref="AE443:AE477" si="75">SUM(AC443+AD443)</f>
        <v>41</v>
      </c>
    </row>
    <row r="444" spans="1:31" s="7" customFormat="1" x14ac:dyDescent="0.25">
      <c r="A444" s="364"/>
      <c r="B444" s="248">
        <f t="shared" ref="B444:B445" si="76">B443</f>
        <v>93</v>
      </c>
      <c r="C444" s="321"/>
      <c r="D444" s="46" t="s">
        <v>1491</v>
      </c>
      <c r="E444" s="321"/>
      <c r="F444" s="46" t="s">
        <v>313</v>
      </c>
      <c r="G444" s="48">
        <v>3</v>
      </c>
      <c r="H444" s="48">
        <v>3</v>
      </c>
      <c r="I444" s="46">
        <v>120</v>
      </c>
      <c r="J444" s="46">
        <v>75.900999999999996</v>
      </c>
      <c r="K444" s="48">
        <v>57</v>
      </c>
      <c r="L444" s="48">
        <v>6</v>
      </c>
      <c r="M444" s="71">
        <v>2016</v>
      </c>
      <c r="N444" s="144">
        <f>IF(K444="","",IF(O444="",IF(K444=0,"",IF(K444&lt;=[7]Разработчик!$D$7,[7]Разработчик!$C$8,IF(K444&lt;=[7]Разработчик!$G$7,[7]Разработчик!$F$8,IF(K444&lt;=[7]Разработчик!$J$7,[7]Разработчик!$I$8,IF(K444&lt;=[7]Разработчик!$M$7,[7]Разработчик!$L$8,IF(K444&lt;=[7]Разработчик!$P$7,[7]Разработчик!$O$8,IF(K444&lt;=[7]Разработчик!$S$7,[7]Разработчик!$R$8,IF(K444&lt;=425.9,3.5,IF(K444&gt;=[7]Разработчик!$V$7,[7]Разработчик!$U$8))))))))),"-"))</f>
        <v>1.5</v>
      </c>
      <c r="O444" s="145"/>
      <c r="P444" s="71">
        <v>2019</v>
      </c>
      <c r="Q444" s="71">
        <v>2023</v>
      </c>
      <c r="R444" s="71">
        <v>12.5</v>
      </c>
      <c r="S444" s="71" t="s">
        <v>1173</v>
      </c>
      <c r="T444" s="146">
        <f t="shared" si="72"/>
        <v>2028.5</v>
      </c>
      <c r="U444" s="71">
        <v>16</v>
      </c>
      <c r="V444" s="71">
        <v>1</v>
      </c>
      <c r="W444" s="71">
        <v>6</v>
      </c>
      <c r="X444" s="71">
        <v>0</v>
      </c>
      <c r="Y444" s="71">
        <v>3</v>
      </c>
      <c r="Z444" s="147">
        <v>3</v>
      </c>
      <c r="AA444" s="148" t="s">
        <v>2744</v>
      </c>
      <c r="AB444" s="147" t="s">
        <v>2521</v>
      </c>
      <c r="AC444" s="196">
        <f t="shared" si="73"/>
        <v>23</v>
      </c>
      <c r="AD444" s="196">
        <f t="shared" si="74"/>
        <v>59</v>
      </c>
      <c r="AE444" s="196">
        <f t="shared" si="75"/>
        <v>82</v>
      </c>
    </row>
    <row r="445" spans="1:31" s="7" customFormat="1" ht="50.25" customHeight="1" x14ac:dyDescent="0.25">
      <c r="A445" s="364"/>
      <c r="B445" s="248">
        <f t="shared" si="76"/>
        <v>93</v>
      </c>
      <c r="C445" s="321"/>
      <c r="D445" s="46" t="s">
        <v>1492</v>
      </c>
      <c r="E445" s="321"/>
      <c r="F445" s="46" t="s">
        <v>313</v>
      </c>
      <c r="G445" s="48">
        <v>3</v>
      </c>
      <c r="H445" s="48">
        <v>3</v>
      </c>
      <c r="I445" s="46">
        <v>120</v>
      </c>
      <c r="J445" s="46">
        <v>0.82</v>
      </c>
      <c r="K445" s="48">
        <v>108</v>
      </c>
      <c r="L445" s="48">
        <v>8</v>
      </c>
      <c r="M445" s="71">
        <v>2016</v>
      </c>
      <c r="N445" s="144">
        <f>IF(K445="","",IF(O445="",IF(K445=0,"",IF(K445&lt;=[7]Разработчик!$D$7,[7]Разработчик!$C$8,IF(K445&lt;=[7]Разработчик!$G$7,[7]Разработчик!$F$8,IF(K445&lt;=[7]Разработчик!$J$7,[7]Разработчик!$I$8,IF(K445&lt;=[7]Разработчик!$M$7,[7]Разработчик!$L$8,IF(K445&lt;=[7]Разработчик!$P$7,[7]Разработчик!$O$8,IF(K445&lt;=[7]Разработчик!$S$7,[7]Разработчик!$R$8,IF(K445&lt;=425.9,3.5,IF(K445&gt;=[7]Разработчик!$V$7,[7]Разработчик!$U$8))))))))),"-"))</f>
        <v>2</v>
      </c>
      <c r="O445" s="145"/>
      <c r="P445" s="71">
        <v>2019</v>
      </c>
      <c r="Q445" s="71">
        <v>2023</v>
      </c>
      <c r="R445" s="71">
        <v>12.5</v>
      </c>
      <c r="S445" s="71" t="s">
        <v>1173</v>
      </c>
      <c r="T445" s="146">
        <f t="shared" si="72"/>
        <v>2028.5</v>
      </c>
      <c r="U445" s="71">
        <v>0</v>
      </c>
      <c r="V445" s="71">
        <v>0</v>
      </c>
      <c r="W445" s="71">
        <v>2</v>
      </c>
      <c r="X445" s="71">
        <v>0</v>
      </c>
      <c r="Y445" s="71">
        <v>0</v>
      </c>
      <c r="Z445" s="71">
        <v>1</v>
      </c>
      <c r="AA445" s="148" t="s">
        <v>2745</v>
      </c>
      <c r="AB445" s="147" t="s">
        <v>2521</v>
      </c>
      <c r="AC445" s="196">
        <f t="shared" si="73"/>
        <v>1</v>
      </c>
      <c r="AD445" s="196">
        <f t="shared" si="74"/>
        <v>7</v>
      </c>
      <c r="AE445" s="196">
        <f t="shared" si="75"/>
        <v>8</v>
      </c>
    </row>
    <row r="446" spans="1:31" s="7" customFormat="1" x14ac:dyDescent="0.25">
      <c r="A446" s="364"/>
      <c r="B446" s="248">
        <v>93</v>
      </c>
      <c r="C446" s="321"/>
      <c r="D446" s="49" t="s">
        <v>1493</v>
      </c>
      <c r="E446" s="321"/>
      <c r="F446" s="46" t="s">
        <v>313</v>
      </c>
      <c r="G446" s="48">
        <v>3</v>
      </c>
      <c r="H446" s="48">
        <v>3</v>
      </c>
      <c r="I446" s="46">
        <v>120</v>
      </c>
      <c r="J446" s="46">
        <v>24.673999999999999</v>
      </c>
      <c r="K446" s="48">
        <v>108</v>
      </c>
      <c r="L446" s="48">
        <v>8</v>
      </c>
      <c r="M446" s="71">
        <v>2016</v>
      </c>
      <c r="N446" s="144">
        <f>IF(K446="","",IF(O446="",IF(K446=0,"",IF(K446&lt;=[7]Разработчик!$D$7,[7]Разработчик!$C$8,IF(K446&lt;=[7]Разработчик!$G$7,[7]Разработчик!$F$8,IF(K446&lt;=[7]Разработчик!$J$7,[7]Разработчик!$I$8,IF(K446&lt;=[7]Разработчик!$M$7,[7]Разработчик!$L$8,IF(K446&lt;=[7]Разработчик!$P$7,[7]Разработчик!$O$8,IF(K446&lt;=[7]Разработчик!$S$7,[7]Разработчик!$R$8,IF(K446&lt;=425.9,3.5,IF(K446&gt;=[7]Разработчик!$V$7,[7]Разработчик!$U$8))))))))),"-"))</f>
        <v>2</v>
      </c>
      <c r="O446" s="145"/>
      <c r="P446" s="71">
        <v>2019</v>
      </c>
      <c r="Q446" s="71">
        <v>2023</v>
      </c>
      <c r="R446" s="71">
        <v>12.5</v>
      </c>
      <c r="S446" s="71" t="s">
        <v>1173</v>
      </c>
      <c r="T446" s="146">
        <f t="shared" si="72"/>
        <v>2028.5</v>
      </c>
      <c r="U446" s="147">
        <v>11</v>
      </c>
      <c r="V446" s="147">
        <v>0</v>
      </c>
      <c r="W446" s="147">
        <v>2</v>
      </c>
      <c r="X446" s="147">
        <v>0</v>
      </c>
      <c r="Y446" s="147">
        <v>1</v>
      </c>
      <c r="Z446" s="147">
        <v>0</v>
      </c>
      <c r="AA446" s="148" t="s">
        <v>2746</v>
      </c>
      <c r="AB446" s="147" t="s">
        <v>2521</v>
      </c>
      <c r="AC446" s="196">
        <f t="shared" si="73"/>
        <v>12</v>
      </c>
      <c r="AD446" s="196">
        <f t="shared" si="74"/>
        <v>27</v>
      </c>
      <c r="AE446" s="196">
        <f t="shared" si="75"/>
        <v>39</v>
      </c>
    </row>
    <row r="447" spans="1:31" s="7" customFormat="1" ht="48" customHeight="1" x14ac:dyDescent="0.25">
      <c r="A447" s="364" t="s">
        <v>1494</v>
      </c>
      <c r="B447" s="251">
        <v>98</v>
      </c>
      <c r="C447" s="321" t="s">
        <v>1495</v>
      </c>
      <c r="D447" s="46" t="s">
        <v>1496</v>
      </c>
      <c r="E447" s="321" t="s">
        <v>1497</v>
      </c>
      <c r="F447" s="46" t="s">
        <v>33</v>
      </c>
      <c r="G447" s="370">
        <v>0.35</v>
      </c>
      <c r="H447" s="370">
        <v>0.35</v>
      </c>
      <c r="I447" s="364">
        <v>300</v>
      </c>
      <c r="J447" s="46">
        <v>27.9</v>
      </c>
      <c r="K447" s="48">
        <v>1020</v>
      </c>
      <c r="L447" s="48">
        <v>12</v>
      </c>
      <c r="M447" s="71">
        <v>2016</v>
      </c>
      <c r="N447" s="144">
        <f>IF(K447="","",IF(O447="",IF(K447=0,"",IF(K447&lt;=[7]Разработчик!$D$7,[7]Разработчик!$C$8,IF(K447&lt;=[7]Разработчик!$G$7,[7]Разработчик!$F$8,IF(K447&lt;=[7]Разработчик!$J$7,[7]Разработчик!$I$8,IF(K447&lt;=[7]Разработчик!$M$7,[7]Разработчик!$L$8,IF(K447&lt;=[7]Разработчик!$P$7,[7]Разработчик!$O$8,IF(K447&lt;=[7]Разработчик!$S$7,[7]Разработчик!$R$8,IF(K447&lt;=425.9,3.5,IF(K447&gt;=[7]Разработчик!$V$7,[7]Разработчик!$U$8))))))))),"-"))</f>
        <v>4</v>
      </c>
      <c r="O447" s="145"/>
      <c r="P447" s="71">
        <v>2019</v>
      </c>
      <c r="Q447" s="71">
        <v>2023</v>
      </c>
      <c r="R447" s="71">
        <v>12.5</v>
      </c>
      <c r="S447" s="71" t="s">
        <v>594</v>
      </c>
      <c r="T447" s="146">
        <f t="shared" si="72"/>
        <v>2028.5</v>
      </c>
      <c r="U447" s="71">
        <v>5</v>
      </c>
      <c r="V447" s="71">
        <v>0</v>
      </c>
      <c r="W447" s="71">
        <v>0</v>
      </c>
      <c r="X447" s="71">
        <v>0</v>
      </c>
      <c r="Y447" s="71">
        <v>0</v>
      </c>
      <c r="Z447" s="71">
        <v>0</v>
      </c>
      <c r="AA447" s="148" t="s">
        <v>2747</v>
      </c>
      <c r="AB447" s="147" t="s">
        <v>2521</v>
      </c>
      <c r="AC447" s="196">
        <f t="shared" si="73"/>
        <v>5</v>
      </c>
      <c r="AD447" s="196">
        <f t="shared" si="74"/>
        <v>10</v>
      </c>
      <c r="AE447" s="196">
        <f t="shared" si="75"/>
        <v>15</v>
      </c>
    </row>
    <row r="448" spans="1:31" s="7" customFormat="1" ht="15" customHeight="1" x14ac:dyDescent="0.25">
      <c r="A448" s="364"/>
      <c r="B448" s="248">
        <f t="shared" ref="B448:B453" si="77">B447</f>
        <v>98</v>
      </c>
      <c r="C448" s="321"/>
      <c r="D448" s="364" t="s">
        <v>1498</v>
      </c>
      <c r="E448" s="321"/>
      <c r="F448" s="46" t="s">
        <v>33</v>
      </c>
      <c r="G448" s="370"/>
      <c r="H448" s="370"/>
      <c r="I448" s="364"/>
      <c r="J448" s="46">
        <v>5.5</v>
      </c>
      <c r="K448" s="48">
        <v>1020</v>
      </c>
      <c r="L448" s="48">
        <v>12</v>
      </c>
      <c r="M448" s="71">
        <v>2016</v>
      </c>
      <c r="N448" s="144">
        <f>IF(K448="","",IF(O448="",IF(K448=0,"",IF(K448&lt;=[7]Разработчик!$D$7,[7]Разработчик!$C$8,IF(K448&lt;=[7]Разработчик!$G$7,[7]Разработчик!$F$8,IF(K448&lt;=[7]Разработчик!$J$7,[7]Разработчик!$I$8,IF(K448&lt;=[7]Разработчик!$M$7,[7]Разработчик!$L$8,IF(K448&lt;=[7]Разработчик!$P$7,[7]Разработчик!$O$8,IF(K448&lt;=[7]Разработчик!$S$7,[7]Разработчик!$R$8,IF(K448&lt;=425.9,3.5,IF(K448&gt;=[7]Разработчик!$V$7,[7]Разработчик!$U$8))))))))),"-"))</f>
        <v>4</v>
      </c>
      <c r="O448" s="145"/>
      <c r="P448" s="71">
        <v>2019</v>
      </c>
      <c r="Q448" s="71">
        <v>2023</v>
      </c>
      <c r="R448" s="71">
        <v>12.5</v>
      </c>
      <c r="S448" s="71" t="s">
        <v>594</v>
      </c>
      <c r="T448" s="146">
        <f t="shared" si="72"/>
        <v>2028.5</v>
      </c>
      <c r="U448" s="71">
        <v>4</v>
      </c>
      <c r="V448" s="71">
        <v>1</v>
      </c>
      <c r="W448" s="71">
        <v>0</v>
      </c>
      <c r="X448" s="71">
        <v>0</v>
      </c>
      <c r="Y448" s="71">
        <v>1</v>
      </c>
      <c r="Z448" s="147">
        <v>2</v>
      </c>
      <c r="AA448" s="148" t="s">
        <v>2748</v>
      </c>
      <c r="AB448" s="147" t="s">
        <v>2521</v>
      </c>
      <c r="AC448" s="196">
        <f t="shared" si="73"/>
        <v>8</v>
      </c>
      <c r="AD448" s="196">
        <f t="shared" si="74"/>
        <v>18</v>
      </c>
      <c r="AE448" s="196">
        <f t="shared" si="75"/>
        <v>26</v>
      </c>
    </row>
    <row r="449" spans="1:31" s="7" customFormat="1" x14ac:dyDescent="0.25">
      <c r="A449" s="364"/>
      <c r="B449" s="248">
        <f t="shared" si="77"/>
        <v>98</v>
      </c>
      <c r="C449" s="321"/>
      <c r="D449" s="364"/>
      <c r="E449" s="321"/>
      <c r="F449" s="46" t="s">
        <v>33</v>
      </c>
      <c r="G449" s="370"/>
      <c r="H449" s="370"/>
      <c r="I449" s="364"/>
      <c r="J449" s="46">
        <v>1.4</v>
      </c>
      <c r="K449" s="48">
        <v>630</v>
      </c>
      <c r="L449" s="48">
        <v>10</v>
      </c>
      <c r="M449" s="71">
        <v>2016</v>
      </c>
      <c r="N449" s="144">
        <f>IF(K449="","",IF(O449="",IF(K449=0,"",IF(K449&lt;=[7]Разработчик!$D$7,[7]Разработчик!$C$8,IF(K449&lt;=[7]Разработчик!$G$7,[7]Разработчик!$F$8,IF(K449&lt;=[7]Разработчик!$J$7,[7]Разработчик!$I$8,IF(K449&lt;=[7]Разработчик!$M$7,[7]Разработчик!$L$8,IF(K449&lt;=[7]Разработчик!$P$7,[7]Разработчик!$O$8,IF(K449&lt;=[7]Разработчик!$S$7,[7]Разработчик!$R$8,IF(K449&lt;=425.9,3.5,IF(K449&gt;=[7]Разработчик!$V$7,[7]Разработчик!$U$8))))))))),"-"))</f>
        <v>4</v>
      </c>
      <c r="O449" s="145"/>
      <c r="P449" s="71">
        <v>2019</v>
      </c>
      <c r="Q449" s="71">
        <v>2023</v>
      </c>
      <c r="R449" s="71">
        <v>12.5</v>
      </c>
      <c r="S449" s="71" t="s">
        <v>1173</v>
      </c>
      <c r="T449" s="146">
        <f t="shared" si="72"/>
        <v>2028.5</v>
      </c>
      <c r="U449" s="147"/>
      <c r="V449" s="147"/>
      <c r="W449" s="147"/>
      <c r="X449" s="147"/>
      <c r="Y449" s="147"/>
      <c r="Z449" s="147"/>
      <c r="AA449" s="148"/>
      <c r="AB449" s="147"/>
      <c r="AC449" s="196">
        <f t="shared" si="73"/>
        <v>0</v>
      </c>
      <c r="AD449" s="196">
        <f t="shared" si="74"/>
        <v>0</v>
      </c>
      <c r="AE449" s="196">
        <f t="shared" si="75"/>
        <v>0</v>
      </c>
    </row>
    <row r="450" spans="1:31" s="7" customFormat="1" x14ac:dyDescent="0.25">
      <c r="A450" s="364"/>
      <c r="B450" s="248">
        <f t="shared" si="77"/>
        <v>98</v>
      </c>
      <c r="C450" s="321"/>
      <c r="D450" s="364"/>
      <c r="E450" s="321"/>
      <c r="F450" s="46" t="s">
        <v>33</v>
      </c>
      <c r="G450" s="370"/>
      <c r="H450" s="370"/>
      <c r="I450" s="364"/>
      <c r="J450" s="46">
        <v>1.1000000000000001</v>
      </c>
      <c r="K450" s="48">
        <v>108</v>
      </c>
      <c r="L450" s="48">
        <v>8</v>
      </c>
      <c r="M450" s="71">
        <v>2016</v>
      </c>
      <c r="N450" s="144">
        <f>IF(K450="","",IF(O450="",IF(K450=0,"",IF(K450&lt;=[7]Разработчик!$D$7,[7]Разработчик!$C$8,IF(K450&lt;=[7]Разработчик!$G$7,[7]Разработчик!$F$8,IF(K450&lt;=[7]Разработчик!$J$7,[7]Разработчик!$I$8,IF(K450&lt;=[7]Разработчик!$M$7,[7]Разработчик!$L$8,IF(K450&lt;=[7]Разработчик!$P$7,[7]Разработчик!$O$8,IF(K450&lt;=[7]Разработчик!$S$7,[7]Разработчик!$R$8,IF(K450&lt;=425.9,3.5,IF(K450&gt;=[7]Разработчик!$V$7,[7]Разработчик!$U$8))))))))),"-"))</f>
        <v>2</v>
      </c>
      <c r="O450" s="145"/>
      <c r="P450" s="71">
        <v>2019</v>
      </c>
      <c r="Q450" s="71">
        <v>2023</v>
      </c>
      <c r="R450" s="71">
        <v>12.5</v>
      </c>
      <c r="S450" s="71" t="s">
        <v>1173</v>
      </c>
      <c r="T450" s="146">
        <f t="shared" si="72"/>
        <v>2028.5</v>
      </c>
      <c r="U450" s="147"/>
      <c r="V450" s="147"/>
      <c r="W450" s="147"/>
      <c r="X450" s="147"/>
      <c r="Y450" s="147"/>
      <c r="Z450" s="147"/>
      <c r="AA450" s="148"/>
      <c r="AB450" s="147"/>
      <c r="AC450" s="196">
        <f t="shared" si="73"/>
        <v>0</v>
      </c>
      <c r="AD450" s="196">
        <f t="shared" si="74"/>
        <v>0</v>
      </c>
      <c r="AE450" s="196">
        <f t="shared" si="75"/>
        <v>0</v>
      </c>
    </row>
    <row r="451" spans="1:31" s="7" customFormat="1" x14ac:dyDescent="0.25">
      <c r="A451" s="364"/>
      <c r="B451" s="248">
        <f t="shared" si="77"/>
        <v>98</v>
      </c>
      <c r="C451" s="321"/>
      <c r="D451" s="364"/>
      <c r="E451" s="321"/>
      <c r="F451" s="46" t="s">
        <v>33</v>
      </c>
      <c r="G451" s="370"/>
      <c r="H451" s="370"/>
      <c r="I451" s="364"/>
      <c r="J451" s="46">
        <v>6.3</v>
      </c>
      <c r="K451" s="48">
        <v>32</v>
      </c>
      <c r="L451" s="48">
        <v>4.5</v>
      </c>
      <c r="M451" s="71">
        <v>2016</v>
      </c>
      <c r="N451" s="144">
        <f>IF(K451="","",IF(O451="",IF(K451=0,"",IF(K451&lt;=[7]Разработчик!$D$7,[7]Разработчик!$C$8,IF(K451&lt;=[7]Разработчик!$G$7,[7]Разработчик!$F$8,IF(K451&lt;=[7]Разработчик!$J$7,[7]Разработчик!$I$8,IF(K451&lt;=[7]Разработчик!$M$7,[7]Разработчик!$L$8,IF(K451&lt;=[7]Разработчик!$P$7,[7]Разработчик!$O$8,IF(K451&lt;=[7]Разработчик!$S$7,[7]Разработчик!$R$8,IF(K451&lt;=425.9,3.5,IF(K451&gt;=[7]Разработчик!$V$7,[7]Разработчик!$U$8))))))))),"-"))</f>
        <v>1.5</v>
      </c>
      <c r="O451" s="145"/>
      <c r="P451" s="71">
        <v>2019</v>
      </c>
      <c r="Q451" s="71">
        <v>2023</v>
      </c>
      <c r="R451" s="71">
        <v>12.5</v>
      </c>
      <c r="S451" s="71" t="s">
        <v>1173</v>
      </c>
      <c r="T451" s="146">
        <f t="shared" si="72"/>
        <v>2028.5</v>
      </c>
      <c r="U451" s="147"/>
      <c r="V451" s="147"/>
      <c r="W451" s="147"/>
      <c r="X451" s="147"/>
      <c r="Y451" s="147"/>
      <c r="Z451" s="147"/>
      <c r="AA451" s="148"/>
      <c r="AB451" s="147"/>
      <c r="AC451" s="196">
        <f t="shared" si="73"/>
        <v>0</v>
      </c>
      <c r="AD451" s="196">
        <f t="shared" si="74"/>
        <v>0</v>
      </c>
      <c r="AE451" s="196">
        <f t="shared" si="75"/>
        <v>0</v>
      </c>
    </row>
    <row r="452" spans="1:31" s="7" customFormat="1" ht="15" customHeight="1" x14ac:dyDescent="0.25">
      <c r="A452" s="364"/>
      <c r="B452" s="248">
        <f t="shared" si="77"/>
        <v>98</v>
      </c>
      <c r="C452" s="321"/>
      <c r="D452" s="364" t="s">
        <v>1499</v>
      </c>
      <c r="E452" s="321"/>
      <c r="F452" s="46" t="s">
        <v>33</v>
      </c>
      <c r="G452" s="370">
        <v>0.35</v>
      </c>
      <c r="H452" s="370">
        <v>0.35</v>
      </c>
      <c r="I452" s="364">
        <v>300</v>
      </c>
      <c r="J452" s="46">
        <v>1.7</v>
      </c>
      <c r="K452" s="48">
        <v>377</v>
      </c>
      <c r="L452" s="48">
        <v>9</v>
      </c>
      <c r="M452" s="71">
        <v>2016</v>
      </c>
      <c r="N452" s="144">
        <f>IF(K452="","",IF(O452="",IF(K452=0,"",IF(K452&lt;=[7]Разработчик!$D$7,[7]Разработчик!$C$8,IF(K452&lt;=[7]Разработчик!$G$7,[7]Разработчик!$F$8,IF(K452&lt;=[7]Разработчик!$J$7,[7]Разработчик!$I$8,IF(K452&lt;=[7]Разработчик!$M$7,[7]Разработчик!$L$8,IF(K452&lt;=[7]Разработчик!$P$7,[7]Разработчик!$O$8,IF(K452&lt;=[7]Разработчик!$S$7,[7]Разработчик!$R$8,IF(K452&lt;=425.9,3.5,IF(K452&gt;=[7]Разработчик!$V$7,[7]Разработчик!$U$8))))))))),"-"))</f>
        <v>3.5</v>
      </c>
      <c r="O452" s="145"/>
      <c r="P452" s="71">
        <v>2019</v>
      </c>
      <c r="Q452" s="71">
        <v>2023</v>
      </c>
      <c r="R452" s="71">
        <v>12.5</v>
      </c>
      <c r="S452" s="71" t="s">
        <v>1173</v>
      </c>
      <c r="T452" s="146">
        <f t="shared" si="72"/>
        <v>2028.5</v>
      </c>
      <c r="U452" s="71">
        <v>2</v>
      </c>
      <c r="V452" s="71">
        <v>0</v>
      </c>
      <c r="W452" s="71">
        <v>3</v>
      </c>
      <c r="X452" s="71">
        <v>1</v>
      </c>
      <c r="Y452" s="71">
        <v>1</v>
      </c>
      <c r="Z452" s="147">
        <v>2</v>
      </c>
      <c r="AA452" s="148" t="s">
        <v>2749</v>
      </c>
      <c r="AB452" s="147" t="s">
        <v>2521</v>
      </c>
      <c r="AC452" s="196">
        <f t="shared" si="73"/>
        <v>6</v>
      </c>
      <c r="AD452" s="196">
        <f t="shared" si="74"/>
        <v>19</v>
      </c>
      <c r="AE452" s="196">
        <f t="shared" si="75"/>
        <v>25</v>
      </c>
    </row>
    <row r="453" spans="1:31" s="7" customFormat="1" x14ac:dyDescent="0.25">
      <c r="A453" s="364"/>
      <c r="B453" s="248">
        <f t="shared" si="77"/>
        <v>98</v>
      </c>
      <c r="C453" s="321"/>
      <c r="D453" s="364"/>
      <c r="E453" s="321"/>
      <c r="F453" s="46" t="s">
        <v>33</v>
      </c>
      <c r="G453" s="370"/>
      <c r="H453" s="370"/>
      <c r="I453" s="364"/>
      <c r="J453" s="46">
        <v>2.9</v>
      </c>
      <c r="K453" s="48">
        <v>89</v>
      </c>
      <c r="L453" s="48">
        <v>6</v>
      </c>
      <c r="M453" s="71">
        <v>2016</v>
      </c>
      <c r="N453" s="144">
        <f>IF(K453="","",IF(O453="",IF(K453=0,"",IF(K453&lt;=[7]Разработчик!$D$7,[7]Разработчик!$C$8,IF(K453&lt;=[7]Разработчик!$G$7,[7]Разработчик!$F$8,IF(K453&lt;=[7]Разработчик!$J$7,[7]Разработчик!$I$8,IF(K453&lt;=[7]Разработчик!$M$7,[7]Разработчик!$L$8,IF(K453&lt;=[7]Разработчик!$P$7,[7]Разработчик!$O$8,IF(K453&lt;=[7]Разработчик!$S$7,[7]Разработчик!$R$8,IF(K453&lt;=425.9,3.5,IF(K453&gt;=[7]Разработчик!$V$7,[7]Разработчик!$U$8))))))))),"-"))</f>
        <v>2</v>
      </c>
      <c r="O453" s="145"/>
      <c r="P453" s="71">
        <v>2019</v>
      </c>
      <c r="Q453" s="71">
        <v>2023</v>
      </c>
      <c r="R453" s="71">
        <v>12.5</v>
      </c>
      <c r="S453" s="71" t="s">
        <v>1173</v>
      </c>
      <c r="T453" s="146">
        <f t="shared" si="72"/>
        <v>2028.5</v>
      </c>
      <c r="U453" s="147"/>
      <c r="V453" s="147"/>
      <c r="W453" s="147"/>
      <c r="X453" s="147"/>
      <c r="Y453" s="147"/>
      <c r="Z453" s="147"/>
      <c r="AA453" s="148"/>
      <c r="AB453" s="147"/>
      <c r="AC453" s="196">
        <f t="shared" si="73"/>
        <v>0</v>
      </c>
      <c r="AD453" s="196">
        <f t="shared" si="74"/>
        <v>0</v>
      </c>
      <c r="AE453" s="196">
        <f t="shared" si="75"/>
        <v>0</v>
      </c>
    </row>
    <row r="454" spans="1:31" s="7" customFormat="1" ht="48" customHeight="1" x14ac:dyDescent="0.25">
      <c r="A454" s="364" t="s">
        <v>1500</v>
      </c>
      <c r="B454" s="251">
        <v>99</v>
      </c>
      <c r="C454" s="321" t="s">
        <v>1501</v>
      </c>
      <c r="D454" s="46" t="s">
        <v>1502</v>
      </c>
      <c r="E454" s="321" t="s">
        <v>1497</v>
      </c>
      <c r="F454" s="46" t="s">
        <v>33</v>
      </c>
      <c r="G454" s="46">
        <v>1.57</v>
      </c>
      <c r="H454" s="46">
        <v>1.57</v>
      </c>
      <c r="I454" s="46">
        <v>300</v>
      </c>
      <c r="J454" s="46">
        <v>2.64</v>
      </c>
      <c r="K454" s="48">
        <v>1118</v>
      </c>
      <c r="L454" s="48">
        <v>22.23</v>
      </c>
      <c r="M454" s="71">
        <v>2016</v>
      </c>
      <c r="N454" s="144">
        <f>IF(K454="","",IF(O454="",IF(K454=0,"",IF(K454&lt;=[7]Разработчик!$D$7,[7]Разработчик!$C$8,IF(K454&lt;=[7]Разработчик!$G$7,[7]Разработчик!$F$8,IF(K454&lt;=[7]Разработчик!$J$7,[7]Разработчик!$I$8,IF(K454&lt;=[7]Разработчик!$M$7,[7]Разработчик!$L$8,IF(K454&lt;=[7]Разработчик!$P$7,[7]Разработчик!$O$8,IF(K454&lt;=[7]Разработчик!$S$7,[7]Разработчик!$R$8,IF(K454&lt;=425.9,3.5,IF(K454&gt;=[7]Разработчик!$V$7,[7]Разработчик!$U$8))))))))),"-"))</f>
        <v>4</v>
      </c>
      <c r="O454" s="145"/>
      <c r="P454" s="71">
        <v>2019</v>
      </c>
      <c r="Q454" s="71">
        <v>2023</v>
      </c>
      <c r="R454" s="71">
        <v>12.5</v>
      </c>
      <c r="S454" s="71" t="s">
        <v>1503</v>
      </c>
      <c r="T454" s="146">
        <f t="shared" si="72"/>
        <v>2028.5</v>
      </c>
      <c r="U454" s="71">
        <v>1</v>
      </c>
      <c r="V454" s="71">
        <v>0</v>
      </c>
      <c r="W454" s="71">
        <v>0</v>
      </c>
      <c r="X454" s="71">
        <v>0</v>
      </c>
      <c r="Y454" s="71">
        <v>0</v>
      </c>
      <c r="Z454" s="71">
        <v>0</v>
      </c>
      <c r="AA454" s="148" t="s">
        <v>2750</v>
      </c>
      <c r="AB454" s="147" t="s">
        <v>2521</v>
      </c>
      <c r="AC454" s="196">
        <f t="shared" si="73"/>
        <v>1</v>
      </c>
      <c r="AD454" s="196">
        <f t="shared" si="74"/>
        <v>2</v>
      </c>
      <c r="AE454" s="196">
        <f t="shared" si="75"/>
        <v>3</v>
      </c>
    </row>
    <row r="455" spans="1:31" s="7" customFormat="1" ht="24" customHeight="1" x14ac:dyDescent="0.25">
      <c r="A455" s="364"/>
      <c r="B455" s="248">
        <f t="shared" ref="B455:B462" si="78">B454</f>
        <v>99</v>
      </c>
      <c r="C455" s="321"/>
      <c r="D455" s="364" t="s">
        <v>1504</v>
      </c>
      <c r="E455" s="321"/>
      <c r="F455" s="46" t="s">
        <v>33</v>
      </c>
      <c r="G455" s="370">
        <v>1.57</v>
      </c>
      <c r="H455" s="370">
        <v>1.57</v>
      </c>
      <c r="I455" s="364">
        <v>300</v>
      </c>
      <c r="J455" s="46">
        <v>14.016</v>
      </c>
      <c r="K455" s="48">
        <v>1118</v>
      </c>
      <c r="L455" s="48">
        <v>22.23</v>
      </c>
      <c r="M455" s="71">
        <v>2016</v>
      </c>
      <c r="N455" s="144">
        <f>IF(K455="","",IF(O455="",IF(K455=0,"",IF(K455&lt;=[7]Разработчик!$D$7,[7]Разработчик!$C$8,IF(K455&lt;=[7]Разработчик!$G$7,[7]Разработчик!$F$8,IF(K455&lt;=[7]Разработчик!$J$7,[7]Разработчик!$I$8,IF(K455&lt;=[7]Разработчик!$M$7,[7]Разработчик!$L$8,IF(K455&lt;=[7]Разработчик!$P$7,[7]Разработчик!$O$8,IF(K455&lt;=[7]Разработчик!$S$7,[7]Разработчик!$R$8,IF(K455&lt;=425.9,3.5,IF(K455&gt;=[7]Разработчик!$V$7,[7]Разработчик!$U$8))))))))),"-"))</f>
        <v>4</v>
      </c>
      <c r="O455" s="145"/>
      <c r="P455" s="71">
        <v>2019</v>
      </c>
      <c r="Q455" s="71">
        <v>2023</v>
      </c>
      <c r="R455" s="71">
        <v>12.5</v>
      </c>
      <c r="S455" s="71" t="s">
        <v>1503</v>
      </c>
      <c r="T455" s="146">
        <f t="shared" si="72"/>
        <v>2028.5</v>
      </c>
      <c r="U455" s="71">
        <v>4</v>
      </c>
      <c r="V455" s="71">
        <v>0</v>
      </c>
      <c r="W455" s="71">
        <v>0</v>
      </c>
      <c r="X455" s="71">
        <v>0</v>
      </c>
      <c r="Y455" s="71">
        <v>0</v>
      </c>
      <c r="Z455" s="71">
        <v>1</v>
      </c>
      <c r="AA455" s="148" t="s">
        <v>2751</v>
      </c>
      <c r="AB455" s="147" t="s">
        <v>2521</v>
      </c>
      <c r="AC455" s="196">
        <f t="shared" si="73"/>
        <v>5</v>
      </c>
      <c r="AD455" s="196">
        <f t="shared" si="74"/>
        <v>11</v>
      </c>
      <c r="AE455" s="196">
        <f t="shared" si="75"/>
        <v>16</v>
      </c>
    </row>
    <row r="456" spans="1:31" s="7" customFormat="1" x14ac:dyDescent="0.25">
      <c r="A456" s="364"/>
      <c r="B456" s="248">
        <f t="shared" si="78"/>
        <v>99</v>
      </c>
      <c r="C456" s="321"/>
      <c r="D456" s="364"/>
      <c r="E456" s="321"/>
      <c r="F456" s="46" t="s">
        <v>33</v>
      </c>
      <c r="G456" s="370"/>
      <c r="H456" s="370"/>
      <c r="I456" s="364"/>
      <c r="J456" s="46">
        <v>5.45</v>
      </c>
      <c r="K456" s="48">
        <v>630</v>
      </c>
      <c r="L456" s="48">
        <v>10</v>
      </c>
      <c r="M456" s="71">
        <v>2016</v>
      </c>
      <c r="N456" s="144">
        <f>IF(K456="","",IF(O456="",IF(K456=0,"",IF(K456&lt;=[7]Разработчик!$D$7,[7]Разработчик!$C$8,IF(K456&lt;=[7]Разработчик!$G$7,[7]Разработчик!$F$8,IF(K456&lt;=[7]Разработчик!$J$7,[7]Разработчик!$I$8,IF(K456&lt;=[7]Разработчик!$M$7,[7]Разработчик!$L$8,IF(K456&lt;=[7]Разработчик!$P$7,[7]Разработчик!$O$8,IF(K456&lt;=[7]Разработчик!$S$7,[7]Разработчик!$R$8,IF(K456&lt;=425.9,3.5,IF(K456&gt;=[7]Разработчик!$V$7,[7]Разработчик!$U$8))))))))),"-"))</f>
        <v>4</v>
      </c>
      <c r="O456" s="145"/>
      <c r="P456" s="71">
        <v>2019</v>
      </c>
      <c r="Q456" s="71">
        <v>2023</v>
      </c>
      <c r="R456" s="71">
        <v>12.5</v>
      </c>
      <c r="S456" s="71" t="s">
        <v>1173</v>
      </c>
      <c r="T456" s="146">
        <f t="shared" si="72"/>
        <v>2028.5</v>
      </c>
      <c r="U456" s="147"/>
      <c r="V456" s="147"/>
      <c r="W456" s="147"/>
      <c r="X456" s="147"/>
      <c r="Y456" s="147"/>
      <c r="Z456" s="147"/>
      <c r="AA456" s="148"/>
      <c r="AB456" s="147"/>
      <c r="AC456" s="196">
        <f t="shared" si="73"/>
        <v>0</v>
      </c>
      <c r="AD456" s="196">
        <f t="shared" si="74"/>
        <v>0</v>
      </c>
      <c r="AE456" s="196">
        <f t="shared" si="75"/>
        <v>0</v>
      </c>
    </row>
    <row r="457" spans="1:31" s="7" customFormat="1" ht="24" x14ac:dyDescent="0.25">
      <c r="A457" s="364"/>
      <c r="B457" s="248">
        <f t="shared" si="78"/>
        <v>99</v>
      </c>
      <c r="C457" s="321"/>
      <c r="D457" s="46" t="s">
        <v>1505</v>
      </c>
      <c r="E457" s="321"/>
      <c r="F457" s="46" t="s">
        <v>33</v>
      </c>
      <c r="G457" s="46">
        <v>1.57</v>
      </c>
      <c r="H457" s="46">
        <v>1.57</v>
      </c>
      <c r="I457" s="46">
        <v>300</v>
      </c>
      <c r="J457" s="46">
        <v>2.64</v>
      </c>
      <c r="K457" s="48">
        <v>1118</v>
      </c>
      <c r="L457" s="48">
        <v>22.23</v>
      </c>
      <c r="M457" s="71">
        <v>2016</v>
      </c>
      <c r="N457" s="144">
        <f>IF(K457="","",IF(O457="",IF(K457=0,"",IF(K457&lt;=[7]Разработчик!$D$7,[7]Разработчик!$C$8,IF(K457&lt;=[7]Разработчик!$G$7,[7]Разработчик!$F$8,IF(K457&lt;=[7]Разработчик!$J$7,[7]Разработчик!$I$8,IF(K457&lt;=[7]Разработчик!$M$7,[7]Разработчик!$L$8,IF(K457&lt;=[7]Разработчик!$P$7,[7]Разработчик!$O$8,IF(K457&lt;=[7]Разработчик!$S$7,[7]Разработчик!$R$8,IF(K457&lt;=425.9,3.5,IF(K457&gt;=[7]Разработчик!$V$7,[7]Разработчик!$U$8))))))))),"-"))</f>
        <v>4</v>
      </c>
      <c r="O457" s="145"/>
      <c r="P457" s="71">
        <v>2019</v>
      </c>
      <c r="Q457" s="71">
        <v>2023</v>
      </c>
      <c r="R457" s="71">
        <v>12.5</v>
      </c>
      <c r="S457" s="71" t="s">
        <v>1503</v>
      </c>
      <c r="T457" s="146">
        <f t="shared" si="72"/>
        <v>2028.5</v>
      </c>
      <c r="U457" s="71">
        <v>1</v>
      </c>
      <c r="V457" s="71">
        <v>0</v>
      </c>
      <c r="W457" s="71">
        <v>0</v>
      </c>
      <c r="X457" s="71">
        <v>0</v>
      </c>
      <c r="Y457" s="71">
        <v>0</v>
      </c>
      <c r="Z457" s="71">
        <v>0</v>
      </c>
      <c r="AA457" s="148" t="s">
        <v>2750</v>
      </c>
      <c r="AB457" s="147" t="s">
        <v>2521</v>
      </c>
      <c r="AC457" s="196">
        <f t="shared" si="73"/>
        <v>1</v>
      </c>
      <c r="AD457" s="196">
        <f t="shared" si="74"/>
        <v>2</v>
      </c>
      <c r="AE457" s="196">
        <f t="shared" si="75"/>
        <v>3</v>
      </c>
    </row>
    <row r="458" spans="1:31" s="7" customFormat="1" ht="24" customHeight="1" x14ac:dyDescent="0.25">
      <c r="A458" s="364"/>
      <c r="B458" s="248">
        <f t="shared" si="78"/>
        <v>99</v>
      </c>
      <c r="C458" s="321"/>
      <c r="D458" s="364" t="s">
        <v>1506</v>
      </c>
      <c r="E458" s="321"/>
      <c r="F458" s="46" t="s">
        <v>33</v>
      </c>
      <c r="G458" s="370">
        <v>1.57</v>
      </c>
      <c r="H458" s="370">
        <v>1.57</v>
      </c>
      <c r="I458" s="364">
        <v>300</v>
      </c>
      <c r="J458" s="46">
        <v>14.016</v>
      </c>
      <c r="K458" s="48">
        <v>1118</v>
      </c>
      <c r="L458" s="48">
        <v>22.23</v>
      </c>
      <c r="M458" s="71">
        <v>2016</v>
      </c>
      <c r="N458" s="144">
        <f>IF(K458="","",IF(O458="",IF(K458=0,"",IF(K458&lt;=[7]Разработчик!$D$7,[7]Разработчик!$C$8,IF(K458&lt;=[7]Разработчик!$G$7,[7]Разработчик!$F$8,IF(K458&lt;=[7]Разработчик!$J$7,[7]Разработчик!$I$8,IF(K458&lt;=[7]Разработчик!$M$7,[7]Разработчик!$L$8,IF(K458&lt;=[7]Разработчик!$P$7,[7]Разработчик!$O$8,IF(K458&lt;=[7]Разработчик!$S$7,[7]Разработчик!$R$8,IF(K458&lt;=425.9,3.5,IF(K458&gt;=[7]Разработчик!$V$7,[7]Разработчик!$U$8))))))))),"-"))</f>
        <v>4</v>
      </c>
      <c r="O458" s="145"/>
      <c r="P458" s="71">
        <v>2019</v>
      </c>
      <c r="Q458" s="71">
        <v>2023</v>
      </c>
      <c r="R458" s="71">
        <v>12.5</v>
      </c>
      <c r="S458" s="71" t="s">
        <v>1503</v>
      </c>
      <c r="T458" s="146">
        <f t="shared" si="72"/>
        <v>2028.5</v>
      </c>
      <c r="U458" s="71">
        <v>10</v>
      </c>
      <c r="V458" s="71">
        <v>2</v>
      </c>
      <c r="W458" s="71">
        <v>5</v>
      </c>
      <c r="X458" s="71">
        <v>2</v>
      </c>
      <c r="Y458" s="71">
        <v>0</v>
      </c>
      <c r="Z458" s="147">
        <v>5</v>
      </c>
      <c r="AA458" s="148" t="s">
        <v>2752</v>
      </c>
      <c r="AB458" s="147" t="s">
        <v>2521</v>
      </c>
      <c r="AC458" s="196">
        <f t="shared" si="73"/>
        <v>19</v>
      </c>
      <c r="AD458" s="196">
        <f t="shared" si="74"/>
        <v>55</v>
      </c>
      <c r="AE458" s="196">
        <f t="shared" si="75"/>
        <v>74</v>
      </c>
    </row>
    <row r="459" spans="1:31" s="7" customFormat="1" x14ac:dyDescent="0.25">
      <c r="A459" s="364"/>
      <c r="B459" s="248">
        <f t="shared" si="78"/>
        <v>99</v>
      </c>
      <c r="C459" s="321"/>
      <c r="D459" s="364"/>
      <c r="E459" s="321"/>
      <c r="F459" s="46" t="s">
        <v>33</v>
      </c>
      <c r="G459" s="370"/>
      <c r="H459" s="370"/>
      <c r="I459" s="364"/>
      <c r="J459" s="46">
        <v>8.0109999999999992</v>
      </c>
      <c r="K459" s="48">
        <v>820</v>
      </c>
      <c r="L459" s="48">
        <v>12</v>
      </c>
      <c r="M459" s="71">
        <v>2016</v>
      </c>
      <c r="N459" s="144">
        <f>IF(K459="","",IF(O459="",IF(K459=0,"",IF(K459&lt;=[7]Разработчик!$D$7,[7]Разработчик!$C$8,IF(K459&lt;=[7]Разработчик!$G$7,[7]Разработчик!$F$8,IF(K459&lt;=[7]Разработчик!$J$7,[7]Разработчик!$I$8,IF(K459&lt;=[7]Разработчик!$M$7,[7]Разработчик!$L$8,IF(K459&lt;=[7]Разработчик!$P$7,[7]Разработчик!$O$8,IF(K459&lt;=[7]Разработчик!$S$7,[7]Разработчик!$R$8,IF(K459&lt;=425.9,3.5,IF(K459&gt;=[7]Разработчик!$V$7,[7]Разработчик!$U$8))))))))),"-"))</f>
        <v>4</v>
      </c>
      <c r="O459" s="145"/>
      <c r="P459" s="71">
        <v>2019</v>
      </c>
      <c r="Q459" s="71">
        <v>2023</v>
      </c>
      <c r="R459" s="71">
        <v>12.5</v>
      </c>
      <c r="S459" s="71" t="s">
        <v>1173</v>
      </c>
      <c r="T459" s="146">
        <f t="shared" si="72"/>
        <v>2028.5</v>
      </c>
      <c r="U459" s="147"/>
      <c r="V459" s="147"/>
      <c r="W459" s="147"/>
      <c r="X459" s="147"/>
      <c r="Y459" s="147"/>
      <c r="Z459" s="147"/>
      <c r="AA459" s="148"/>
      <c r="AB459" s="147"/>
      <c r="AC459" s="196">
        <f t="shared" si="73"/>
        <v>0</v>
      </c>
      <c r="AD459" s="196">
        <f t="shared" si="74"/>
        <v>0</v>
      </c>
      <c r="AE459" s="196">
        <f t="shared" si="75"/>
        <v>0</v>
      </c>
    </row>
    <row r="460" spans="1:31" s="7" customFormat="1" x14ac:dyDescent="0.25">
      <c r="A460" s="364"/>
      <c r="B460" s="248">
        <f t="shared" si="78"/>
        <v>99</v>
      </c>
      <c r="C460" s="321"/>
      <c r="D460" s="364"/>
      <c r="E460" s="321"/>
      <c r="F460" s="46" t="s">
        <v>33</v>
      </c>
      <c r="G460" s="370"/>
      <c r="H460" s="370"/>
      <c r="I460" s="364"/>
      <c r="J460" s="46">
        <v>11.35</v>
      </c>
      <c r="K460" s="48">
        <v>630</v>
      </c>
      <c r="L460" s="48">
        <v>10</v>
      </c>
      <c r="M460" s="71">
        <v>2016</v>
      </c>
      <c r="N460" s="144">
        <f>IF(K460="","",IF(O460="",IF(K460=0,"",IF(K460&lt;=[7]Разработчик!$D$7,[7]Разработчик!$C$8,IF(K460&lt;=[7]Разработчик!$G$7,[7]Разработчик!$F$8,IF(K460&lt;=[7]Разработчик!$J$7,[7]Разработчик!$I$8,IF(K460&lt;=[7]Разработчик!$M$7,[7]Разработчик!$L$8,IF(K460&lt;=[7]Разработчик!$P$7,[7]Разработчик!$O$8,IF(K460&lt;=[7]Разработчик!$S$7,[7]Разработчик!$R$8,IF(K460&lt;=425.9,3.5,IF(K460&gt;=[7]Разработчик!$V$7,[7]Разработчик!$U$8))))))))),"-"))</f>
        <v>4</v>
      </c>
      <c r="O460" s="145"/>
      <c r="P460" s="71">
        <v>2019</v>
      </c>
      <c r="Q460" s="71">
        <v>2023</v>
      </c>
      <c r="R460" s="71">
        <v>12.5</v>
      </c>
      <c r="S460" s="71" t="s">
        <v>1173</v>
      </c>
      <c r="T460" s="146">
        <f t="shared" si="72"/>
        <v>2028.5</v>
      </c>
      <c r="U460" s="147"/>
      <c r="V460" s="147"/>
      <c r="W460" s="147"/>
      <c r="X460" s="147"/>
      <c r="Y460" s="147"/>
      <c r="Z460" s="147"/>
      <c r="AA460" s="148"/>
      <c r="AB460" s="147"/>
      <c r="AC460" s="196">
        <f t="shared" si="73"/>
        <v>0</v>
      </c>
      <c r="AD460" s="196">
        <f t="shared" si="74"/>
        <v>0</v>
      </c>
      <c r="AE460" s="196">
        <f t="shared" si="75"/>
        <v>0</v>
      </c>
    </row>
    <row r="461" spans="1:31" s="7" customFormat="1" x14ac:dyDescent="0.25">
      <c r="A461" s="364"/>
      <c r="B461" s="248">
        <f t="shared" si="78"/>
        <v>99</v>
      </c>
      <c r="C461" s="321"/>
      <c r="D461" s="46" t="s">
        <v>1507</v>
      </c>
      <c r="E461" s="321"/>
      <c r="F461" s="46" t="s">
        <v>33</v>
      </c>
      <c r="G461" s="48">
        <v>1.57</v>
      </c>
      <c r="H461" s="48">
        <v>1.57</v>
      </c>
      <c r="I461" s="46">
        <v>300</v>
      </c>
      <c r="J461" s="46">
        <v>5.3769999999999998</v>
      </c>
      <c r="K461" s="48">
        <v>325</v>
      </c>
      <c r="L461" s="48">
        <v>8</v>
      </c>
      <c r="M461" s="71">
        <v>2016</v>
      </c>
      <c r="N461" s="144">
        <f>IF(K461="","",IF(O461="",IF(K461=0,"",IF(K461&lt;=[7]Разработчик!$D$7,[7]Разработчик!$C$8,IF(K461&lt;=[7]Разработчик!$G$7,[7]Разработчик!$F$8,IF(K461&lt;=[7]Разработчик!$J$7,[7]Разработчик!$I$8,IF(K461&lt;=[7]Разработчик!$M$7,[7]Разработчик!$L$8,IF(K461&lt;=[7]Разработчик!$P$7,[7]Разработчик!$O$8,IF(K461&lt;=[7]Разработчик!$S$7,[7]Разработчик!$R$8,IF(K461&lt;=425.9,3.5,IF(K461&gt;=[7]Разработчик!$V$7,[7]Разработчик!$U$8))))))))),"-"))</f>
        <v>3</v>
      </c>
      <c r="O461" s="145"/>
      <c r="P461" s="71">
        <v>2019</v>
      </c>
      <c r="Q461" s="71">
        <v>2023</v>
      </c>
      <c r="R461" s="71">
        <v>12.5</v>
      </c>
      <c r="S461" s="71" t="s">
        <v>1173</v>
      </c>
      <c r="T461" s="146">
        <f t="shared" si="72"/>
        <v>2028.5</v>
      </c>
      <c r="U461" s="71">
        <v>1</v>
      </c>
      <c r="V461" s="71">
        <v>0</v>
      </c>
      <c r="W461" s="71">
        <v>0</v>
      </c>
      <c r="X461" s="71">
        <v>0</v>
      </c>
      <c r="Y461" s="71">
        <v>0</v>
      </c>
      <c r="Z461" s="71">
        <v>0</v>
      </c>
      <c r="AA461" s="148" t="s">
        <v>2753</v>
      </c>
      <c r="AB461" s="147" t="s">
        <v>2521</v>
      </c>
      <c r="AC461" s="196">
        <f t="shared" si="73"/>
        <v>1</v>
      </c>
      <c r="AD461" s="196">
        <f t="shared" si="74"/>
        <v>2</v>
      </c>
      <c r="AE461" s="196">
        <f t="shared" si="75"/>
        <v>3</v>
      </c>
    </row>
    <row r="462" spans="1:31" s="7" customFormat="1" x14ac:dyDescent="0.25">
      <c r="A462" s="364"/>
      <c r="B462" s="248">
        <f t="shared" si="78"/>
        <v>99</v>
      </c>
      <c r="C462" s="321"/>
      <c r="D462" s="46" t="s">
        <v>1508</v>
      </c>
      <c r="E462" s="321"/>
      <c r="F462" s="46" t="s">
        <v>33</v>
      </c>
      <c r="G462" s="48">
        <v>1.57</v>
      </c>
      <c r="H462" s="48">
        <v>1.57</v>
      </c>
      <c r="I462" s="46">
        <v>300</v>
      </c>
      <c r="J462" s="46">
        <v>5.3769999999999998</v>
      </c>
      <c r="K462" s="48">
        <v>325</v>
      </c>
      <c r="L462" s="48">
        <v>8</v>
      </c>
      <c r="M462" s="71">
        <v>2016</v>
      </c>
      <c r="N462" s="144">
        <f>IF(K462="","",IF(O462="",IF(K462=0,"",IF(K462&lt;=[7]Разработчик!$D$7,[7]Разработчик!$C$8,IF(K462&lt;=[7]Разработчик!$G$7,[7]Разработчик!$F$8,IF(K462&lt;=[7]Разработчик!$J$7,[7]Разработчик!$I$8,IF(K462&lt;=[7]Разработчик!$M$7,[7]Разработчик!$L$8,IF(K462&lt;=[7]Разработчик!$P$7,[7]Разработчик!$O$8,IF(K462&lt;=[7]Разработчик!$S$7,[7]Разработчик!$R$8,IF(K462&lt;=425.9,3.5,IF(K462&gt;=[7]Разработчик!$V$7,[7]Разработчик!$U$8))))))))),"-"))</f>
        <v>3</v>
      </c>
      <c r="O462" s="145"/>
      <c r="P462" s="71">
        <v>2019</v>
      </c>
      <c r="Q462" s="71">
        <v>2023</v>
      </c>
      <c r="R462" s="71">
        <v>12.5</v>
      </c>
      <c r="S462" s="71" t="s">
        <v>1173</v>
      </c>
      <c r="T462" s="146">
        <f t="shared" si="72"/>
        <v>2028.5</v>
      </c>
      <c r="U462" s="71">
        <v>1</v>
      </c>
      <c r="V462" s="71">
        <v>0</v>
      </c>
      <c r="W462" s="71">
        <v>0</v>
      </c>
      <c r="X462" s="71">
        <v>0</v>
      </c>
      <c r="Y462" s="71">
        <v>0</v>
      </c>
      <c r="Z462" s="71">
        <v>0</v>
      </c>
      <c r="AA462" s="148" t="s">
        <v>2753</v>
      </c>
      <c r="AB462" s="147" t="s">
        <v>2521</v>
      </c>
      <c r="AC462" s="196">
        <f t="shared" si="73"/>
        <v>1</v>
      </c>
      <c r="AD462" s="196">
        <f t="shared" si="74"/>
        <v>2</v>
      </c>
      <c r="AE462" s="196">
        <f t="shared" si="75"/>
        <v>3</v>
      </c>
    </row>
    <row r="463" spans="1:31" s="7" customFormat="1" ht="48" customHeight="1" x14ac:dyDescent="0.25">
      <c r="A463" s="364" t="s">
        <v>1509</v>
      </c>
      <c r="B463" s="251">
        <v>100</v>
      </c>
      <c r="C463" s="321" t="s">
        <v>1510</v>
      </c>
      <c r="D463" s="46" t="s">
        <v>1511</v>
      </c>
      <c r="E463" s="321" t="s">
        <v>1497</v>
      </c>
      <c r="F463" s="46" t="s">
        <v>33</v>
      </c>
      <c r="G463" s="48">
        <v>1.57</v>
      </c>
      <c r="H463" s="48">
        <v>1.57</v>
      </c>
      <c r="I463" s="46">
        <v>300</v>
      </c>
      <c r="J463" s="46">
        <v>30.616</v>
      </c>
      <c r="K463" s="48">
        <v>325</v>
      </c>
      <c r="L463" s="48">
        <v>8</v>
      </c>
      <c r="M463" s="71">
        <v>2016</v>
      </c>
      <c r="N463" s="144">
        <f>IF(K463="","",IF(O463="",IF(K463=0,"",IF(K463&lt;=[7]Разработчик!$D$7,[7]Разработчик!$C$8,IF(K463&lt;=[7]Разработчик!$G$7,[7]Разработчик!$F$8,IF(K463&lt;=[7]Разработчик!$J$7,[7]Разработчик!$I$8,IF(K463&lt;=[7]Разработчик!$M$7,[7]Разработчик!$L$8,IF(K463&lt;=[7]Разработчик!$P$7,[7]Разработчик!$O$8,IF(K463&lt;=[7]Разработчик!$S$7,[7]Разработчик!$R$8,IF(K463&lt;=425.9,3.5,IF(K463&gt;=[7]Разработчик!$V$7,[7]Разработчик!$U$8))))))))),"-"))</f>
        <v>3</v>
      </c>
      <c r="O463" s="145"/>
      <c r="P463" s="71">
        <v>2019</v>
      </c>
      <c r="Q463" s="71">
        <v>2023</v>
      </c>
      <c r="R463" s="71">
        <v>12.5</v>
      </c>
      <c r="S463" s="71" t="s">
        <v>1173</v>
      </c>
      <c r="T463" s="146">
        <f t="shared" si="72"/>
        <v>2028.5</v>
      </c>
      <c r="U463" s="71">
        <v>7</v>
      </c>
      <c r="V463" s="71">
        <v>2</v>
      </c>
      <c r="W463" s="71">
        <v>3</v>
      </c>
      <c r="X463" s="71">
        <v>0</v>
      </c>
      <c r="Y463" s="71">
        <v>0</v>
      </c>
      <c r="Z463" s="71">
        <v>0</v>
      </c>
      <c r="AA463" s="148" t="s">
        <v>2754</v>
      </c>
      <c r="AB463" s="147" t="s">
        <v>2521</v>
      </c>
      <c r="AC463" s="196">
        <f t="shared" si="73"/>
        <v>9</v>
      </c>
      <c r="AD463" s="196">
        <f t="shared" si="74"/>
        <v>26</v>
      </c>
      <c r="AE463" s="196">
        <f t="shared" si="75"/>
        <v>35</v>
      </c>
    </row>
    <row r="464" spans="1:31" s="7" customFormat="1" ht="15" customHeight="1" x14ac:dyDescent="0.25">
      <c r="A464" s="364"/>
      <c r="B464" s="248">
        <f>B463</f>
        <v>100</v>
      </c>
      <c r="C464" s="321"/>
      <c r="D464" s="364" t="s">
        <v>1512</v>
      </c>
      <c r="E464" s="321"/>
      <c r="F464" s="46" t="s">
        <v>33</v>
      </c>
      <c r="G464" s="370">
        <v>1.57</v>
      </c>
      <c r="H464" s="370">
        <v>1.57</v>
      </c>
      <c r="I464" s="364">
        <v>300</v>
      </c>
      <c r="J464" s="46">
        <v>5.415</v>
      </c>
      <c r="K464" s="48">
        <v>219</v>
      </c>
      <c r="L464" s="48">
        <v>8</v>
      </c>
      <c r="M464" s="71">
        <v>2016</v>
      </c>
      <c r="N464" s="144">
        <f>IF(K464="","",IF(O464="",IF(K464=0,"",IF(K464&lt;=[7]Разработчик!$D$7,[7]Разработчик!$C$8,IF(K464&lt;=[7]Разработчик!$G$7,[7]Разработчик!$F$8,IF(K464&lt;=[7]Разработчик!$J$7,[7]Разработчик!$I$8,IF(K464&lt;=[7]Разработчик!$M$7,[7]Разработчик!$L$8,IF(K464&lt;=[7]Разработчик!$P$7,[7]Разработчик!$O$8,IF(K464&lt;=[7]Разработчик!$S$7,[7]Разработчик!$R$8,IF(K464&lt;=425.9,3.5,IF(K464&gt;=[7]Разработчик!$V$7,[7]Разработчик!$U$8))))))))),"-"))</f>
        <v>2.5</v>
      </c>
      <c r="O464" s="145"/>
      <c r="P464" s="71">
        <v>2019</v>
      </c>
      <c r="Q464" s="71">
        <v>2023</v>
      </c>
      <c r="R464" s="71">
        <v>12.5</v>
      </c>
      <c r="S464" s="71" t="s">
        <v>1173</v>
      </c>
      <c r="T464" s="146">
        <f t="shared" si="72"/>
        <v>2028.5</v>
      </c>
      <c r="U464" s="71">
        <v>8</v>
      </c>
      <c r="V464" s="71">
        <v>1</v>
      </c>
      <c r="W464" s="71">
        <v>0</v>
      </c>
      <c r="X464" s="71">
        <v>1</v>
      </c>
      <c r="Y464" s="71">
        <v>0</v>
      </c>
      <c r="Z464" s="71">
        <v>2</v>
      </c>
      <c r="AA464" s="148" t="s">
        <v>2755</v>
      </c>
      <c r="AB464" s="147" t="s">
        <v>2521</v>
      </c>
      <c r="AC464" s="196">
        <f t="shared" si="73"/>
        <v>12</v>
      </c>
      <c r="AD464" s="196">
        <f t="shared" si="74"/>
        <v>27</v>
      </c>
      <c r="AE464" s="196">
        <f t="shared" si="75"/>
        <v>39</v>
      </c>
    </row>
    <row r="465" spans="1:31" s="7" customFormat="1" x14ac:dyDescent="0.25">
      <c r="A465" s="364"/>
      <c r="B465" s="248">
        <f>B464</f>
        <v>100</v>
      </c>
      <c r="C465" s="321"/>
      <c r="D465" s="364"/>
      <c r="E465" s="321"/>
      <c r="F465" s="46" t="s">
        <v>33</v>
      </c>
      <c r="G465" s="370"/>
      <c r="H465" s="370"/>
      <c r="I465" s="364"/>
      <c r="J465" s="46">
        <v>3.7730000000000001</v>
      </c>
      <c r="K465" s="48">
        <v>159</v>
      </c>
      <c r="L465" s="48">
        <v>8</v>
      </c>
      <c r="M465" s="71">
        <v>2016</v>
      </c>
      <c r="N465" s="144">
        <f>IF(K465="","",IF(O465="",IF(K465=0,"",IF(K465&lt;=[7]Разработчик!$D$7,[7]Разработчик!$C$8,IF(K465&lt;=[7]Разработчик!$G$7,[7]Разработчик!$F$8,IF(K465&lt;=[7]Разработчик!$J$7,[7]Разработчик!$I$8,IF(K465&lt;=[7]Разработчик!$M$7,[7]Разработчик!$L$8,IF(K465&lt;=[7]Разработчик!$P$7,[7]Разработчик!$O$8,IF(K465&lt;=[7]Разработчик!$S$7,[7]Разработчик!$R$8,IF(K465&lt;=425.9,3.5,IF(K465&gt;=[7]Разработчик!$V$7,[7]Разработчик!$U$8))))))))),"-"))</f>
        <v>2.5</v>
      </c>
      <c r="O465" s="145"/>
      <c r="P465" s="71">
        <v>2019</v>
      </c>
      <c r="Q465" s="71">
        <v>2023</v>
      </c>
      <c r="R465" s="71">
        <v>12.5</v>
      </c>
      <c r="S465" s="71" t="s">
        <v>1173</v>
      </c>
      <c r="T465" s="146">
        <f t="shared" si="72"/>
        <v>2028.5</v>
      </c>
      <c r="U465" s="147"/>
      <c r="V465" s="147"/>
      <c r="W465" s="147"/>
      <c r="X465" s="147"/>
      <c r="Y465" s="147"/>
      <c r="Z465" s="147"/>
      <c r="AA465" s="148"/>
      <c r="AB465" s="147"/>
      <c r="AC465" s="196">
        <f t="shared" si="73"/>
        <v>0</v>
      </c>
      <c r="AD465" s="196">
        <f t="shared" si="74"/>
        <v>0</v>
      </c>
      <c r="AE465" s="196">
        <f t="shared" si="75"/>
        <v>0</v>
      </c>
    </row>
    <row r="466" spans="1:31" s="7" customFormat="1" ht="15" customHeight="1" x14ac:dyDescent="0.25">
      <c r="A466" s="364"/>
      <c r="B466" s="248">
        <f>B465</f>
        <v>100</v>
      </c>
      <c r="C466" s="321"/>
      <c r="D466" s="364" t="s">
        <v>1513</v>
      </c>
      <c r="E466" s="321"/>
      <c r="F466" s="46" t="s">
        <v>33</v>
      </c>
      <c r="G466" s="370">
        <v>1.57</v>
      </c>
      <c r="H466" s="370">
        <v>1.57</v>
      </c>
      <c r="I466" s="364">
        <v>300</v>
      </c>
      <c r="J466" s="46">
        <v>4.1920000000000002</v>
      </c>
      <c r="K466" s="48">
        <v>159</v>
      </c>
      <c r="L466" s="48">
        <v>8</v>
      </c>
      <c r="M466" s="71">
        <v>2016</v>
      </c>
      <c r="N466" s="144">
        <f>IF(K466="","",IF(O466="",IF(K466=0,"",IF(K466&lt;=[7]Разработчик!$D$7,[7]Разработчик!$C$8,IF(K466&lt;=[7]Разработчик!$G$7,[7]Разработчик!$F$8,IF(K466&lt;=[7]Разработчик!$J$7,[7]Разработчик!$I$8,IF(K466&lt;=[7]Разработчик!$M$7,[7]Разработчик!$L$8,IF(K466&lt;=[7]Разработчик!$P$7,[7]Разработчик!$O$8,IF(K466&lt;=[7]Разработчик!$S$7,[7]Разработчик!$R$8,IF(K466&lt;=425.9,3.5,IF(K466&gt;=[7]Разработчик!$V$7,[7]Разработчик!$U$8))))))))),"-"))</f>
        <v>2.5</v>
      </c>
      <c r="O466" s="145"/>
      <c r="P466" s="71">
        <v>2019</v>
      </c>
      <c r="Q466" s="71">
        <v>2023</v>
      </c>
      <c r="R466" s="71">
        <v>12.5</v>
      </c>
      <c r="S466" s="71" t="s">
        <v>1173</v>
      </c>
      <c r="T466" s="146">
        <f t="shared" si="72"/>
        <v>2028.5</v>
      </c>
      <c r="U466" s="71">
        <v>6</v>
      </c>
      <c r="V466" s="71">
        <v>1</v>
      </c>
      <c r="W466" s="71">
        <v>2</v>
      </c>
      <c r="X466" s="71">
        <v>1</v>
      </c>
      <c r="Y466" s="71">
        <v>0</v>
      </c>
      <c r="Z466" s="71">
        <v>0</v>
      </c>
      <c r="AA466" s="148" t="s">
        <v>2756</v>
      </c>
      <c r="AB466" s="147" t="s">
        <v>2521</v>
      </c>
      <c r="AC466" s="196">
        <f t="shared" si="73"/>
        <v>8</v>
      </c>
      <c r="AD466" s="196">
        <f t="shared" si="74"/>
        <v>21</v>
      </c>
      <c r="AE466" s="196">
        <f t="shared" si="75"/>
        <v>29</v>
      </c>
    </row>
    <row r="467" spans="1:31" s="7" customFormat="1" x14ac:dyDescent="0.25">
      <c r="A467" s="364"/>
      <c r="B467" s="248">
        <f>B466</f>
        <v>100</v>
      </c>
      <c r="C467" s="321"/>
      <c r="D467" s="364"/>
      <c r="E467" s="321"/>
      <c r="F467" s="46" t="s">
        <v>33</v>
      </c>
      <c r="G467" s="370"/>
      <c r="H467" s="370"/>
      <c r="I467" s="364"/>
      <c r="J467" s="46">
        <v>1.756</v>
      </c>
      <c r="K467" s="48">
        <v>108</v>
      </c>
      <c r="L467" s="48">
        <v>8</v>
      </c>
      <c r="M467" s="71">
        <v>2016</v>
      </c>
      <c r="N467" s="144">
        <f>IF(K467="","",IF(O467="",IF(K467=0,"",IF(K467&lt;=[7]Разработчик!$D$7,[7]Разработчик!$C$8,IF(K467&lt;=[7]Разработчик!$G$7,[7]Разработчик!$F$8,IF(K467&lt;=[7]Разработчик!$J$7,[7]Разработчик!$I$8,IF(K467&lt;=[7]Разработчик!$M$7,[7]Разработчик!$L$8,IF(K467&lt;=[7]Разработчик!$P$7,[7]Разработчик!$O$8,IF(K467&lt;=[7]Разработчик!$S$7,[7]Разработчик!$R$8,IF(K467&lt;=425.9,3.5,IF(K467&gt;=[7]Разработчик!$V$7,[7]Разработчик!$U$8))))))))),"-"))</f>
        <v>2</v>
      </c>
      <c r="O467" s="145"/>
      <c r="P467" s="71">
        <v>2019</v>
      </c>
      <c r="Q467" s="71">
        <v>2023</v>
      </c>
      <c r="R467" s="71">
        <v>12.5</v>
      </c>
      <c r="S467" s="71" t="s">
        <v>1173</v>
      </c>
      <c r="T467" s="146">
        <f t="shared" si="72"/>
        <v>2028.5</v>
      </c>
      <c r="U467" s="147"/>
      <c r="V467" s="147"/>
      <c r="W467" s="147"/>
      <c r="X467" s="147"/>
      <c r="Y467" s="147"/>
      <c r="Z467" s="147"/>
      <c r="AA467" s="148"/>
      <c r="AB467" s="147"/>
      <c r="AC467" s="196">
        <f t="shared" si="73"/>
        <v>0</v>
      </c>
      <c r="AD467" s="196">
        <f t="shared" si="74"/>
        <v>0</v>
      </c>
      <c r="AE467" s="196">
        <f t="shared" si="75"/>
        <v>0</v>
      </c>
    </row>
    <row r="468" spans="1:31" s="7" customFormat="1" ht="48" customHeight="1" x14ac:dyDescent="0.25">
      <c r="A468" s="364" t="s">
        <v>1514</v>
      </c>
      <c r="B468" s="251">
        <v>101</v>
      </c>
      <c r="C468" s="321" t="s">
        <v>1515</v>
      </c>
      <c r="D468" s="46" t="s">
        <v>1516</v>
      </c>
      <c r="E468" s="321" t="s">
        <v>1497</v>
      </c>
      <c r="F468" s="46" t="s">
        <v>33</v>
      </c>
      <c r="G468" s="48">
        <v>0.35</v>
      </c>
      <c r="H468" s="48">
        <v>0.35</v>
      </c>
      <c r="I468" s="46">
        <v>120</v>
      </c>
      <c r="J468" s="46">
        <v>36.5</v>
      </c>
      <c r="K468" s="48">
        <v>159</v>
      </c>
      <c r="L468" s="48">
        <v>8</v>
      </c>
      <c r="M468" s="71">
        <v>2016</v>
      </c>
      <c r="N468" s="144">
        <f>IF(K468="","",IF(O468="",IF(K468=0,"",IF(K468&lt;=[7]Разработчик!$D$7,[7]Разработчик!$C$8,IF(K468&lt;=[7]Разработчик!$G$7,[7]Разработчик!$F$8,IF(K468&lt;=[7]Разработчик!$J$7,[7]Разработчик!$I$8,IF(K468&lt;=[7]Разработчик!$M$7,[7]Разработчик!$L$8,IF(K468&lt;=[7]Разработчик!$P$7,[7]Разработчик!$O$8,IF(K468&lt;=[7]Разработчик!$S$7,[7]Разработчик!$R$8,IF(K468&lt;=425.9,3.5,IF(K468&gt;=[7]Разработчик!$V$7,[7]Разработчик!$U$8))))))))),"-"))</f>
        <v>2.5</v>
      </c>
      <c r="O468" s="145"/>
      <c r="P468" s="71">
        <v>2019</v>
      </c>
      <c r="Q468" s="71">
        <v>2023</v>
      </c>
      <c r="R468" s="71">
        <v>12.5</v>
      </c>
      <c r="S468" s="71" t="s">
        <v>1173</v>
      </c>
      <c r="T468" s="146">
        <f t="shared" si="72"/>
        <v>2028.5</v>
      </c>
      <c r="U468" s="71">
        <v>9</v>
      </c>
      <c r="V468" s="71">
        <v>0</v>
      </c>
      <c r="W468" s="71">
        <v>0</v>
      </c>
      <c r="X468" s="71">
        <v>0</v>
      </c>
      <c r="Y468" s="71">
        <v>0</v>
      </c>
      <c r="Z468" s="71">
        <v>1</v>
      </c>
      <c r="AA468" s="148" t="s">
        <v>2757</v>
      </c>
      <c r="AB468" s="147" t="s">
        <v>2521</v>
      </c>
      <c r="AC468" s="196">
        <f t="shared" si="73"/>
        <v>10</v>
      </c>
      <c r="AD468" s="196">
        <f t="shared" si="74"/>
        <v>21</v>
      </c>
      <c r="AE468" s="196">
        <f t="shared" si="75"/>
        <v>31</v>
      </c>
    </row>
    <row r="469" spans="1:31" s="7" customFormat="1" ht="15" customHeight="1" x14ac:dyDescent="0.25">
      <c r="A469" s="364"/>
      <c r="B469" s="248">
        <f>B468</f>
        <v>101</v>
      </c>
      <c r="C469" s="321"/>
      <c r="D469" s="364" t="s">
        <v>1517</v>
      </c>
      <c r="E469" s="321"/>
      <c r="F469" s="46" t="s">
        <v>33</v>
      </c>
      <c r="G469" s="370">
        <v>0.35</v>
      </c>
      <c r="H469" s="370">
        <v>0.35</v>
      </c>
      <c r="I469" s="364">
        <v>120</v>
      </c>
      <c r="J469" s="46">
        <v>25.4</v>
      </c>
      <c r="K469" s="48">
        <v>159</v>
      </c>
      <c r="L469" s="48">
        <v>8</v>
      </c>
      <c r="M469" s="71">
        <v>2016</v>
      </c>
      <c r="N469" s="144">
        <f>IF(K469="","",IF(O469="",IF(K469=0,"",IF(K469&lt;=[7]Разработчик!$D$7,[7]Разработчик!$C$8,IF(K469&lt;=[7]Разработчик!$G$7,[7]Разработчик!$F$8,IF(K469&lt;=[7]Разработчик!$J$7,[7]Разработчик!$I$8,IF(K469&lt;=[7]Разработчик!$M$7,[7]Разработчик!$L$8,IF(K469&lt;=[7]Разработчик!$P$7,[7]Разработчик!$O$8,IF(K469&lt;=[7]Разработчик!$S$7,[7]Разработчик!$R$8,IF(K469&lt;=425.9,3.5,IF(K469&gt;=[7]Разработчик!$V$7,[7]Разработчик!$U$8))))))))),"-"))</f>
        <v>2.5</v>
      </c>
      <c r="O469" s="145"/>
      <c r="P469" s="71">
        <v>2019</v>
      </c>
      <c r="Q469" s="71">
        <v>2023</v>
      </c>
      <c r="R469" s="71">
        <v>12.5</v>
      </c>
      <c r="S469" s="71" t="s">
        <v>1173</v>
      </c>
      <c r="T469" s="146">
        <f t="shared" si="72"/>
        <v>2028.5</v>
      </c>
      <c r="U469" s="71">
        <v>13</v>
      </c>
      <c r="V469" s="71">
        <v>7</v>
      </c>
      <c r="W469" s="147">
        <v>9</v>
      </c>
      <c r="X469" s="71">
        <v>0</v>
      </c>
      <c r="Y469" s="147">
        <v>4</v>
      </c>
      <c r="Z469" s="147">
        <v>2</v>
      </c>
      <c r="AA469" s="148" t="s">
        <v>2758</v>
      </c>
      <c r="AB469" s="147" t="s">
        <v>2521</v>
      </c>
      <c r="AC469" s="196">
        <f t="shared" si="73"/>
        <v>26</v>
      </c>
      <c r="AD469" s="196">
        <f t="shared" si="74"/>
        <v>75</v>
      </c>
      <c r="AE469" s="196">
        <f t="shared" si="75"/>
        <v>101</v>
      </c>
    </row>
    <row r="470" spans="1:31" s="7" customFormat="1" x14ac:dyDescent="0.25">
      <c r="A470" s="364"/>
      <c r="B470" s="248">
        <f>B469</f>
        <v>101</v>
      </c>
      <c r="C470" s="321"/>
      <c r="D470" s="364"/>
      <c r="E470" s="321"/>
      <c r="F470" s="46" t="s">
        <v>33</v>
      </c>
      <c r="G470" s="370"/>
      <c r="H470" s="370"/>
      <c r="I470" s="364"/>
      <c r="J470" s="46">
        <v>3.2</v>
      </c>
      <c r="K470" s="48">
        <v>108</v>
      </c>
      <c r="L470" s="48">
        <v>8</v>
      </c>
      <c r="M470" s="71">
        <v>2016</v>
      </c>
      <c r="N470" s="144">
        <f>IF(K470="","",IF(O470="",IF(K470=0,"",IF(K470&lt;=[7]Разработчик!$D$7,[7]Разработчик!$C$8,IF(K470&lt;=[7]Разработчик!$G$7,[7]Разработчик!$F$8,IF(K470&lt;=[7]Разработчик!$J$7,[7]Разработчик!$I$8,IF(K470&lt;=[7]Разработчик!$M$7,[7]Разработчик!$L$8,IF(K470&lt;=[7]Разработчик!$P$7,[7]Разработчик!$O$8,IF(K470&lt;=[7]Разработчик!$S$7,[7]Разработчик!$R$8,IF(K470&lt;=425.9,3.5,IF(K470&gt;=[7]Разработчик!$V$7,[7]Разработчик!$U$8))))))))),"-"))</f>
        <v>2</v>
      </c>
      <c r="O470" s="145"/>
      <c r="P470" s="71">
        <v>2019</v>
      </c>
      <c r="Q470" s="71">
        <v>2023</v>
      </c>
      <c r="R470" s="71">
        <v>12.5</v>
      </c>
      <c r="S470" s="71" t="s">
        <v>1173</v>
      </c>
      <c r="T470" s="146">
        <f t="shared" si="72"/>
        <v>2028.5</v>
      </c>
      <c r="U470" s="147"/>
      <c r="V470" s="147"/>
      <c r="W470" s="147"/>
      <c r="X470" s="147"/>
      <c r="Y470" s="147"/>
      <c r="Z470" s="147"/>
      <c r="AA470" s="148"/>
      <c r="AB470" s="147"/>
      <c r="AC470" s="196">
        <f t="shared" si="73"/>
        <v>0</v>
      </c>
      <c r="AD470" s="196">
        <f t="shared" si="74"/>
        <v>0</v>
      </c>
      <c r="AE470" s="196">
        <f t="shared" si="75"/>
        <v>0</v>
      </c>
    </row>
    <row r="471" spans="1:31" s="7" customFormat="1" x14ac:dyDescent="0.25">
      <c r="A471" s="364"/>
      <c r="B471" s="248">
        <f>B470</f>
        <v>101</v>
      </c>
      <c r="C471" s="321"/>
      <c r="D471" s="364"/>
      <c r="E471" s="321"/>
      <c r="F471" s="46" t="s">
        <v>33</v>
      </c>
      <c r="G471" s="370"/>
      <c r="H471" s="370"/>
      <c r="I471" s="364"/>
      <c r="J471" s="46">
        <v>0.1</v>
      </c>
      <c r="K471" s="48">
        <v>57</v>
      </c>
      <c r="L471" s="48">
        <v>5</v>
      </c>
      <c r="M471" s="71">
        <v>2016</v>
      </c>
      <c r="N471" s="144">
        <f>IF(K471="","",IF(O471="",IF(K471=0,"",IF(K471&lt;=[7]Разработчик!$D$7,[7]Разработчик!$C$8,IF(K471&lt;=[7]Разработчик!$G$7,[7]Разработчик!$F$8,IF(K471&lt;=[7]Разработчик!$J$7,[7]Разработчик!$I$8,IF(K471&lt;=[7]Разработчик!$M$7,[7]Разработчик!$L$8,IF(K471&lt;=[7]Разработчик!$P$7,[7]Разработчик!$O$8,IF(K471&lt;=[7]Разработчик!$S$7,[7]Разработчик!$R$8,IF(K471&lt;=425.9,3.5,IF(K471&gt;=[7]Разработчик!$V$7,[7]Разработчик!$U$8))))))))),"-"))</f>
        <v>1.5</v>
      </c>
      <c r="O471" s="145"/>
      <c r="P471" s="71">
        <v>2019</v>
      </c>
      <c r="Q471" s="71">
        <v>2023</v>
      </c>
      <c r="R471" s="71">
        <v>12.5</v>
      </c>
      <c r="S471" s="71" t="s">
        <v>1173</v>
      </c>
      <c r="T471" s="146">
        <f t="shared" si="72"/>
        <v>2028.5</v>
      </c>
      <c r="U471" s="147"/>
      <c r="V471" s="147"/>
      <c r="W471" s="147"/>
      <c r="X471" s="147"/>
      <c r="Y471" s="147"/>
      <c r="Z471" s="147"/>
      <c r="AA471" s="148"/>
      <c r="AB471" s="147"/>
      <c r="AC471" s="196">
        <f t="shared" si="73"/>
        <v>0</v>
      </c>
      <c r="AD471" s="196">
        <f t="shared" si="74"/>
        <v>0</v>
      </c>
      <c r="AE471" s="196">
        <f t="shared" si="75"/>
        <v>0</v>
      </c>
    </row>
    <row r="472" spans="1:31" s="7" customFormat="1" x14ac:dyDescent="0.25">
      <c r="A472" s="364"/>
      <c r="B472" s="248">
        <f>B471</f>
        <v>101</v>
      </c>
      <c r="C472" s="321"/>
      <c r="D472" s="364"/>
      <c r="E472" s="321"/>
      <c r="F472" s="46" t="s">
        <v>33</v>
      </c>
      <c r="G472" s="370"/>
      <c r="H472" s="370"/>
      <c r="I472" s="364"/>
      <c r="J472" s="46">
        <v>7</v>
      </c>
      <c r="K472" s="48">
        <v>18</v>
      </c>
      <c r="L472" s="48">
        <v>4</v>
      </c>
      <c r="M472" s="71">
        <v>2016</v>
      </c>
      <c r="N472" s="144">
        <f>IF(K472="","",IF(O472="",IF(K472=0,"",IF(K472&lt;=[7]Разработчик!$D$7,[7]Разработчик!$C$8,IF(K472&lt;=[7]Разработчик!$G$7,[7]Разработчик!$F$8,IF(K472&lt;=[7]Разработчик!$J$7,[7]Разработчик!$I$8,IF(K472&lt;=[7]Разработчик!$M$7,[7]Разработчик!$L$8,IF(K472&lt;=[7]Разработчик!$P$7,[7]Разработчик!$O$8,IF(K472&lt;=[7]Разработчик!$S$7,[7]Разработчик!$R$8,IF(K472&lt;=425.9,3.5,IF(K472&gt;=[7]Разработчик!$V$7,[7]Разработчик!$U$8))))))))),"-"))</f>
        <v>1</v>
      </c>
      <c r="O472" s="145"/>
      <c r="P472" s="71">
        <v>2019</v>
      </c>
      <c r="Q472" s="71">
        <v>2023</v>
      </c>
      <c r="R472" s="71">
        <v>12.5</v>
      </c>
      <c r="S472" s="71" t="s">
        <v>1173</v>
      </c>
      <c r="T472" s="146">
        <f t="shared" si="72"/>
        <v>2028.5</v>
      </c>
      <c r="U472" s="147"/>
      <c r="V472" s="147"/>
      <c r="W472" s="147"/>
      <c r="X472" s="147"/>
      <c r="Y472" s="147"/>
      <c r="Z472" s="147"/>
      <c r="AA472" s="148"/>
      <c r="AB472" s="147"/>
      <c r="AC472" s="196">
        <f t="shared" si="73"/>
        <v>0</v>
      </c>
      <c r="AD472" s="196">
        <f t="shared" si="74"/>
        <v>0</v>
      </c>
      <c r="AE472" s="196">
        <f t="shared" si="75"/>
        <v>0</v>
      </c>
    </row>
    <row r="473" spans="1:31" s="7" customFormat="1" ht="42.75" customHeight="1" x14ac:dyDescent="0.25">
      <c r="A473" s="364" t="s">
        <v>1519</v>
      </c>
      <c r="B473" s="251">
        <v>113</v>
      </c>
      <c r="C473" s="321" t="s">
        <v>1520</v>
      </c>
      <c r="D473" s="364" t="s">
        <v>1521</v>
      </c>
      <c r="E473" s="321" t="s">
        <v>752</v>
      </c>
      <c r="F473" s="46" t="s">
        <v>33</v>
      </c>
      <c r="G473" s="370">
        <v>1.6</v>
      </c>
      <c r="H473" s="370">
        <v>1.6</v>
      </c>
      <c r="I473" s="364">
        <v>120</v>
      </c>
      <c r="J473" s="46">
        <v>62.762999999999998</v>
      </c>
      <c r="K473" s="48">
        <v>108</v>
      </c>
      <c r="L473" s="48">
        <v>8</v>
      </c>
      <c r="M473" s="71">
        <v>2016</v>
      </c>
      <c r="N473" s="144">
        <f>IF(K473="","",IF(O473="",IF(K473=0,"",IF(K473&lt;=[7]Разработчик!$D$7,[7]Разработчик!$C$8,IF(K473&lt;=[7]Разработчик!$G$7,[7]Разработчик!$F$8,IF(K473&lt;=[7]Разработчик!$J$7,[7]Разработчик!$I$8,IF(K473&lt;=[7]Разработчик!$M$7,[7]Разработчик!$L$8,IF(K473&lt;=[7]Разработчик!$P$7,[7]Разработчик!$O$8,IF(K473&lt;=[7]Разработчик!$S$7,[7]Разработчик!$R$8,IF(K473&lt;=425.9,3.5,IF(K473&gt;=[7]Разработчик!$V$7,[7]Разработчик!$U$8))))))))),"-"))</f>
        <v>2</v>
      </c>
      <c r="O473" s="145"/>
      <c r="P473" s="71">
        <v>2019</v>
      </c>
      <c r="Q473" s="71">
        <v>2023</v>
      </c>
      <c r="R473" s="71">
        <v>12.5</v>
      </c>
      <c r="S473" s="71" t="s">
        <v>1173</v>
      </c>
      <c r="T473" s="146">
        <f t="shared" si="72"/>
        <v>2028.5</v>
      </c>
      <c r="U473" s="71">
        <v>27</v>
      </c>
      <c r="V473" s="71">
        <v>2</v>
      </c>
      <c r="W473" s="71">
        <v>2</v>
      </c>
      <c r="X473" s="71">
        <v>0</v>
      </c>
      <c r="Y473" s="71">
        <v>0</v>
      </c>
      <c r="Z473" s="71">
        <v>0</v>
      </c>
      <c r="AA473" s="148" t="s">
        <v>2759</v>
      </c>
      <c r="AB473" s="147" t="s">
        <v>2521</v>
      </c>
      <c r="AC473" s="196">
        <f t="shared" si="73"/>
        <v>29</v>
      </c>
      <c r="AD473" s="196">
        <f t="shared" si="74"/>
        <v>64</v>
      </c>
      <c r="AE473" s="196">
        <f t="shared" si="75"/>
        <v>93</v>
      </c>
    </row>
    <row r="474" spans="1:31" s="7" customFormat="1" x14ac:dyDescent="0.25">
      <c r="A474" s="364"/>
      <c r="B474" s="248">
        <f t="shared" ref="B474" si="79">B473</f>
        <v>113</v>
      </c>
      <c r="C474" s="321"/>
      <c r="D474" s="364"/>
      <c r="E474" s="321"/>
      <c r="F474" s="46" t="s">
        <v>33</v>
      </c>
      <c r="G474" s="370"/>
      <c r="H474" s="370"/>
      <c r="I474" s="364"/>
      <c r="J474" s="46">
        <v>0.255</v>
      </c>
      <c r="K474" s="48">
        <v>32</v>
      </c>
      <c r="L474" s="48">
        <v>4.5</v>
      </c>
      <c r="M474" s="71">
        <v>2016</v>
      </c>
      <c r="N474" s="144">
        <f>IF(K474="","",IF(O474="",IF(K474=0,"",IF(K474&lt;=[7]Разработчик!$D$7,[7]Разработчик!$C$8,IF(K474&lt;=[7]Разработчик!$G$7,[7]Разработчик!$F$8,IF(K474&lt;=[7]Разработчик!$J$7,[7]Разработчик!$I$8,IF(K474&lt;=[7]Разработчик!$M$7,[7]Разработчик!$L$8,IF(K474&lt;=[7]Разработчик!$P$7,[7]Разработчик!$O$8,IF(K474&lt;=[7]Разработчик!$S$7,[7]Разработчик!$R$8,IF(K474&lt;=425.9,3.5,IF(K474&gt;=[7]Разработчик!$V$7,[7]Разработчик!$U$8))))))))),"-"))</f>
        <v>1.5</v>
      </c>
      <c r="O474" s="145"/>
      <c r="P474" s="71">
        <v>2019</v>
      </c>
      <c r="Q474" s="71">
        <v>2023</v>
      </c>
      <c r="R474" s="71">
        <v>12.5</v>
      </c>
      <c r="S474" s="71" t="s">
        <v>1173</v>
      </c>
      <c r="T474" s="146">
        <f t="shared" si="72"/>
        <v>2028.5</v>
      </c>
      <c r="U474" s="147"/>
      <c r="V474" s="147"/>
      <c r="W474" s="147"/>
      <c r="X474" s="147"/>
      <c r="Y474" s="147"/>
      <c r="Z474" s="147"/>
      <c r="AA474" s="148"/>
      <c r="AB474" s="147"/>
      <c r="AC474" s="196">
        <f t="shared" si="73"/>
        <v>0</v>
      </c>
      <c r="AD474" s="196">
        <f t="shared" si="74"/>
        <v>0</v>
      </c>
      <c r="AE474" s="196">
        <f t="shared" si="75"/>
        <v>0</v>
      </c>
    </row>
    <row r="475" spans="1:31" s="7" customFormat="1" ht="48" customHeight="1" x14ac:dyDescent="0.25">
      <c r="A475" s="364" t="s">
        <v>1522</v>
      </c>
      <c r="B475" s="251">
        <v>115</v>
      </c>
      <c r="C475" s="321" t="s">
        <v>1523</v>
      </c>
      <c r="D475" s="250" t="s">
        <v>1524</v>
      </c>
      <c r="E475" s="321" t="s">
        <v>752</v>
      </c>
      <c r="F475" s="250" t="s">
        <v>33</v>
      </c>
      <c r="G475" s="370">
        <v>1.6</v>
      </c>
      <c r="H475" s="370">
        <v>1.6</v>
      </c>
      <c r="I475" s="364">
        <v>120</v>
      </c>
      <c r="J475" s="250">
        <v>38.524000000000001</v>
      </c>
      <c r="K475" s="251">
        <v>108</v>
      </c>
      <c r="L475" s="251">
        <v>8</v>
      </c>
      <c r="M475" s="242">
        <v>2016</v>
      </c>
      <c r="N475" s="144">
        <f>IF(K475="","",IF(O475="",IF(K475=0,"",IF(K475&lt;=[7]Разработчик!$D$7,[7]Разработчик!$C$8,IF(K475&lt;=[7]Разработчик!$G$7,[7]Разработчик!$F$8,IF(K475&lt;=[7]Разработчик!$J$7,[7]Разработчик!$I$8,IF(K475&lt;=[7]Разработчик!$M$7,[7]Разработчик!$L$8,IF(K475&lt;=[7]Разработчик!$P$7,[7]Разработчик!$O$8,IF(K475&lt;=[7]Разработчик!$S$7,[7]Разработчик!$R$8,IF(K475&lt;=425.9,3.5,IF(K475&gt;=[7]Разработчик!$V$7,[7]Разработчик!$U$8))))))))),"-"))</f>
        <v>2</v>
      </c>
      <c r="O475" s="145"/>
      <c r="P475" s="242">
        <v>2019</v>
      </c>
      <c r="Q475" s="242">
        <v>2023</v>
      </c>
      <c r="R475" s="242">
        <v>12.5</v>
      </c>
      <c r="S475" s="242" t="s">
        <v>1173</v>
      </c>
      <c r="T475" s="146">
        <f t="shared" si="72"/>
        <v>2028.5</v>
      </c>
      <c r="U475" s="242">
        <v>12</v>
      </c>
      <c r="V475" s="242">
        <v>1</v>
      </c>
      <c r="W475" s="242">
        <v>0</v>
      </c>
      <c r="X475" s="242">
        <v>0</v>
      </c>
      <c r="Y475" s="242">
        <v>0</v>
      </c>
      <c r="Z475" s="252">
        <v>1</v>
      </c>
      <c r="AA475" s="253" t="s">
        <v>2760</v>
      </c>
      <c r="AB475" s="252" t="s">
        <v>2521</v>
      </c>
      <c r="AC475" s="238">
        <f t="shared" si="73"/>
        <v>14</v>
      </c>
      <c r="AD475" s="238">
        <f t="shared" si="74"/>
        <v>30</v>
      </c>
      <c r="AE475" s="238">
        <f t="shared" si="75"/>
        <v>44</v>
      </c>
    </row>
    <row r="476" spans="1:31" s="7" customFormat="1" ht="36.75" customHeight="1" x14ac:dyDescent="0.25">
      <c r="A476" s="364"/>
      <c r="B476" s="248">
        <f>B475</f>
        <v>115</v>
      </c>
      <c r="C476" s="321"/>
      <c r="D476" s="364" t="s">
        <v>1525</v>
      </c>
      <c r="E476" s="321"/>
      <c r="F476" s="46" t="s">
        <v>33</v>
      </c>
      <c r="G476" s="370"/>
      <c r="H476" s="370"/>
      <c r="I476" s="364"/>
      <c r="J476" s="46">
        <v>24.033999999999999</v>
      </c>
      <c r="K476" s="48">
        <v>108</v>
      </c>
      <c r="L476" s="48">
        <v>8</v>
      </c>
      <c r="M476" s="71">
        <v>2016</v>
      </c>
      <c r="N476" s="144">
        <f>IF(K476="","",IF(O476="",IF(K476=0,"",IF(K476&lt;=[7]Разработчик!$D$7,[7]Разработчик!$C$8,IF(K476&lt;=[7]Разработчик!$G$7,[7]Разработчик!$F$8,IF(K476&lt;=[7]Разработчик!$J$7,[7]Разработчик!$I$8,IF(K476&lt;=[7]Разработчик!$M$7,[7]Разработчик!$L$8,IF(K476&lt;=[7]Разработчик!$P$7,[7]Разработчик!$O$8,IF(K476&lt;=[7]Разработчик!$S$7,[7]Разработчик!$R$8,IF(K476&lt;=425.9,3.5,IF(K476&gt;=[7]Разработчик!$V$7,[7]Разработчик!$U$8))))))))),"-"))</f>
        <v>2</v>
      </c>
      <c r="O476" s="145"/>
      <c r="P476" s="71">
        <v>2019</v>
      </c>
      <c r="Q476" s="71">
        <v>2023</v>
      </c>
      <c r="R476" s="71">
        <v>12.5</v>
      </c>
      <c r="S476" s="71" t="s">
        <v>1173</v>
      </c>
      <c r="T476" s="146">
        <f t="shared" si="72"/>
        <v>2028.5</v>
      </c>
      <c r="U476" s="71">
        <v>9</v>
      </c>
      <c r="V476" s="71">
        <v>0</v>
      </c>
      <c r="W476" s="71">
        <v>5</v>
      </c>
      <c r="X476" s="71">
        <v>0</v>
      </c>
      <c r="Y476" s="71">
        <v>2</v>
      </c>
      <c r="Z476" s="71">
        <v>3</v>
      </c>
      <c r="AA476" s="148" t="s">
        <v>2761</v>
      </c>
      <c r="AB476" s="147" t="s">
        <v>2521</v>
      </c>
      <c r="AC476" s="196">
        <f t="shared" si="73"/>
        <v>14</v>
      </c>
      <c r="AD476" s="196">
        <f t="shared" si="74"/>
        <v>39</v>
      </c>
      <c r="AE476" s="196">
        <f t="shared" si="75"/>
        <v>53</v>
      </c>
    </row>
    <row r="477" spans="1:31" s="7" customFormat="1" x14ac:dyDescent="0.25">
      <c r="A477" s="364"/>
      <c r="B477" s="248">
        <f>B476</f>
        <v>115</v>
      </c>
      <c r="C477" s="321"/>
      <c r="D477" s="364"/>
      <c r="E477" s="321"/>
      <c r="F477" s="46" t="s">
        <v>33</v>
      </c>
      <c r="G477" s="370"/>
      <c r="H477" s="370"/>
      <c r="I477" s="364"/>
      <c r="J477" s="46">
        <v>0.104</v>
      </c>
      <c r="K477" s="48">
        <v>57</v>
      </c>
      <c r="L477" s="48">
        <v>5</v>
      </c>
      <c r="M477" s="71">
        <v>2016</v>
      </c>
      <c r="N477" s="144">
        <f>IF(K477="","",IF(O477="",IF(K477=0,"",IF(K477&lt;=[7]Разработчик!$D$7,[7]Разработчик!$C$8,IF(K477&lt;=[7]Разработчик!$G$7,[7]Разработчик!$F$8,IF(K477&lt;=[7]Разработчик!$J$7,[7]Разработчик!$I$8,IF(K477&lt;=[7]Разработчик!$M$7,[7]Разработчик!$L$8,IF(K477&lt;=[7]Разработчик!$P$7,[7]Разработчик!$O$8,IF(K477&lt;=[7]Разработчик!$S$7,[7]Разработчик!$R$8,IF(K477&lt;=425.9,3.5,IF(K477&gt;=[7]Разработчик!$V$7,[7]Разработчик!$U$8))))))))),"-"))</f>
        <v>1.5</v>
      </c>
      <c r="O477" s="145"/>
      <c r="P477" s="71">
        <v>2019</v>
      </c>
      <c r="Q477" s="71">
        <v>2023</v>
      </c>
      <c r="R477" s="71">
        <v>12.5</v>
      </c>
      <c r="S477" s="71" t="s">
        <v>1173</v>
      </c>
      <c r="T477" s="146">
        <f t="shared" si="72"/>
        <v>2028.5</v>
      </c>
      <c r="U477" s="147"/>
      <c r="V477" s="147"/>
      <c r="W477" s="147"/>
      <c r="X477" s="147"/>
      <c r="Y477" s="147"/>
      <c r="Z477" s="147"/>
      <c r="AA477" s="148"/>
      <c r="AB477" s="147"/>
      <c r="AC477" s="196">
        <f t="shared" si="73"/>
        <v>0</v>
      </c>
      <c r="AD477" s="196">
        <f t="shared" si="74"/>
        <v>0</v>
      </c>
      <c r="AE477" s="196">
        <f t="shared" si="75"/>
        <v>0</v>
      </c>
    </row>
    <row r="478" spans="1:31" s="7" customFormat="1" x14ac:dyDescent="0.25">
      <c r="A478" s="321" t="s">
        <v>1526</v>
      </c>
      <c r="B478" s="248">
        <v>122</v>
      </c>
      <c r="C478" s="321" t="s">
        <v>1527</v>
      </c>
      <c r="D478" s="46" t="s">
        <v>1528</v>
      </c>
      <c r="E478" s="321" t="s">
        <v>1180</v>
      </c>
      <c r="F478" s="46" t="s">
        <v>30</v>
      </c>
      <c r="G478" s="46">
        <v>0.9</v>
      </c>
      <c r="H478" s="46">
        <v>0.9</v>
      </c>
      <c r="I478" s="18">
        <v>120</v>
      </c>
      <c r="J478" s="46">
        <v>10.8</v>
      </c>
      <c r="K478" s="46">
        <v>57</v>
      </c>
      <c r="L478" s="46">
        <v>6</v>
      </c>
      <c r="M478" s="71">
        <v>2016</v>
      </c>
      <c r="N478" s="144">
        <f>IF(K478="","",IF(O478="",IF(K478=0,"",IF(K478&lt;=[7]Разработчик!$D$7,[7]Разработчик!$C$8,IF(K478&lt;=[7]Разработчик!$G$7,[7]Разработчик!$F$8,IF(K478&lt;=[7]Разработчик!$J$7,[7]Разработчик!$I$8,IF(K478&lt;=[7]Разработчик!$M$7,[7]Разработчик!$L$8,IF(K478&lt;=[7]Разработчик!$P$7,[7]Разработчик!$O$8,IF(K478&lt;=[7]Разработчик!$S$7,[7]Разработчик!$R$8,IF(K478&lt;=425.9,3.5,IF(K478&gt;=[7]Разработчик!$V$7,[7]Разработчик!$U$8))))))))),"-"))</f>
        <v>1.5</v>
      </c>
      <c r="O478" s="145"/>
      <c r="P478" s="71">
        <v>2019</v>
      </c>
      <c r="Q478" s="71">
        <v>2023</v>
      </c>
      <c r="R478" s="71">
        <v>12.5</v>
      </c>
      <c r="S478" s="71" t="s">
        <v>1173</v>
      </c>
      <c r="T478" s="146">
        <f t="shared" ref="T478:T507" si="80">IF(M478="","",M478+R478)</f>
        <v>2028.5</v>
      </c>
      <c r="U478" s="147">
        <v>5</v>
      </c>
      <c r="V478" s="147">
        <v>1</v>
      </c>
      <c r="W478" s="147">
        <v>0</v>
      </c>
      <c r="X478" s="147">
        <v>0</v>
      </c>
      <c r="Y478" s="147">
        <v>0</v>
      </c>
      <c r="Z478" s="147">
        <v>0</v>
      </c>
      <c r="AA478" s="148" t="s">
        <v>2762</v>
      </c>
      <c r="AB478" s="147" t="s">
        <v>2521</v>
      </c>
      <c r="AC478" s="196">
        <f t="shared" ref="AC478:AC509" si="81">SUM(U478+V478+X478+Y478+Z478)</f>
        <v>6</v>
      </c>
      <c r="AD478" s="196">
        <f t="shared" ref="AD478:AD509" si="82">SUM(U478*2)+(V478*3)+(W478*2)+(X478*2)+(Y478)+(Z478*3)</f>
        <v>13</v>
      </c>
      <c r="AE478" s="196">
        <f t="shared" ref="AE478:AE509" si="83">SUM(AC478+AD478)</f>
        <v>19</v>
      </c>
    </row>
    <row r="479" spans="1:31" s="7" customFormat="1" x14ac:dyDescent="0.25">
      <c r="A479" s="321"/>
      <c r="B479" s="248">
        <f t="shared" ref="B479:B480" si="84">B478</f>
        <v>122</v>
      </c>
      <c r="C479" s="321"/>
      <c r="D479" s="46" t="s">
        <v>1529</v>
      </c>
      <c r="E479" s="321"/>
      <c r="F479" s="46" t="s">
        <v>30</v>
      </c>
      <c r="G479" s="46">
        <v>0.9</v>
      </c>
      <c r="H479" s="46">
        <v>0.9</v>
      </c>
      <c r="I479" s="18">
        <v>120</v>
      </c>
      <c r="J479" s="46">
        <v>2.6</v>
      </c>
      <c r="K479" s="46">
        <v>32</v>
      </c>
      <c r="L479" s="46">
        <v>4.5</v>
      </c>
      <c r="M479" s="71">
        <v>2016</v>
      </c>
      <c r="N479" s="144">
        <f>IF(K479="","",IF(O479="",IF(K479=0,"",IF(K479&lt;=[7]Разработчик!$D$7,[7]Разработчик!$C$8,IF(K479&lt;=[7]Разработчик!$G$7,[7]Разработчик!$F$8,IF(K479&lt;=[7]Разработчик!$J$7,[7]Разработчик!$I$8,IF(K479&lt;=[7]Разработчик!$M$7,[7]Разработчик!$L$8,IF(K479&lt;=[7]Разработчик!$P$7,[7]Разработчик!$O$8,IF(K479&lt;=[7]Разработчик!$S$7,[7]Разработчик!$R$8,IF(K479&lt;=425.9,3.5,IF(K479&gt;=[7]Разработчик!$V$7,[7]Разработчик!$U$8))))))))),"-"))</f>
        <v>1.5</v>
      </c>
      <c r="O479" s="145"/>
      <c r="P479" s="71">
        <v>2019</v>
      </c>
      <c r="Q479" s="71">
        <v>2023</v>
      </c>
      <c r="R479" s="71">
        <v>12.5</v>
      </c>
      <c r="S479" s="71" t="s">
        <v>1173</v>
      </c>
      <c r="T479" s="146">
        <f t="shared" si="80"/>
        <v>2028.5</v>
      </c>
      <c r="U479" s="147">
        <v>2</v>
      </c>
      <c r="V479" s="147">
        <v>0</v>
      </c>
      <c r="W479" s="147">
        <v>0</v>
      </c>
      <c r="X479" s="147">
        <v>0</v>
      </c>
      <c r="Y479" s="147">
        <v>0</v>
      </c>
      <c r="Z479" s="147">
        <v>0</v>
      </c>
      <c r="AA479" s="148" t="s">
        <v>2763</v>
      </c>
      <c r="AB479" s="147" t="s">
        <v>2521</v>
      </c>
      <c r="AC479" s="196">
        <f t="shared" si="81"/>
        <v>2</v>
      </c>
      <c r="AD479" s="196">
        <f t="shared" si="82"/>
        <v>4</v>
      </c>
      <c r="AE479" s="196">
        <f t="shared" si="83"/>
        <v>6</v>
      </c>
    </row>
    <row r="480" spans="1:31" s="7" customFormat="1" x14ac:dyDescent="0.25">
      <c r="A480" s="321"/>
      <c r="B480" s="248">
        <f t="shared" si="84"/>
        <v>122</v>
      </c>
      <c r="C480" s="321"/>
      <c r="D480" s="46" t="s">
        <v>1530</v>
      </c>
      <c r="E480" s="321"/>
      <c r="F480" s="46" t="s">
        <v>30</v>
      </c>
      <c r="G480" s="46">
        <v>0.9</v>
      </c>
      <c r="H480" s="46">
        <v>0.9</v>
      </c>
      <c r="I480" s="18">
        <v>120</v>
      </c>
      <c r="J480" s="46">
        <v>11.5</v>
      </c>
      <c r="K480" s="46">
        <v>57</v>
      </c>
      <c r="L480" s="46">
        <v>6</v>
      </c>
      <c r="M480" s="71">
        <v>2016</v>
      </c>
      <c r="N480" s="144">
        <f>IF(K480="","",IF(O480="",IF(K480=0,"",IF(K480&lt;=[7]Разработчик!$D$7,[7]Разработчик!$C$8,IF(K480&lt;=[7]Разработчик!$G$7,[7]Разработчик!$F$8,IF(K480&lt;=[7]Разработчик!$J$7,[7]Разработчик!$I$8,IF(K480&lt;=[7]Разработчик!$M$7,[7]Разработчик!$L$8,IF(K480&lt;=[7]Разработчик!$P$7,[7]Разработчик!$O$8,IF(K480&lt;=[7]Разработчик!$S$7,[7]Разработчик!$R$8,IF(K480&lt;=425.9,3.5,IF(K480&gt;=[7]Разработчик!$V$7,[7]Разработчик!$U$8))))))))),"-"))</f>
        <v>1.5</v>
      </c>
      <c r="O480" s="145"/>
      <c r="P480" s="71">
        <v>2019</v>
      </c>
      <c r="Q480" s="71">
        <v>2023</v>
      </c>
      <c r="R480" s="71">
        <v>12.5</v>
      </c>
      <c r="S480" s="71" t="s">
        <v>1173</v>
      </c>
      <c r="T480" s="146">
        <f t="shared" si="80"/>
        <v>2028.5</v>
      </c>
      <c r="U480" s="147">
        <v>4</v>
      </c>
      <c r="V480" s="147">
        <v>0</v>
      </c>
      <c r="W480" s="147">
        <v>0</v>
      </c>
      <c r="X480" s="147">
        <v>0</v>
      </c>
      <c r="Y480" s="147">
        <v>0</v>
      </c>
      <c r="Z480" s="147">
        <v>0</v>
      </c>
      <c r="AA480" s="148" t="s">
        <v>2764</v>
      </c>
      <c r="AB480" s="147" t="s">
        <v>2521</v>
      </c>
      <c r="AC480" s="196">
        <f t="shared" si="81"/>
        <v>4</v>
      </c>
      <c r="AD480" s="196">
        <f t="shared" si="82"/>
        <v>8</v>
      </c>
      <c r="AE480" s="196">
        <f t="shared" si="83"/>
        <v>12</v>
      </c>
    </row>
    <row r="481" spans="1:31" s="7" customFormat="1" ht="48" customHeight="1" x14ac:dyDescent="0.25">
      <c r="A481" s="321" t="s">
        <v>1531</v>
      </c>
      <c r="B481" s="248">
        <v>124</v>
      </c>
      <c r="C481" s="321" t="s">
        <v>1532</v>
      </c>
      <c r="D481" s="139" t="s">
        <v>1533</v>
      </c>
      <c r="E481" s="321" t="s">
        <v>1534</v>
      </c>
      <c r="F481" s="113" t="s">
        <v>30</v>
      </c>
      <c r="G481" s="113">
        <v>0.4</v>
      </c>
      <c r="H481" s="113">
        <v>0.4</v>
      </c>
      <c r="I481" s="113">
        <v>120</v>
      </c>
      <c r="J481" s="46">
        <v>24.26</v>
      </c>
      <c r="K481" s="46">
        <v>32</v>
      </c>
      <c r="L481" s="46">
        <v>2.5</v>
      </c>
      <c r="M481" s="71">
        <v>2016</v>
      </c>
      <c r="N481" s="144">
        <f>IF(K481="","",IF(O481="",IF(K481=0,"",IF(K481&lt;=[7]Разработчик!$D$7,[7]Разработчик!$C$8,IF(K481&lt;=[7]Разработчик!$G$7,[7]Разработчик!$F$8,IF(K481&lt;=[7]Разработчик!$J$7,[7]Разработчик!$I$8,IF(K481&lt;=[7]Разработчик!$M$7,[7]Разработчик!$L$8,IF(K481&lt;=[7]Разработчик!$P$7,[7]Разработчик!$O$8,IF(K481&lt;=[7]Разработчик!$S$7,[7]Разработчик!$R$8,IF(K481&lt;=425.9,3.5,IF(K481&gt;=[7]Разработчик!$V$7,[7]Разработчик!$U$8))))))))),"-"))</f>
        <v>1.5</v>
      </c>
      <c r="O481" s="145"/>
      <c r="P481" s="71">
        <v>2019</v>
      </c>
      <c r="Q481" s="71">
        <v>2023</v>
      </c>
      <c r="R481" s="71">
        <v>12.5</v>
      </c>
      <c r="S481" s="71" t="s">
        <v>310</v>
      </c>
      <c r="T481" s="146">
        <f t="shared" si="80"/>
        <v>2028.5</v>
      </c>
      <c r="U481" s="147">
        <v>9</v>
      </c>
      <c r="V481" s="147">
        <v>2</v>
      </c>
      <c r="W481" s="147">
        <v>4</v>
      </c>
      <c r="X481" s="147">
        <v>2</v>
      </c>
      <c r="Y481" s="147">
        <v>2</v>
      </c>
      <c r="Z481" s="147">
        <v>0</v>
      </c>
      <c r="AA481" s="148" t="s">
        <v>2765</v>
      </c>
      <c r="AB481" s="147" t="s">
        <v>2521</v>
      </c>
      <c r="AC481" s="196">
        <f t="shared" si="81"/>
        <v>15</v>
      </c>
      <c r="AD481" s="196">
        <f t="shared" si="82"/>
        <v>38</v>
      </c>
      <c r="AE481" s="196">
        <f t="shared" si="83"/>
        <v>53</v>
      </c>
    </row>
    <row r="482" spans="1:31" s="7" customFormat="1" ht="24" customHeight="1" x14ac:dyDescent="0.25">
      <c r="A482" s="321"/>
      <c r="B482" s="248">
        <f t="shared" ref="B482:B487" si="85">B481</f>
        <v>124</v>
      </c>
      <c r="C482" s="321"/>
      <c r="D482" s="391" t="s">
        <v>1535</v>
      </c>
      <c r="E482" s="321"/>
      <c r="F482" s="113" t="s">
        <v>30</v>
      </c>
      <c r="G482" s="392">
        <v>0.4</v>
      </c>
      <c r="H482" s="392">
        <v>0.4</v>
      </c>
      <c r="I482" s="393">
        <v>120</v>
      </c>
      <c r="J482" s="46">
        <v>11.4</v>
      </c>
      <c r="K482" s="46">
        <v>89</v>
      </c>
      <c r="L482" s="46">
        <v>3.5</v>
      </c>
      <c r="M482" s="71">
        <v>2016</v>
      </c>
      <c r="N482" s="144">
        <f>IF(K482="","",IF(O482="",IF(K482=0,"",IF(K482&lt;=[7]Разработчик!$D$7,[7]Разработчик!$C$8,IF(K482&lt;=[7]Разработчик!$G$7,[7]Разработчик!$F$8,IF(K482&lt;=[7]Разработчик!$J$7,[7]Разработчик!$I$8,IF(K482&lt;=[7]Разработчик!$M$7,[7]Разработчик!$L$8,IF(K482&lt;=[7]Разработчик!$P$7,[7]Разработчик!$O$8,IF(K482&lt;=[7]Разработчик!$S$7,[7]Разработчик!$R$8,IF(K482&lt;=425.9,3.5,IF(K482&gt;=[7]Разработчик!$V$7,[7]Разработчик!$U$8))))))))),"-"))</f>
        <v>2</v>
      </c>
      <c r="O482" s="145"/>
      <c r="P482" s="71">
        <v>2019</v>
      </c>
      <c r="Q482" s="71">
        <v>2023</v>
      </c>
      <c r="R482" s="71">
        <v>12.5</v>
      </c>
      <c r="S482" s="71" t="s">
        <v>310</v>
      </c>
      <c r="T482" s="146">
        <f t="shared" si="80"/>
        <v>2028.5</v>
      </c>
      <c r="U482" s="147">
        <v>9</v>
      </c>
      <c r="V482" s="147">
        <v>0</v>
      </c>
      <c r="W482" s="147">
        <v>2</v>
      </c>
      <c r="X482" s="147">
        <v>1</v>
      </c>
      <c r="Y482" s="147">
        <v>1</v>
      </c>
      <c r="Z482" s="147">
        <v>1</v>
      </c>
      <c r="AA482" s="148" t="s">
        <v>2766</v>
      </c>
      <c r="AB482" s="147" t="s">
        <v>2521</v>
      </c>
      <c r="AC482" s="196">
        <f t="shared" si="81"/>
        <v>12</v>
      </c>
      <c r="AD482" s="196">
        <f t="shared" si="82"/>
        <v>28</v>
      </c>
      <c r="AE482" s="196">
        <f t="shared" si="83"/>
        <v>40</v>
      </c>
    </row>
    <row r="483" spans="1:31" s="7" customFormat="1" ht="24" x14ac:dyDescent="0.25">
      <c r="A483" s="321"/>
      <c r="B483" s="248">
        <f t="shared" si="85"/>
        <v>124</v>
      </c>
      <c r="C483" s="321"/>
      <c r="D483" s="391"/>
      <c r="E483" s="321"/>
      <c r="F483" s="113" t="s">
        <v>30</v>
      </c>
      <c r="G483" s="392"/>
      <c r="H483" s="392"/>
      <c r="I483" s="393"/>
      <c r="J483" s="46">
        <v>0.1</v>
      </c>
      <c r="K483" s="46">
        <v>32</v>
      </c>
      <c r="L483" s="46">
        <v>2.5</v>
      </c>
      <c r="M483" s="71">
        <v>2016</v>
      </c>
      <c r="N483" s="144">
        <f>IF(K483="","",IF(O483="",IF(K483=0,"",IF(K483&lt;=[7]Разработчик!$D$7,[7]Разработчик!$C$8,IF(K483&lt;=[7]Разработчик!$G$7,[7]Разработчик!$F$8,IF(K483&lt;=[7]Разработчик!$J$7,[7]Разработчик!$I$8,IF(K483&lt;=[7]Разработчик!$M$7,[7]Разработчик!$L$8,IF(K483&lt;=[7]Разработчик!$P$7,[7]Разработчик!$O$8,IF(K483&lt;=[7]Разработчик!$S$7,[7]Разработчик!$R$8,IF(K483&lt;=425.9,3.5,IF(K483&gt;=[7]Разработчик!$V$7,[7]Разработчик!$U$8))))))))),"-"))</f>
        <v>1.5</v>
      </c>
      <c r="O483" s="145"/>
      <c r="P483" s="71">
        <v>2019</v>
      </c>
      <c r="Q483" s="71">
        <v>2023</v>
      </c>
      <c r="R483" s="71">
        <v>12.5</v>
      </c>
      <c r="S483" s="71" t="s">
        <v>310</v>
      </c>
      <c r="T483" s="146">
        <f t="shared" si="80"/>
        <v>2028.5</v>
      </c>
      <c r="U483" s="147"/>
      <c r="V483" s="147"/>
      <c r="W483" s="147"/>
      <c r="X483" s="147"/>
      <c r="Y483" s="147"/>
      <c r="Z483" s="147"/>
      <c r="AA483" s="148"/>
      <c r="AB483" s="147"/>
      <c r="AC483" s="196">
        <f t="shared" si="81"/>
        <v>0</v>
      </c>
      <c r="AD483" s="196">
        <f t="shared" si="82"/>
        <v>0</v>
      </c>
      <c r="AE483" s="196">
        <f t="shared" si="83"/>
        <v>0</v>
      </c>
    </row>
    <row r="484" spans="1:31" s="7" customFormat="1" ht="24" x14ac:dyDescent="0.25">
      <c r="A484" s="321"/>
      <c r="B484" s="248">
        <f t="shared" si="85"/>
        <v>124</v>
      </c>
      <c r="C484" s="321"/>
      <c r="D484" s="391"/>
      <c r="E484" s="321"/>
      <c r="F484" s="113" t="s">
        <v>30</v>
      </c>
      <c r="G484" s="392"/>
      <c r="H484" s="392"/>
      <c r="I484" s="393"/>
      <c r="J484" s="46">
        <v>0.1</v>
      </c>
      <c r="K484" s="46">
        <v>18</v>
      </c>
      <c r="L484" s="46">
        <v>2</v>
      </c>
      <c r="M484" s="71">
        <v>2016</v>
      </c>
      <c r="N484" s="144">
        <f>IF(K484="","",IF(O484="",IF(K484=0,"",IF(K484&lt;=[7]Разработчик!$D$7,[7]Разработчик!$C$8,IF(K484&lt;=[7]Разработчик!$G$7,[7]Разработчик!$F$8,IF(K484&lt;=[7]Разработчик!$J$7,[7]Разработчик!$I$8,IF(K484&lt;=[7]Разработчик!$M$7,[7]Разработчик!$L$8,IF(K484&lt;=[7]Разработчик!$P$7,[7]Разработчик!$O$8,IF(K484&lt;=[7]Разработчик!$S$7,[7]Разработчик!$R$8,IF(K484&lt;=425.9,3.5,IF(K484&gt;=[7]Разработчик!$V$7,[7]Разработчик!$U$8))))))))),"-"))</f>
        <v>1</v>
      </c>
      <c r="O484" s="145"/>
      <c r="P484" s="71">
        <v>2019</v>
      </c>
      <c r="Q484" s="71">
        <v>2023</v>
      </c>
      <c r="R484" s="71">
        <v>12.5</v>
      </c>
      <c r="S484" s="71" t="s">
        <v>310</v>
      </c>
      <c r="T484" s="146">
        <f t="shared" si="80"/>
        <v>2028.5</v>
      </c>
      <c r="U484" s="147"/>
      <c r="V484" s="147"/>
      <c r="W484" s="147"/>
      <c r="X484" s="147"/>
      <c r="Y484" s="147"/>
      <c r="Z484" s="147"/>
      <c r="AA484" s="148"/>
      <c r="AB484" s="147"/>
      <c r="AC484" s="196">
        <f t="shared" si="81"/>
        <v>0</v>
      </c>
      <c r="AD484" s="196">
        <f t="shared" si="82"/>
        <v>0</v>
      </c>
      <c r="AE484" s="196">
        <f t="shared" si="83"/>
        <v>0</v>
      </c>
    </row>
    <row r="485" spans="1:31" s="7" customFormat="1" ht="24" customHeight="1" x14ac:dyDescent="0.25">
      <c r="A485" s="321"/>
      <c r="B485" s="248">
        <f t="shared" si="85"/>
        <v>124</v>
      </c>
      <c r="C485" s="321"/>
      <c r="D485" s="394" t="s">
        <v>1536</v>
      </c>
      <c r="E485" s="321"/>
      <c r="F485" s="113" t="s">
        <v>30</v>
      </c>
      <c r="G485" s="364">
        <v>0.4</v>
      </c>
      <c r="H485" s="364">
        <v>0.4</v>
      </c>
      <c r="I485" s="364">
        <v>120</v>
      </c>
      <c r="J485" s="46">
        <v>24.4</v>
      </c>
      <c r="K485" s="46">
        <v>108</v>
      </c>
      <c r="L485" s="46">
        <v>5</v>
      </c>
      <c r="M485" s="71">
        <v>2016</v>
      </c>
      <c r="N485" s="144">
        <f>IF(K485="","",IF(O485="",IF(K485=0,"",IF(K485&lt;=[7]Разработчик!$D$7,[7]Разработчик!$C$8,IF(K485&lt;=[7]Разработчик!$G$7,[7]Разработчик!$F$8,IF(K485&lt;=[7]Разработчик!$J$7,[7]Разработчик!$I$8,IF(K485&lt;=[7]Разработчик!$M$7,[7]Разработчик!$L$8,IF(K485&lt;=[7]Разработчик!$P$7,[7]Разработчик!$O$8,IF(K485&lt;=[7]Разработчик!$S$7,[7]Разработчик!$R$8,IF(K485&lt;=425.9,3.5,IF(K485&gt;=[7]Разработчик!$V$7,[7]Разработчик!$U$8))))))))),"-"))</f>
        <v>2</v>
      </c>
      <c r="O485" s="145"/>
      <c r="P485" s="71">
        <v>2019</v>
      </c>
      <c r="Q485" s="71">
        <v>2023</v>
      </c>
      <c r="R485" s="71">
        <v>12.5</v>
      </c>
      <c r="S485" s="71" t="s">
        <v>310</v>
      </c>
      <c r="T485" s="146">
        <f t="shared" si="80"/>
        <v>2028.5</v>
      </c>
      <c r="U485" s="147"/>
      <c r="V485" s="147"/>
      <c r="W485" s="147"/>
      <c r="X485" s="147"/>
      <c r="Y485" s="147"/>
      <c r="Z485" s="147"/>
      <c r="AA485" s="148"/>
      <c r="AB485" s="147"/>
      <c r="AC485" s="196">
        <f t="shared" si="81"/>
        <v>0</v>
      </c>
      <c r="AD485" s="196">
        <f t="shared" si="82"/>
        <v>0</v>
      </c>
      <c r="AE485" s="196">
        <f t="shared" si="83"/>
        <v>0</v>
      </c>
    </row>
    <row r="486" spans="1:31" s="7" customFormat="1" ht="24" x14ac:dyDescent="0.25">
      <c r="A486" s="321"/>
      <c r="B486" s="248">
        <f t="shared" si="85"/>
        <v>124</v>
      </c>
      <c r="C486" s="321"/>
      <c r="D486" s="394"/>
      <c r="E486" s="321"/>
      <c r="F486" s="113" t="s">
        <v>30</v>
      </c>
      <c r="G486" s="364"/>
      <c r="H486" s="364"/>
      <c r="I486" s="364"/>
      <c r="J486" s="96" t="s">
        <v>1160</v>
      </c>
      <c r="K486" s="46">
        <v>57</v>
      </c>
      <c r="L486" s="46">
        <v>3</v>
      </c>
      <c r="M486" s="71">
        <v>2016</v>
      </c>
      <c r="N486" s="144">
        <f>IF(K486="","",IF(O486="",IF(K486=0,"",IF(K486&lt;=[7]Разработчик!$D$7,[7]Разработчик!$C$8,IF(K486&lt;=[7]Разработчик!$G$7,[7]Разработчик!$F$8,IF(K486&lt;=[7]Разработчик!$J$7,[7]Разработчик!$I$8,IF(K486&lt;=[7]Разработчик!$M$7,[7]Разработчик!$L$8,IF(K486&lt;=[7]Разработчик!$P$7,[7]Разработчик!$O$8,IF(K486&lt;=[7]Разработчик!$S$7,[7]Разработчик!$R$8,IF(K486&lt;=425.9,3.5,IF(K486&gt;=[7]Разработчик!$V$7,[7]Разработчик!$U$8))))))))),"-"))</f>
        <v>1.5</v>
      </c>
      <c r="O486" s="145"/>
      <c r="P486" s="71">
        <v>2019</v>
      </c>
      <c r="Q486" s="71">
        <v>2023</v>
      </c>
      <c r="R486" s="71">
        <v>12.5</v>
      </c>
      <c r="S486" s="71" t="s">
        <v>310</v>
      </c>
      <c r="T486" s="146">
        <f t="shared" si="80"/>
        <v>2028.5</v>
      </c>
      <c r="U486" s="147">
        <v>9</v>
      </c>
      <c r="V486" s="147">
        <v>5</v>
      </c>
      <c r="W486" s="147">
        <v>9</v>
      </c>
      <c r="X486" s="147">
        <v>4</v>
      </c>
      <c r="Y486" s="147">
        <v>0</v>
      </c>
      <c r="Z486" s="147">
        <v>1</v>
      </c>
      <c r="AA486" s="148" t="s">
        <v>2767</v>
      </c>
      <c r="AB486" s="147" t="s">
        <v>2521</v>
      </c>
      <c r="AC486" s="196">
        <f t="shared" si="81"/>
        <v>19</v>
      </c>
      <c r="AD486" s="196">
        <f t="shared" si="82"/>
        <v>62</v>
      </c>
      <c r="AE486" s="196">
        <f t="shared" si="83"/>
        <v>81</v>
      </c>
    </row>
    <row r="487" spans="1:31" s="7" customFormat="1" ht="24" x14ac:dyDescent="0.25">
      <c r="A487" s="321"/>
      <c r="B487" s="248">
        <f t="shared" si="85"/>
        <v>124</v>
      </c>
      <c r="C487" s="321"/>
      <c r="D487" s="394"/>
      <c r="E487" s="321"/>
      <c r="F487" s="113" t="s">
        <v>30</v>
      </c>
      <c r="G487" s="364"/>
      <c r="H487" s="364"/>
      <c r="I487" s="364"/>
      <c r="J487" s="46">
        <v>0.4</v>
      </c>
      <c r="K487" s="46">
        <v>32</v>
      </c>
      <c r="L487" s="46">
        <v>2.5</v>
      </c>
      <c r="M487" s="71">
        <v>2016</v>
      </c>
      <c r="N487" s="144">
        <f>IF(K487="","",IF(O487="",IF(K487=0,"",IF(K487&lt;=[7]Разработчик!$D$7,[7]Разработчик!$C$8,IF(K487&lt;=[7]Разработчик!$G$7,[7]Разработчик!$F$8,IF(K487&lt;=[7]Разработчик!$J$7,[7]Разработчик!$I$8,IF(K487&lt;=[7]Разработчик!$M$7,[7]Разработчик!$L$8,IF(K487&lt;=[7]Разработчик!$P$7,[7]Разработчик!$O$8,IF(K487&lt;=[7]Разработчик!$S$7,[7]Разработчик!$R$8,IF(K487&lt;=425.9,3.5,IF(K487&gt;=[7]Разработчик!$V$7,[7]Разработчик!$U$8))))))))),"-"))</f>
        <v>1.5</v>
      </c>
      <c r="O487" s="145"/>
      <c r="P487" s="71">
        <v>2019</v>
      </c>
      <c r="Q487" s="71">
        <v>2023</v>
      </c>
      <c r="R487" s="71">
        <v>12.5</v>
      </c>
      <c r="S487" s="71" t="s">
        <v>310</v>
      </c>
      <c r="T487" s="146">
        <f t="shared" si="80"/>
        <v>2028.5</v>
      </c>
      <c r="U487" s="147"/>
      <c r="V487" s="147"/>
      <c r="W487" s="147"/>
      <c r="X487" s="147"/>
      <c r="Y487" s="147"/>
      <c r="Z487" s="147"/>
      <c r="AA487" s="148"/>
      <c r="AB487" s="147"/>
      <c r="AC487" s="196">
        <f t="shared" si="81"/>
        <v>0</v>
      </c>
      <c r="AD487" s="196">
        <f t="shared" si="82"/>
        <v>0</v>
      </c>
      <c r="AE487" s="196">
        <f t="shared" si="83"/>
        <v>0</v>
      </c>
    </row>
    <row r="488" spans="1:31" s="7" customFormat="1" ht="54.75" customHeight="1" x14ac:dyDescent="0.25">
      <c r="A488" s="321" t="s">
        <v>1537</v>
      </c>
      <c r="B488" s="248">
        <v>127</v>
      </c>
      <c r="C488" s="321" t="s">
        <v>1538</v>
      </c>
      <c r="D488" s="364" t="s">
        <v>1539</v>
      </c>
      <c r="E488" s="321" t="s">
        <v>66</v>
      </c>
      <c r="F488" s="46" t="s">
        <v>595</v>
      </c>
      <c r="G488" s="364">
        <v>3.4</v>
      </c>
      <c r="H488" s="364">
        <v>3.4</v>
      </c>
      <c r="I488" s="364">
        <v>120</v>
      </c>
      <c r="J488" s="46">
        <v>2.5</v>
      </c>
      <c r="K488" s="46">
        <v>108</v>
      </c>
      <c r="L488" s="46">
        <v>8</v>
      </c>
      <c r="M488" s="71">
        <v>2016</v>
      </c>
      <c r="N488" s="144">
        <f>IF(K488="","",IF(O488="",IF(K488=0,"",IF(K488&lt;=[7]Разработчик!$D$7,[7]Разработчик!$C$8,IF(K488&lt;=[7]Разработчик!$G$7,[7]Разработчик!$F$8,IF(K488&lt;=[7]Разработчик!$J$7,[7]Разработчик!$I$8,IF(K488&lt;=[7]Разработчик!$M$7,[7]Разработчик!$L$8,IF(K488&lt;=[7]Разработчик!$P$7,[7]Разработчик!$O$8,IF(K488&lt;=[7]Разработчик!$S$7,[7]Разработчик!$R$8,IF(K488&lt;=425.9,3.5,IF(K488&gt;=[7]Разработчик!$V$7,[7]Разработчик!$U$8))))))))),"-"))</f>
        <v>2</v>
      </c>
      <c r="O488" s="145"/>
      <c r="P488" s="71">
        <v>2019</v>
      </c>
      <c r="Q488" s="71">
        <v>2023</v>
      </c>
      <c r="R488" s="71">
        <v>12.5</v>
      </c>
      <c r="S488" s="18" t="s">
        <v>1173</v>
      </c>
      <c r="T488" s="146">
        <f t="shared" si="80"/>
        <v>2028.5</v>
      </c>
      <c r="U488" s="147">
        <v>2</v>
      </c>
      <c r="V488" s="147">
        <v>1</v>
      </c>
      <c r="W488" s="147">
        <v>6</v>
      </c>
      <c r="X488" s="147">
        <v>2</v>
      </c>
      <c r="Y488" s="147">
        <v>0</v>
      </c>
      <c r="Z488" s="147">
        <v>3</v>
      </c>
      <c r="AA488" s="148" t="s">
        <v>2768</v>
      </c>
      <c r="AB488" s="147" t="s">
        <v>2521</v>
      </c>
      <c r="AC488" s="196">
        <f t="shared" si="81"/>
        <v>8</v>
      </c>
      <c r="AD488" s="196">
        <f t="shared" si="82"/>
        <v>32</v>
      </c>
      <c r="AE488" s="196">
        <f t="shared" si="83"/>
        <v>40</v>
      </c>
    </row>
    <row r="489" spans="1:31" s="7" customFormat="1" x14ac:dyDescent="0.25">
      <c r="A489" s="321"/>
      <c r="B489" s="248">
        <f>B488</f>
        <v>127</v>
      </c>
      <c r="C489" s="321"/>
      <c r="D489" s="364"/>
      <c r="E489" s="321"/>
      <c r="F489" s="46" t="s">
        <v>595</v>
      </c>
      <c r="G489" s="364"/>
      <c r="H489" s="364"/>
      <c r="I489" s="364"/>
      <c r="J489" s="46">
        <v>0.6</v>
      </c>
      <c r="K489" s="46">
        <v>89</v>
      </c>
      <c r="L489" s="46">
        <v>7</v>
      </c>
      <c r="M489" s="71">
        <v>2016</v>
      </c>
      <c r="N489" s="144">
        <f>IF(K489="","",IF(O489="",IF(K489=0,"",IF(K489&lt;=[7]Разработчик!$D$7,[7]Разработчик!$C$8,IF(K489&lt;=[7]Разработчик!$G$7,[7]Разработчик!$F$8,IF(K489&lt;=[7]Разработчик!$J$7,[7]Разработчик!$I$8,IF(K489&lt;=[7]Разработчик!$M$7,[7]Разработчик!$L$8,IF(K489&lt;=[7]Разработчик!$P$7,[7]Разработчик!$O$8,IF(K489&lt;=[7]Разработчик!$S$7,[7]Разработчик!$R$8,IF(K489&lt;=425.9,3.5,IF(K489&gt;=[7]Разработчик!$V$7,[7]Разработчик!$U$8))))))))),"-"))</f>
        <v>2</v>
      </c>
      <c r="O489" s="145"/>
      <c r="P489" s="71">
        <v>2019</v>
      </c>
      <c r="Q489" s="71">
        <v>2023</v>
      </c>
      <c r="R489" s="71">
        <v>12.5</v>
      </c>
      <c r="S489" s="18" t="s">
        <v>1173</v>
      </c>
      <c r="T489" s="146">
        <f t="shared" si="80"/>
        <v>2028.5</v>
      </c>
      <c r="U489" s="147"/>
      <c r="V489" s="147"/>
      <c r="W489" s="147"/>
      <c r="X489" s="147"/>
      <c r="Y489" s="147"/>
      <c r="Z489" s="147"/>
      <c r="AA489" s="148"/>
      <c r="AB489" s="147"/>
      <c r="AC489" s="196">
        <f t="shared" si="81"/>
        <v>0</v>
      </c>
      <c r="AD489" s="196">
        <f t="shared" si="82"/>
        <v>0</v>
      </c>
      <c r="AE489" s="196">
        <f t="shared" si="83"/>
        <v>0</v>
      </c>
    </row>
    <row r="490" spans="1:31" s="7" customFormat="1" ht="15" customHeight="1" x14ac:dyDescent="0.25">
      <c r="A490" s="321" t="s">
        <v>1540</v>
      </c>
      <c r="B490" s="248">
        <v>131</v>
      </c>
      <c r="C490" s="382" t="s">
        <v>1541</v>
      </c>
      <c r="D490" s="364" t="s">
        <v>1542</v>
      </c>
      <c r="E490" s="321" t="s">
        <v>66</v>
      </c>
      <c r="F490" s="18" t="s">
        <v>64</v>
      </c>
      <c r="G490" s="364">
        <v>1</v>
      </c>
      <c r="H490" s="386">
        <v>1</v>
      </c>
      <c r="I490" s="364">
        <v>87</v>
      </c>
      <c r="J490" s="46">
        <v>28.7</v>
      </c>
      <c r="K490" s="46">
        <v>57</v>
      </c>
      <c r="L490" s="46">
        <v>4</v>
      </c>
      <c r="M490" s="71">
        <v>2016</v>
      </c>
      <c r="N490" s="144">
        <f>IF(K490="","",IF(O490="",IF(K490=0,"",IF(K490&lt;=[7]Разработчик!$D$7,[7]Разработчик!$C$8,IF(K490&lt;=[7]Разработчик!$G$7,[7]Разработчик!$F$8,IF(K490&lt;=[7]Разработчик!$J$7,[7]Разработчик!$I$8,IF(K490&lt;=[7]Разработчик!$M$7,[7]Разработчик!$L$8,IF(K490&lt;=[7]Разработчик!$P$7,[7]Разработчик!$O$8,IF(K490&lt;=[7]Разработчик!$S$7,[7]Разработчик!$R$8,IF(K490&lt;=425.9,3.5,IF(K490&gt;=[7]Разработчик!$V$7,[7]Разработчик!$U$8))))))))),"-"))</f>
        <v>1.5</v>
      </c>
      <c r="O490" s="145"/>
      <c r="P490" s="71">
        <v>2019</v>
      </c>
      <c r="Q490" s="71">
        <v>2023</v>
      </c>
      <c r="R490" s="71">
        <v>12.5</v>
      </c>
      <c r="S490" s="18" t="s">
        <v>1173</v>
      </c>
      <c r="T490" s="146">
        <f t="shared" si="80"/>
        <v>2028.5</v>
      </c>
      <c r="U490" s="147"/>
      <c r="V490" s="147"/>
      <c r="W490" s="147"/>
      <c r="X490" s="147"/>
      <c r="Y490" s="147"/>
      <c r="Z490" s="147"/>
      <c r="AA490" s="148"/>
      <c r="AB490" s="147"/>
      <c r="AC490" s="196">
        <f t="shared" si="81"/>
        <v>0</v>
      </c>
      <c r="AD490" s="196">
        <f t="shared" si="82"/>
        <v>0</v>
      </c>
      <c r="AE490" s="196">
        <f t="shared" si="83"/>
        <v>0</v>
      </c>
    </row>
    <row r="491" spans="1:31" s="7" customFormat="1" x14ac:dyDescent="0.25">
      <c r="A491" s="321"/>
      <c r="B491" s="248">
        <f t="shared" ref="B491:B512" si="86">B490</f>
        <v>131</v>
      </c>
      <c r="C491" s="382"/>
      <c r="D491" s="364"/>
      <c r="E491" s="321"/>
      <c r="F491" s="18" t="s">
        <v>64</v>
      </c>
      <c r="G491" s="364"/>
      <c r="H491" s="386"/>
      <c r="I491" s="364"/>
      <c r="J491" s="46">
        <v>0.2</v>
      </c>
      <c r="K491" s="46">
        <v>32</v>
      </c>
      <c r="L491" s="46">
        <v>3.5</v>
      </c>
      <c r="M491" s="71">
        <v>2016</v>
      </c>
      <c r="N491" s="144">
        <f>IF(K491="","",IF(O491="",IF(K491=0,"",IF(K491&lt;=[7]Разработчик!$D$7,[7]Разработчик!$C$8,IF(K491&lt;=[7]Разработчик!$G$7,[7]Разработчик!$F$8,IF(K491&lt;=[7]Разработчик!$J$7,[7]Разработчик!$I$8,IF(K491&lt;=[7]Разработчик!$M$7,[7]Разработчик!$L$8,IF(K491&lt;=[7]Разработчик!$P$7,[7]Разработчик!$O$8,IF(K491&lt;=[7]Разработчик!$S$7,[7]Разработчик!$R$8,IF(K491&lt;=425.9,3.5,IF(K491&gt;=[7]Разработчик!$V$7,[7]Разработчик!$U$8))))))))),"-"))</f>
        <v>1.5</v>
      </c>
      <c r="O491" s="145"/>
      <c r="P491" s="71">
        <v>2019</v>
      </c>
      <c r="Q491" s="71">
        <v>2023</v>
      </c>
      <c r="R491" s="71">
        <v>12.5</v>
      </c>
      <c r="S491" s="18" t="s">
        <v>1173</v>
      </c>
      <c r="T491" s="146">
        <f t="shared" si="80"/>
        <v>2028.5</v>
      </c>
      <c r="U491" s="71">
        <v>16</v>
      </c>
      <c r="V491" s="71">
        <v>1</v>
      </c>
      <c r="W491" s="71">
        <v>2</v>
      </c>
      <c r="X491" s="71">
        <v>0</v>
      </c>
      <c r="Y491" s="71">
        <v>0</v>
      </c>
      <c r="Z491" s="71">
        <v>1</v>
      </c>
      <c r="AA491" s="148" t="s">
        <v>2769</v>
      </c>
      <c r="AB491" s="147" t="s">
        <v>2521</v>
      </c>
      <c r="AC491" s="196">
        <f t="shared" si="81"/>
        <v>18</v>
      </c>
      <c r="AD491" s="196">
        <f t="shared" si="82"/>
        <v>42</v>
      </c>
      <c r="AE491" s="196">
        <f t="shared" si="83"/>
        <v>60</v>
      </c>
    </row>
    <row r="492" spans="1:31" s="7" customFormat="1" x14ac:dyDescent="0.25">
      <c r="A492" s="321"/>
      <c r="B492" s="248">
        <f t="shared" si="86"/>
        <v>131</v>
      </c>
      <c r="C492" s="382"/>
      <c r="D492" s="364"/>
      <c r="E492" s="321"/>
      <c r="F492" s="18" t="s">
        <v>64</v>
      </c>
      <c r="G492" s="364"/>
      <c r="H492" s="386"/>
      <c r="I492" s="364"/>
      <c r="J492" s="46">
        <v>0.2</v>
      </c>
      <c r="K492" s="46">
        <v>18</v>
      </c>
      <c r="L492" s="46">
        <v>3</v>
      </c>
      <c r="M492" s="71">
        <v>2016</v>
      </c>
      <c r="N492" s="144">
        <f>IF(K492="","",IF(O492="",IF(K492=0,"",IF(K492&lt;=[7]Разработчик!$D$7,[7]Разработчик!$C$8,IF(K492&lt;=[7]Разработчик!$G$7,[7]Разработчик!$F$8,IF(K492&lt;=[7]Разработчик!$J$7,[7]Разработчик!$I$8,IF(K492&lt;=[7]Разработчик!$M$7,[7]Разработчик!$L$8,IF(K492&lt;=[7]Разработчик!$P$7,[7]Разработчик!$O$8,IF(K492&lt;=[7]Разработчик!$S$7,[7]Разработчик!$R$8,IF(K492&lt;=425.9,3.5,IF(K492&gt;=[7]Разработчик!$V$7,[7]Разработчик!$U$8))))))))),"-"))</f>
        <v>1</v>
      </c>
      <c r="O492" s="145"/>
      <c r="P492" s="71">
        <v>2019</v>
      </c>
      <c r="Q492" s="71">
        <v>2023</v>
      </c>
      <c r="R492" s="71">
        <v>12.5</v>
      </c>
      <c r="S492" s="18" t="s">
        <v>1173</v>
      </c>
      <c r="T492" s="146">
        <f t="shared" si="80"/>
        <v>2028.5</v>
      </c>
      <c r="U492" s="147"/>
      <c r="V492" s="147"/>
      <c r="W492" s="147"/>
      <c r="X492" s="147"/>
      <c r="Y492" s="147"/>
      <c r="Z492" s="147"/>
      <c r="AA492" s="148"/>
      <c r="AB492" s="147"/>
      <c r="AC492" s="196">
        <f t="shared" si="81"/>
        <v>0</v>
      </c>
      <c r="AD492" s="196">
        <f t="shared" si="82"/>
        <v>0</v>
      </c>
      <c r="AE492" s="196">
        <f t="shared" si="83"/>
        <v>0</v>
      </c>
    </row>
    <row r="493" spans="1:31" s="7" customFormat="1" x14ac:dyDescent="0.25">
      <c r="A493" s="321"/>
      <c r="B493" s="248">
        <f t="shared" si="86"/>
        <v>131</v>
      </c>
      <c r="C493" s="382"/>
      <c r="D493" s="46" t="s">
        <v>1543</v>
      </c>
      <c r="E493" s="321"/>
      <c r="F493" s="18" t="s">
        <v>64</v>
      </c>
      <c r="G493" s="46">
        <v>1</v>
      </c>
      <c r="H493" s="46">
        <v>1</v>
      </c>
      <c r="I493" s="46">
        <v>87</v>
      </c>
      <c r="J493" s="46">
        <v>14.5</v>
      </c>
      <c r="K493" s="46">
        <v>57</v>
      </c>
      <c r="L493" s="46">
        <v>4</v>
      </c>
      <c r="M493" s="71">
        <v>2016</v>
      </c>
      <c r="N493" s="144">
        <f>IF(K493="","",IF(O493="",IF(K493=0,"",IF(K493&lt;=[7]Разработчик!$D$7,[7]Разработчик!$C$8,IF(K493&lt;=[7]Разработчик!$G$7,[7]Разработчик!$F$8,IF(K493&lt;=[7]Разработчик!$J$7,[7]Разработчик!$I$8,IF(K493&lt;=[7]Разработчик!$M$7,[7]Разработчик!$L$8,IF(K493&lt;=[7]Разработчик!$P$7,[7]Разработчик!$O$8,IF(K493&lt;=[7]Разработчик!$S$7,[7]Разработчик!$R$8,IF(K493&lt;=425.9,3.5,IF(K493&gt;=[7]Разработчик!$V$7,[7]Разработчик!$U$8))))))))),"-"))</f>
        <v>1.5</v>
      </c>
      <c r="O493" s="145"/>
      <c r="P493" s="71">
        <v>2019</v>
      </c>
      <c r="Q493" s="71">
        <v>2023</v>
      </c>
      <c r="R493" s="71">
        <v>12.5</v>
      </c>
      <c r="S493" s="18" t="s">
        <v>1173</v>
      </c>
      <c r="T493" s="146">
        <f t="shared" si="80"/>
        <v>2028.5</v>
      </c>
      <c r="U493" s="71">
        <v>6</v>
      </c>
      <c r="V493" s="71">
        <v>0</v>
      </c>
      <c r="W493" s="71">
        <v>0</v>
      </c>
      <c r="X493" s="71">
        <v>0</v>
      </c>
      <c r="Y493" s="71">
        <v>0</v>
      </c>
      <c r="Z493" s="71">
        <v>0</v>
      </c>
      <c r="AA493" s="148" t="s">
        <v>2770</v>
      </c>
      <c r="AB493" s="147" t="s">
        <v>2521</v>
      </c>
      <c r="AC493" s="196">
        <f t="shared" si="81"/>
        <v>6</v>
      </c>
      <c r="AD493" s="196">
        <f t="shared" si="82"/>
        <v>12</v>
      </c>
      <c r="AE493" s="196">
        <f t="shared" si="83"/>
        <v>18</v>
      </c>
    </row>
    <row r="494" spans="1:31" s="7" customFormat="1" x14ac:dyDescent="0.25">
      <c r="A494" s="321"/>
      <c r="B494" s="248">
        <f t="shared" si="86"/>
        <v>131</v>
      </c>
      <c r="C494" s="382"/>
      <c r="D494" s="46" t="s">
        <v>1544</v>
      </c>
      <c r="E494" s="321"/>
      <c r="F494" s="18" t="s">
        <v>64</v>
      </c>
      <c r="G494" s="46">
        <v>1</v>
      </c>
      <c r="H494" s="46">
        <v>1</v>
      </c>
      <c r="I494" s="46">
        <v>87</v>
      </c>
      <c r="J494" s="46">
        <v>15.1</v>
      </c>
      <c r="K494" s="46">
        <v>57</v>
      </c>
      <c r="L494" s="46">
        <v>4</v>
      </c>
      <c r="M494" s="71">
        <v>2016</v>
      </c>
      <c r="N494" s="144">
        <f>IF(K494="","",IF(O494="",IF(K494=0,"",IF(K494&lt;=[7]Разработчик!$D$7,[7]Разработчик!$C$8,IF(K494&lt;=[7]Разработчик!$G$7,[7]Разработчик!$F$8,IF(K494&lt;=[7]Разработчик!$J$7,[7]Разработчик!$I$8,IF(K494&lt;=[7]Разработчик!$M$7,[7]Разработчик!$L$8,IF(K494&lt;=[7]Разработчик!$P$7,[7]Разработчик!$O$8,IF(K494&lt;=[7]Разработчик!$S$7,[7]Разработчик!$R$8,IF(K494&lt;=425.9,3.5,IF(K494&gt;=[7]Разработчик!$V$7,[7]Разработчик!$U$8))))))))),"-"))</f>
        <v>1.5</v>
      </c>
      <c r="O494" s="145"/>
      <c r="P494" s="71">
        <v>2019</v>
      </c>
      <c r="Q494" s="71">
        <v>2023</v>
      </c>
      <c r="R494" s="71">
        <v>12.5</v>
      </c>
      <c r="S494" s="18" t="s">
        <v>1173</v>
      </c>
      <c r="T494" s="146">
        <f t="shared" si="80"/>
        <v>2028.5</v>
      </c>
      <c r="U494" s="71">
        <v>5</v>
      </c>
      <c r="V494" s="71">
        <v>0</v>
      </c>
      <c r="W494" s="71">
        <v>0</v>
      </c>
      <c r="X494" s="71">
        <v>0</v>
      </c>
      <c r="Y494" s="71">
        <v>0</v>
      </c>
      <c r="Z494" s="71">
        <v>0</v>
      </c>
      <c r="AA494" s="148" t="s">
        <v>2771</v>
      </c>
      <c r="AB494" s="147" t="s">
        <v>2521</v>
      </c>
      <c r="AC494" s="196">
        <f t="shared" si="81"/>
        <v>5</v>
      </c>
      <c r="AD494" s="196">
        <f t="shared" si="82"/>
        <v>10</v>
      </c>
      <c r="AE494" s="196">
        <f t="shared" si="83"/>
        <v>15</v>
      </c>
    </row>
    <row r="495" spans="1:31" s="7" customFormat="1" x14ac:dyDescent="0.25">
      <c r="A495" s="321"/>
      <c r="B495" s="248">
        <f t="shared" si="86"/>
        <v>131</v>
      </c>
      <c r="C495" s="382"/>
      <c r="D495" s="18" t="s">
        <v>1545</v>
      </c>
      <c r="E495" s="321"/>
      <c r="F495" s="18" t="s">
        <v>64</v>
      </c>
      <c r="G495" s="18">
        <v>1</v>
      </c>
      <c r="H495" s="46">
        <v>1</v>
      </c>
      <c r="I495" s="18">
        <v>87</v>
      </c>
      <c r="J495" s="18">
        <v>107.3</v>
      </c>
      <c r="K495" s="18">
        <v>108</v>
      </c>
      <c r="L495" s="18">
        <v>4</v>
      </c>
      <c r="M495" s="71">
        <v>2016</v>
      </c>
      <c r="N495" s="144">
        <f>IF(K495="","",IF(O495="",IF(K495=0,"",IF(K495&lt;=[7]Разработчик!$D$7,[7]Разработчик!$C$8,IF(K495&lt;=[7]Разработчик!$G$7,[7]Разработчик!$F$8,IF(K495&lt;=[7]Разработчик!$J$7,[7]Разработчик!$I$8,IF(K495&lt;=[7]Разработчик!$M$7,[7]Разработчик!$L$8,IF(K495&lt;=[7]Разработчик!$P$7,[7]Разработчик!$O$8,IF(K495&lt;=[7]Разработчик!$S$7,[7]Разработчик!$R$8,IF(K495&lt;=425.9,3.5,IF(K495&gt;=[7]Разработчик!$V$7,[7]Разработчик!$U$8))))))))),"-"))</f>
        <v>2</v>
      </c>
      <c r="O495" s="145"/>
      <c r="P495" s="71">
        <v>2019</v>
      </c>
      <c r="Q495" s="71">
        <v>2023</v>
      </c>
      <c r="R495" s="71">
        <v>12.5</v>
      </c>
      <c r="S495" s="18" t="s">
        <v>1173</v>
      </c>
      <c r="T495" s="146">
        <f t="shared" si="80"/>
        <v>2028.5</v>
      </c>
      <c r="U495" s="71">
        <v>3</v>
      </c>
      <c r="V495" s="71">
        <v>1</v>
      </c>
      <c r="W495" s="71">
        <v>0</v>
      </c>
      <c r="X495" s="71">
        <v>0</v>
      </c>
      <c r="Y495" s="71">
        <v>0</v>
      </c>
      <c r="Z495" s="71">
        <v>0</v>
      </c>
      <c r="AA495" s="148" t="s">
        <v>2772</v>
      </c>
      <c r="AB495" s="147" t="s">
        <v>2521</v>
      </c>
      <c r="AC495" s="196">
        <f t="shared" si="81"/>
        <v>4</v>
      </c>
      <c r="AD495" s="196">
        <f t="shared" si="82"/>
        <v>9</v>
      </c>
      <c r="AE495" s="196">
        <f t="shared" si="83"/>
        <v>13</v>
      </c>
    </row>
    <row r="496" spans="1:31" s="7" customFormat="1" ht="15" customHeight="1" x14ac:dyDescent="0.25">
      <c r="A496" s="321"/>
      <c r="B496" s="248">
        <f t="shared" si="86"/>
        <v>131</v>
      </c>
      <c r="C496" s="382"/>
      <c r="D496" s="364" t="s">
        <v>1546</v>
      </c>
      <c r="E496" s="321"/>
      <c r="F496" s="18" t="s">
        <v>64</v>
      </c>
      <c r="G496" s="364">
        <v>1</v>
      </c>
      <c r="H496" s="364">
        <v>1</v>
      </c>
      <c r="I496" s="364">
        <v>87</v>
      </c>
      <c r="J496" s="46">
        <v>139.4</v>
      </c>
      <c r="K496" s="46">
        <v>108</v>
      </c>
      <c r="L496" s="46">
        <v>4</v>
      </c>
      <c r="M496" s="71">
        <v>2016</v>
      </c>
      <c r="N496" s="144">
        <f>IF(K496="","",IF(O496="",IF(K496=0,"",IF(K496&lt;=[7]Разработчик!$D$7,[7]Разработчик!$C$8,IF(K496&lt;=[7]Разработчик!$G$7,[7]Разработчик!$F$8,IF(K496&lt;=[7]Разработчик!$J$7,[7]Разработчик!$I$8,IF(K496&lt;=[7]Разработчик!$M$7,[7]Разработчик!$L$8,IF(K496&lt;=[7]Разработчик!$P$7,[7]Разработчик!$O$8,IF(K496&lt;=[7]Разработчик!$S$7,[7]Разработчик!$R$8,IF(K496&lt;=425.9,3.5,IF(K496&gt;=[7]Разработчик!$V$7,[7]Разработчик!$U$8))))))))),"-"))</f>
        <v>2</v>
      </c>
      <c r="O496" s="145"/>
      <c r="P496" s="71">
        <v>2019</v>
      </c>
      <c r="Q496" s="71">
        <v>2023</v>
      </c>
      <c r="R496" s="71">
        <v>12.5</v>
      </c>
      <c r="S496" s="18" t="s">
        <v>1173</v>
      </c>
      <c r="T496" s="146">
        <f t="shared" si="80"/>
        <v>2028.5</v>
      </c>
      <c r="U496" s="71">
        <v>13</v>
      </c>
      <c r="V496" s="71">
        <v>0</v>
      </c>
      <c r="W496" s="71">
        <v>0</v>
      </c>
      <c r="X496" s="71">
        <v>0</v>
      </c>
      <c r="Y496" s="71">
        <v>0</v>
      </c>
      <c r="Z496" s="71">
        <v>0</v>
      </c>
      <c r="AA496" s="148" t="s">
        <v>2773</v>
      </c>
      <c r="AB496" s="147" t="s">
        <v>2521</v>
      </c>
      <c r="AC496" s="196">
        <f t="shared" si="81"/>
        <v>13</v>
      </c>
      <c r="AD496" s="196">
        <f t="shared" si="82"/>
        <v>26</v>
      </c>
      <c r="AE496" s="196">
        <f t="shared" si="83"/>
        <v>39</v>
      </c>
    </row>
    <row r="497" spans="1:31" s="7" customFormat="1" x14ac:dyDescent="0.25">
      <c r="A497" s="321"/>
      <c r="B497" s="248">
        <f t="shared" si="86"/>
        <v>131</v>
      </c>
      <c r="C497" s="382"/>
      <c r="D497" s="364"/>
      <c r="E497" s="321"/>
      <c r="F497" s="18" t="s">
        <v>64</v>
      </c>
      <c r="G497" s="364"/>
      <c r="H497" s="364"/>
      <c r="I497" s="364"/>
      <c r="J497" s="46">
        <v>5.3</v>
      </c>
      <c r="K497" s="46">
        <v>57</v>
      </c>
      <c r="L497" s="46">
        <v>4</v>
      </c>
      <c r="M497" s="71">
        <v>2016</v>
      </c>
      <c r="N497" s="144">
        <f>IF(K497="","",IF(O497="",IF(K497=0,"",IF(K497&lt;=[7]Разработчик!$D$7,[7]Разработчик!$C$8,IF(K497&lt;=[7]Разработчик!$G$7,[7]Разработчик!$F$8,IF(K497&lt;=[7]Разработчик!$J$7,[7]Разработчик!$I$8,IF(K497&lt;=[7]Разработчик!$M$7,[7]Разработчик!$L$8,IF(K497&lt;=[7]Разработчик!$P$7,[7]Разработчик!$O$8,IF(K497&lt;=[7]Разработчик!$S$7,[7]Разработчик!$R$8,IF(K497&lt;=425.9,3.5,IF(K497&gt;=[7]Разработчик!$V$7,[7]Разработчик!$U$8))))))))),"-"))</f>
        <v>1.5</v>
      </c>
      <c r="O497" s="145"/>
      <c r="P497" s="71">
        <v>2019</v>
      </c>
      <c r="Q497" s="71">
        <v>2023</v>
      </c>
      <c r="R497" s="71">
        <v>12.5</v>
      </c>
      <c r="S497" s="18" t="s">
        <v>1173</v>
      </c>
      <c r="T497" s="146">
        <f t="shared" si="80"/>
        <v>2028.5</v>
      </c>
      <c r="U497" s="147"/>
      <c r="V497" s="147"/>
      <c r="W497" s="147"/>
      <c r="X497" s="147"/>
      <c r="Y497" s="147"/>
      <c r="Z497" s="147"/>
      <c r="AA497" s="148"/>
      <c r="AB497" s="147"/>
      <c r="AC497" s="196">
        <f t="shared" si="81"/>
        <v>0</v>
      </c>
      <c r="AD497" s="196">
        <f t="shared" si="82"/>
        <v>0</v>
      </c>
      <c r="AE497" s="196">
        <f t="shared" si="83"/>
        <v>0</v>
      </c>
    </row>
    <row r="498" spans="1:31" s="7" customFormat="1" x14ac:dyDescent="0.25">
      <c r="A498" s="321"/>
      <c r="B498" s="248">
        <f t="shared" si="86"/>
        <v>131</v>
      </c>
      <c r="C498" s="382"/>
      <c r="D498" s="46" t="s">
        <v>1547</v>
      </c>
      <c r="E498" s="321"/>
      <c r="F498" s="18" t="s">
        <v>64</v>
      </c>
      <c r="G498" s="46">
        <v>1</v>
      </c>
      <c r="H498" s="46">
        <v>1</v>
      </c>
      <c r="I498" s="46">
        <v>87</v>
      </c>
      <c r="J498" s="46">
        <v>10.4</v>
      </c>
      <c r="K498" s="46">
        <v>32</v>
      </c>
      <c r="L498" s="46">
        <v>3.5</v>
      </c>
      <c r="M498" s="71">
        <v>2016</v>
      </c>
      <c r="N498" s="144">
        <f>IF(K498="","",IF(O498="",IF(K498=0,"",IF(K498&lt;=[7]Разработчик!$D$7,[7]Разработчик!$C$8,IF(K498&lt;=[7]Разработчик!$G$7,[7]Разработчик!$F$8,IF(K498&lt;=[7]Разработчик!$J$7,[7]Разработчик!$I$8,IF(K498&lt;=[7]Разработчик!$M$7,[7]Разработчик!$L$8,IF(K498&lt;=[7]Разработчик!$P$7,[7]Разработчик!$O$8,IF(K498&lt;=[7]Разработчик!$S$7,[7]Разработчик!$R$8,IF(K498&lt;=425.9,3.5,IF(K498&gt;=[7]Разработчик!$V$7,[7]Разработчик!$U$8))))))))),"-"))</f>
        <v>1.5</v>
      </c>
      <c r="O498" s="145"/>
      <c r="P498" s="71">
        <v>2019</v>
      </c>
      <c r="Q498" s="71">
        <v>2023</v>
      </c>
      <c r="R498" s="71">
        <v>12.5</v>
      </c>
      <c r="S498" s="18" t="s">
        <v>1173</v>
      </c>
      <c r="T498" s="146">
        <f t="shared" si="80"/>
        <v>2028.5</v>
      </c>
      <c r="U498" s="71">
        <v>5</v>
      </c>
      <c r="V498" s="71">
        <v>1</v>
      </c>
      <c r="W498" s="71">
        <v>0</v>
      </c>
      <c r="X498" s="71">
        <v>0</v>
      </c>
      <c r="Y498" s="71">
        <v>0</v>
      </c>
      <c r="Z498" s="71">
        <v>0</v>
      </c>
      <c r="AA498" s="148" t="s">
        <v>2774</v>
      </c>
      <c r="AB498" s="147" t="s">
        <v>2521</v>
      </c>
      <c r="AC498" s="196">
        <f t="shared" si="81"/>
        <v>6</v>
      </c>
      <c r="AD498" s="196">
        <f t="shared" si="82"/>
        <v>13</v>
      </c>
      <c r="AE498" s="196">
        <f t="shared" si="83"/>
        <v>19</v>
      </c>
    </row>
    <row r="499" spans="1:31" s="7" customFormat="1" x14ac:dyDescent="0.25">
      <c r="A499" s="321"/>
      <c r="B499" s="248">
        <f t="shared" si="86"/>
        <v>131</v>
      </c>
      <c r="C499" s="382"/>
      <c r="D499" s="46" t="s">
        <v>1548</v>
      </c>
      <c r="E499" s="321"/>
      <c r="F499" s="18" t="s">
        <v>64</v>
      </c>
      <c r="G499" s="46">
        <v>1</v>
      </c>
      <c r="H499" s="46">
        <v>1</v>
      </c>
      <c r="I499" s="46">
        <v>87</v>
      </c>
      <c r="J499" s="46">
        <v>9.6</v>
      </c>
      <c r="K499" s="46">
        <v>32</v>
      </c>
      <c r="L499" s="46">
        <v>3.5</v>
      </c>
      <c r="M499" s="71">
        <v>2016</v>
      </c>
      <c r="N499" s="144">
        <f>IF(K499="","",IF(O499="",IF(K499=0,"",IF(K499&lt;=[7]Разработчик!$D$7,[7]Разработчик!$C$8,IF(K499&lt;=[7]Разработчик!$G$7,[7]Разработчик!$F$8,IF(K499&lt;=[7]Разработчик!$J$7,[7]Разработчик!$I$8,IF(K499&lt;=[7]Разработчик!$M$7,[7]Разработчик!$L$8,IF(K499&lt;=[7]Разработчик!$P$7,[7]Разработчик!$O$8,IF(K499&lt;=[7]Разработчик!$S$7,[7]Разработчик!$R$8,IF(K499&lt;=425.9,3.5,IF(K499&gt;=[7]Разработчик!$V$7,[7]Разработчик!$U$8))))))))),"-"))</f>
        <v>1.5</v>
      </c>
      <c r="O499" s="145"/>
      <c r="P499" s="71">
        <v>2019</v>
      </c>
      <c r="Q499" s="71">
        <v>2023</v>
      </c>
      <c r="R499" s="71">
        <v>12.5</v>
      </c>
      <c r="S499" s="18" t="s">
        <v>1173</v>
      </c>
      <c r="T499" s="146">
        <f t="shared" si="80"/>
        <v>2028.5</v>
      </c>
      <c r="U499" s="71">
        <v>4</v>
      </c>
      <c r="V499" s="71">
        <v>0</v>
      </c>
      <c r="W499" s="71">
        <v>0</v>
      </c>
      <c r="X499" s="71">
        <v>0</v>
      </c>
      <c r="Y499" s="71">
        <v>0</v>
      </c>
      <c r="Z499" s="71">
        <v>0</v>
      </c>
      <c r="AA499" s="148" t="s">
        <v>2775</v>
      </c>
      <c r="AB499" s="147" t="s">
        <v>2521</v>
      </c>
      <c r="AC499" s="196">
        <f t="shared" si="81"/>
        <v>4</v>
      </c>
      <c r="AD499" s="196">
        <f t="shared" si="82"/>
        <v>8</v>
      </c>
      <c r="AE499" s="196">
        <f t="shared" si="83"/>
        <v>12</v>
      </c>
    </row>
    <row r="500" spans="1:31" s="7" customFormat="1" x14ac:dyDescent="0.25">
      <c r="A500" s="321"/>
      <c r="B500" s="248">
        <f t="shared" si="86"/>
        <v>131</v>
      </c>
      <c r="C500" s="382"/>
      <c r="D500" s="46" t="s">
        <v>1549</v>
      </c>
      <c r="E500" s="321"/>
      <c r="F500" s="18" t="s">
        <v>64</v>
      </c>
      <c r="G500" s="46">
        <v>1</v>
      </c>
      <c r="H500" s="46">
        <v>1</v>
      </c>
      <c r="I500" s="46">
        <v>87</v>
      </c>
      <c r="J500" s="46">
        <v>8.9</v>
      </c>
      <c r="K500" s="46">
        <v>57</v>
      </c>
      <c r="L500" s="46">
        <v>4</v>
      </c>
      <c r="M500" s="71">
        <v>2016</v>
      </c>
      <c r="N500" s="144">
        <f>IF(K500="","",IF(O500="",IF(K500=0,"",IF(K500&lt;=[7]Разработчик!$D$7,[7]Разработчик!$C$8,IF(K500&lt;=[7]Разработчик!$G$7,[7]Разработчик!$F$8,IF(K500&lt;=[7]Разработчик!$J$7,[7]Разработчик!$I$8,IF(K500&lt;=[7]Разработчик!$M$7,[7]Разработчик!$L$8,IF(K500&lt;=[7]Разработчик!$P$7,[7]Разработчик!$O$8,IF(K500&lt;=[7]Разработчик!$S$7,[7]Разработчик!$R$8,IF(K500&lt;=425.9,3.5,IF(K500&gt;=[7]Разработчик!$V$7,[7]Разработчик!$U$8))))))))),"-"))</f>
        <v>1.5</v>
      </c>
      <c r="O500" s="145"/>
      <c r="P500" s="71">
        <v>2019</v>
      </c>
      <c r="Q500" s="71">
        <v>2023</v>
      </c>
      <c r="R500" s="71">
        <v>12.5</v>
      </c>
      <c r="S500" s="18" t="s">
        <v>1173</v>
      </c>
      <c r="T500" s="146">
        <f t="shared" si="80"/>
        <v>2028.5</v>
      </c>
      <c r="U500" s="71">
        <v>1</v>
      </c>
      <c r="V500" s="71">
        <v>0</v>
      </c>
      <c r="W500" s="71">
        <v>0</v>
      </c>
      <c r="X500" s="71">
        <v>0</v>
      </c>
      <c r="Y500" s="71">
        <v>0</v>
      </c>
      <c r="Z500" s="71">
        <v>0</v>
      </c>
      <c r="AA500" s="148" t="s">
        <v>2776</v>
      </c>
      <c r="AB500" s="147" t="s">
        <v>2521</v>
      </c>
      <c r="AC500" s="196">
        <f t="shared" si="81"/>
        <v>1</v>
      </c>
      <c r="AD500" s="196">
        <f t="shared" si="82"/>
        <v>2</v>
      </c>
      <c r="AE500" s="196">
        <f t="shared" si="83"/>
        <v>3</v>
      </c>
    </row>
    <row r="501" spans="1:31" s="7" customFormat="1" x14ac:dyDescent="0.25">
      <c r="A501" s="321"/>
      <c r="B501" s="248">
        <f t="shared" si="86"/>
        <v>131</v>
      </c>
      <c r="C501" s="382"/>
      <c r="D501" s="46" t="s">
        <v>1550</v>
      </c>
      <c r="E501" s="321"/>
      <c r="F501" s="18" t="s">
        <v>64</v>
      </c>
      <c r="G501" s="46">
        <v>1</v>
      </c>
      <c r="H501" s="46">
        <v>1</v>
      </c>
      <c r="I501" s="46">
        <v>87</v>
      </c>
      <c r="J501" s="46">
        <v>6.4</v>
      </c>
      <c r="K501" s="46">
        <v>57</v>
      </c>
      <c r="L501" s="46">
        <v>4</v>
      </c>
      <c r="M501" s="71">
        <v>2016</v>
      </c>
      <c r="N501" s="144">
        <f>IF(K501="","",IF(O501="",IF(K501=0,"",IF(K501&lt;=[7]Разработчик!$D$7,[7]Разработчик!$C$8,IF(K501&lt;=[7]Разработчик!$G$7,[7]Разработчик!$F$8,IF(K501&lt;=[7]Разработчик!$J$7,[7]Разработчик!$I$8,IF(K501&lt;=[7]Разработчик!$M$7,[7]Разработчик!$L$8,IF(K501&lt;=[7]Разработчик!$P$7,[7]Разработчик!$O$8,IF(K501&lt;=[7]Разработчик!$S$7,[7]Разработчик!$R$8,IF(K501&lt;=425.9,3.5,IF(K501&gt;=[7]Разработчик!$V$7,[7]Разработчик!$U$8))))))))),"-"))</f>
        <v>1.5</v>
      </c>
      <c r="O501" s="145"/>
      <c r="P501" s="71">
        <v>2019</v>
      </c>
      <c r="Q501" s="71">
        <v>2023</v>
      </c>
      <c r="R501" s="71">
        <v>12.5</v>
      </c>
      <c r="S501" s="18" t="s">
        <v>1173</v>
      </c>
      <c r="T501" s="146">
        <f t="shared" si="80"/>
        <v>2028.5</v>
      </c>
      <c r="U501" s="71">
        <v>1</v>
      </c>
      <c r="V501" s="71">
        <v>0</v>
      </c>
      <c r="W501" s="71">
        <v>0</v>
      </c>
      <c r="X501" s="71">
        <v>0</v>
      </c>
      <c r="Y501" s="71">
        <v>0</v>
      </c>
      <c r="Z501" s="71">
        <v>0</v>
      </c>
      <c r="AA501" s="148" t="s">
        <v>2777</v>
      </c>
      <c r="AB501" s="147" t="s">
        <v>2521</v>
      </c>
      <c r="AC501" s="196">
        <f t="shared" si="81"/>
        <v>1</v>
      </c>
      <c r="AD501" s="196">
        <f t="shared" si="82"/>
        <v>2</v>
      </c>
      <c r="AE501" s="196">
        <f t="shared" si="83"/>
        <v>3</v>
      </c>
    </row>
    <row r="502" spans="1:31" s="7" customFormat="1" x14ac:dyDescent="0.25">
      <c r="A502" s="321"/>
      <c r="B502" s="248">
        <f t="shared" si="86"/>
        <v>131</v>
      </c>
      <c r="C502" s="382"/>
      <c r="D502" s="46" t="s">
        <v>1551</v>
      </c>
      <c r="E502" s="321"/>
      <c r="F502" s="18" t="s">
        <v>64</v>
      </c>
      <c r="G502" s="46">
        <v>1</v>
      </c>
      <c r="H502" s="46">
        <v>1</v>
      </c>
      <c r="I502" s="46">
        <v>87</v>
      </c>
      <c r="J502" s="46">
        <v>6.5</v>
      </c>
      <c r="K502" s="46">
        <v>57</v>
      </c>
      <c r="L502" s="46">
        <v>4</v>
      </c>
      <c r="M502" s="71">
        <v>2016</v>
      </c>
      <c r="N502" s="144">
        <f>IF(K502="","",IF(O502="",IF(K502=0,"",IF(K502&lt;=[7]Разработчик!$D$7,[7]Разработчик!$C$8,IF(K502&lt;=[7]Разработчик!$G$7,[7]Разработчик!$F$8,IF(K502&lt;=[7]Разработчик!$J$7,[7]Разработчик!$I$8,IF(K502&lt;=[7]Разработчик!$M$7,[7]Разработчик!$L$8,IF(K502&lt;=[7]Разработчик!$P$7,[7]Разработчик!$O$8,IF(K502&lt;=[7]Разработчик!$S$7,[7]Разработчик!$R$8,IF(K502&lt;=425.9,3.5,IF(K502&gt;=[7]Разработчик!$V$7,[7]Разработчик!$U$8))))))))),"-"))</f>
        <v>1.5</v>
      </c>
      <c r="O502" s="145"/>
      <c r="P502" s="71">
        <v>2019</v>
      </c>
      <c r="Q502" s="71">
        <v>2023</v>
      </c>
      <c r="R502" s="71">
        <v>12.5</v>
      </c>
      <c r="S502" s="18" t="s">
        <v>1173</v>
      </c>
      <c r="T502" s="146">
        <f t="shared" si="80"/>
        <v>2028.5</v>
      </c>
      <c r="U502" s="71">
        <v>2</v>
      </c>
      <c r="V502" s="71">
        <v>0</v>
      </c>
      <c r="W502" s="71">
        <v>0</v>
      </c>
      <c r="X502" s="71">
        <v>0</v>
      </c>
      <c r="Y502" s="71">
        <v>0</v>
      </c>
      <c r="Z502" s="71">
        <v>0</v>
      </c>
      <c r="AA502" s="148" t="s">
        <v>2778</v>
      </c>
      <c r="AB502" s="147" t="s">
        <v>2521</v>
      </c>
      <c r="AC502" s="196">
        <f t="shared" si="81"/>
        <v>2</v>
      </c>
      <c r="AD502" s="196">
        <f t="shared" si="82"/>
        <v>4</v>
      </c>
      <c r="AE502" s="196">
        <f t="shared" si="83"/>
        <v>6</v>
      </c>
    </row>
    <row r="503" spans="1:31" s="7" customFormat="1" x14ac:dyDescent="0.25">
      <c r="A503" s="321"/>
      <c r="B503" s="248">
        <f t="shared" si="86"/>
        <v>131</v>
      </c>
      <c r="C503" s="382"/>
      <c r="D503" s="46" t="s">
        <v>1552</v>
      </c>
      <c r="E503" s="321"/>
      <c r="F503" s="18" t="s">
        <v>64</v>
      </c>
      <c r="G503" s="46">
        <v>1</v>
      </c>
      <c r="H503" s="115">
        <v>1</v>
      </c>
      <c r="I503" s="46">
        <v>87</v>
      </c>
      <c r="J503" s="46">
        <v>7.2</v>
      </c>
      <c r="K503" s="46">
        <v>57</v>
      </c>
      <c r="L503" s="46">
        <v>4</v>
      </c>
      <c r="M503" s="71">
        <v>2016</v>
      </c>
      <c r="N503" s="144">
        <f>IF(K503="","",IF(O503="",IF(K503=0,"",IF(K503&lt;=[7]Разработчик!$D$7,[7]Разработчик!$C$8,IF(K503&lt;=[7]Разработчик!$G$7,[7]Разработчик!$F$8,IF(K503&lt;=[7]Разработчик!$J$7,[7]Разработчик!$I$8,IF(K503&lt;=[7]Разработчик!$M$7,[7]Разработчик!$L$8,IF(K503&lt;=[7]Разработчик!$P$7,[7]Разработчик!$O$8,IF(K503&lt;=[7]Разработчик!$S$7,[7]Разработчик!$R$8,IF(K503&lt;=425.9,3.5,IF(K503&gt;=[7]Разработчик!$V$7,[7]Разработчик!$U$8))))))))),"-"))</f>
        <v>1.5</v>
      </c>
      <c r="O503" s="145"/>
      <c r="P503" s="71">
        <v>2019</v>
      </c>
      <c r="Q503" s="71">
        <v>2023</v>
      </c>
      <c r="R503" s="71">
        <v>12.5</v>
      </c>
      <c r="S503" s="18" t="s">
        <v>1173</v>
      </c>
      <c r="T503" s="146">
        <f t="shared" si="80"/>
        <v>2028.5</v>
      </c>
      <c r="U503" s="71">
        <v>3</v>
      </c>
      <c r="V503" s="71">
        <v>0</v>
      </c>
      <c r="W503" s="71">
        <v>0</v>
      </c>
      <c r="X503" s="71">
        <v>1</v>
      </c>
      <c r="Y503" s="71">
        <v>0</v>
      </c>
      <c r="Z503" s="71">
        <v>0</v>
      </c>
      <c r="AA503" s="148" t="s">
        <v>2779</v>
      </c>
      <c r="AB503" s="147" t="s">
        <v>2521</v>
      </c>
      <c r="AC503" s="196">
        <f t="shared" si="81"/>
        <v>4</v>
      </c>
      <c r="AD503" s="196">
        <f t="shared" si="82"/>
        <v>8</v>
      </c>
      <c r="AE503" s="196">
        <f t="shared" si="83"/>
        <v>12</v>
      </c>
    </row>
    <row r="504" spans="1:31" s="7" customFormat="1" x14ac:dyDescent="0.25">
      <c r="A504" s="321"/>
      <c r="B504" s="248">
        <f t="shared" si="86"/>
        <v>131</v>
      </c>
      <c r="C504" s="382"/>
      <c r="D504" s="46" t="s">
        <v>1553</v>
      </c>
      <c r="E504" s="321"/>
      <c r="F504" s="18" t="s">
        <v>64</v>
      </c>
      <c r="G504" s="46">
        <v>1</v>
      </c>
      <c r="H504" s="46">
        <v>1</v>
      </c>
      <c r="I504" s="46">
        <v>87</v>
      </c>
      <c r="J504" s="46">
        <v>15.3</v>
      </c>
      <c r="K504" s="46">
        <v>57</v>
      </c>
      <c r="L504" s="46">
        <v>4</v>
      </c>
      <c r="M504" s="71">
        <v>2016</v>
      </c>
      <c r="N504" s="144">
        <f>IF(K504="","",IF(O504="",IF(K504=0,"",IF(K504&lt;=[7]Разработчик!$D$7,[7]Разработчик!$C$8,IF(K504&lt;=[7]Разработчик!$G$7,[7]Разработчик!$F$8,IF(K504&lt;=[7]Разработчик!$J$7,[7]Разработчик!$I$8,IF(K504&lt;=[7]Разработчик!$M$7,[7]Разработчик!$L$8,IF(K504&lt;=[7]Разработчик!$P$7,[7]Разработчик!$O$8,IF(K504&lt;=[7]Разработчик!$S$7,[7]Разработчик!$R$8,IF(K504&lt;=425.9,3.5,IF(K504&gt;=[7]Разработчик!$V$7,[7]Разработчик!$U$8))))))))),"-"))</f>
        <v>1.5</v>
      </c>
      <c r="O504" s="145"/>
      <c r="P504" s="71">
        <v>2019</v>
      </c>
      <c r="Q504" s="71">
        <v>2023</v>
      </c>
      <c r="R504" s="71">
        <v>12.5</v>
      </c>
      <c r="S504" s="18" t="s">
        <v>1173</v>
      </c>
      <c r="T504" s="146">
        <f t="shared" si="80"/>
        <v>2028.5</v>
      </c>
      <c r="U504" s="71">
        <v>6</v>
      </c>
      <c r="V504" s="71">
        <v>0</v>
      </c>
      <c r="W504" s="71">
        <v>0</v>
      </c>
      <c r="X504" s="71">
        <v>0</v>
      </c>
      <c r="Y504" s="71">
        <v>0</v>
      </c>
      <c r="Z504" s="71">
        <v>0</v>
      </c>
      <c r="AA504" s="148" t="s">
        <v>2780</v>
      </c>
      <c r="AB504" s="147" t="s">
        <v>2521</v>
      </c>
      <c r="AC504" s="196">
        <f t="shared" si="81"/>
        <v>6</v>
      </c>
      <c r="AD504" s="196">
        <f t="shared" si="82"/>
        <v>12</v>
      </c>
      <c r="AE504" s="196">
        <f t="shared" si="83"/>
        <v>18</v>
      </c>
    </row>
    <row r="505" spans="1:31" s="7" customFormat="1" x14ac:dyDescent="0.25">
      <c r="A505" s="321"/>
      <c r="B505" s="248">
        <f t="shared" si="86"/>
        <v>131</v>
      </c>
      <c r="C505" s="382"/>
      <c r="D505" s="46" t="s">
        <v>1554</v>
      </c>
      <c r="E505" s="321"/>
      <c r="F505" s="18" t="s">
        <v>64</v>
      </c>
      <c r="G505" s="46">
        <v>1</v>
      </c>
      <c r="H505" s="46">
        <v>1</v>
      </c>
      <c r="I505" s="46">
        <v>87</v>
      </c>
      <c r="J505" s="46">
        <v>13.8</v>
      </c>
      <c r="K505" s="46">
        <v>57</v>
      </c>
      <c r="L505" s="46">
        <v>4</v>
      </c>
      <c r="M505" s="71">
        <v>2016</v>
      </c>
      <c r="N505" s="144">
        <f>IF(K505="","",IF(O505="",IF(K505=0,"",IF(K505&lt;=[7]Разработчик!$D$7,[7]Разработчик!$C$8,IF(K505&lt;=[7]Разработчик!$G$7,[7]Разработчик!$F$8,IF(K505&lt;=[7]Разработчик!$J$7,[7]Разработчик!$I$8,IF(K505&lt;=[7]Разработчик!$M$7,[7]Разработчик!$L$8,IF(K505&lt;=[7]Разработчик!$P$7,[7]Разработчик!$O$8,IF(K505&lt;=[7]Разработчик!$S$7,[7]Разработчик!$R$8,IF(K505&lt;=425.9,3.5,IF(K505&gt;=[7]Разработчик!$V$7,[7]Разработчик!$U$8))))))))),"-"))</f>
        <v>1.5</v>
      </c>
      <c r="O505" s="145"/>
      <c r="P505" s="71">
        <v>2019</v>
      </c>
      <c r="Q505" s="71">
        <v>2023</v>
      </c>
      <c r="R505" s="71">
        <v>12.5</v>
      </c>
      <c r="S505" s="18" t="s">
        <v>1173</v>
      </c>
      <c r="T505" s="146">
        <f t="shared" si="80"/>
        <v>2028.5</v>
      </c>
      <c r="U505" s="71">
        <v>9</v>
      </c>
      <c r="V505" s="71">
        <v>0</v>
      </c>
      <c r="W505" s="71">
        <v>0</v>
      </c>
      <c r="X505" s="71">
        <v>0</v>
      </c>
      <c r="Y505" s="71">
        <v>0</v>
      </c>
      <c r="Z505" s="71">
        <v>0</v>
      </c>
      <c r="AA505" s="148" t="s">
        <v>2781</v>
      </c>
      <c r="AB505" s="147" t="s">
        <v>2521</v>
      </c>
      <c r="AC505" s="196">
        <f t="shared" si="81"/>
        <v>9</v>
      </c>
      <c r="AD505" s="196">
        <f t="shared" si="82"/>
        <v>18</v>
      </c>
      <c r="AE505" s="196">
        <f t="shared" si="83"/>
        <v>27</v>
      </c>
    </row>
    <row r="506" spans="1:31" s="7" customFormat="1" x14ac:dyDescent="0.25">
      <c r="A506" s="321"/>
      <c r="B506" s="248">
        <f t="shared" si="86"/>
        <v>131</v>
      </c>
      <c r="C506" s="382"/>
      <c r="D506" s="18" t="s">
        <v>1555</v>
      </c>
      <c r="E506" s="321"/>
      <c r="F506" s="18" t="s">
        <v>64</v>
      </c>
      <c r="G506" s="115">
        <v>1</v>
      </c>
      <c r="H506" s="115">
        <v>1</v>
      </c>
      <c r="I506" s="18">
        <v>87</v>
      </c>
      <c r="J506" s="18">
        <v>26.6</v>
      </c>
      <c r="K506" s="115">
        <v>89</v>
      </c>
      <c r="L506" s="115">
        <v>4</v>
      </c>
      <c r="M506" s="71">
        <v>2016</v>
      </c>
      <c r="N506" s="144">
        <f>IF(K506="","",IF(O506="",IF(K506=0,"",IF(K506&lt;=[7]Разработчик!$D$7,[7]Разработчик!$C$8,IF(K506&lt;=[7]Разработчик!$G$7,[7]Разработчик!$F$8,IF(K506&lt;=[7]Разработчик!$J$7,[7]Разработчик!$I$8,IF(K506&lt;=[7]Разработчик!$M$7,[7]Разработчик!$L$8,IF(K506&lt;=[7]Разработчик!$P$7,[7]Разработчик!$O$8,IF(K506&lt;=[7]Разработчик!$S$7,[7]Разработчик!$R$8,IF(K506&lt;=425.9,3.5,IF(K506&gt;=[7]Разработчик!$V$7,[7]Разработчик!$U$8))))))))),"-"))</f>
        <v>2</v>
      </c>
      <c r="O506" s="145"/>
      <c r="P506" s="71">
        <v>2019</v>
      </c>
      <c r="Q506" s="71">
        <v>2023</v>
      </c>
      <c r="R506" s="71">
        <v>12.5</v>
      </c>
      <c r="S506" s="18" t="s">
        <v>1173</v>
      </c>
      <c r="T506" s="146">
        <f t="shared" si="80"/>
        <v>2028.5</v>
      </c>
      <c r="U506" s="71">
        <v>8</v>
      </c>
      <c r="V506" s="71">
        <v>0</v>
      </c>
      <c r="W506" s="71">
        <v>0</v>
      </c>
      <c r="X506" s="71">
        <v>0</v>
      </c>
      <c r="Y506" s="71">
        <v>0</v>
      </c>
      <c r="Z506" s="71">
        <v>0</v>
      </c>
      <c r="AA506" s="148" t="s">
        <v>2782</v>
      </c>
      <c r="AB506" s="147" t="s">
        <v>2521</v>
      </c>
      <c r="AC506" s="196">
        <f t="shared" si="81"/>
        <v>8</v>
      </c>
      <c r="AD506" s="196">
        <f t="shared" si="82"/>
        <v>16</v>
      </c>
      <c r="AE506" s="196">
        <f t="shared" si="83"/>
        <v>24</v>
      </c>
    </row>
    <row r="507" spans="1:31" s="7" customFormat="1" x14ac:dyDescent="0.25">
      <c r="A507" s="321"/>
      <c r="B507" s="248">
        <f t="shared" si="86"/>
        <v>131</v>
      </c>
      <c r="C507" s="382"/>
      <c r="D507" s="46" t="s">
        <v>1556</v>
      </c>
      <c r="E507" s="321"/>
      <c r="F507" s="18" t="s">
        <v>64</v>
      </c>
      <c r="G507" s="46">
        <v>1</v>
      </c>
      <c r="H507" s="46">
        <v>1</v>
      </c>
      <c r="I507" s="46">
        <v>87</v>
      </c>
      <c r="J507" s="46">
        <v>4</v>
      </c>
      <c r="K507" s="46">
        <v>89</v>
      </c>
      <c r="L507" s="46">
        <v>4</v>
      </c>
      <c r="M507" s="71">
        <v>2016</v>
      </c>
      <c r="N507" s="144">
        <f>IF(K507="","",IF(O507="",IF(K507=0,"",IF(K507&lt;=[7]Разработчик!$D$7,[7]Разработчик!$C$8,IF(K507&lt;=[7]Разработчик!$G$7,[7]Разработчик!$F$8,IF(K507&lt;=[7]Разработчик!$J$7,[7]Разработчик!$I$8,IF(K507&lt;=[7]Разработчик!$M$7,[7]Разработчик!$L$8,IF(K507&lt;=[7]Разработчик!$P$7,[7]Разработчик!$O$8,IF(K507&lt;=[7]Разработчик!$S$7,[7]Разработчик!$R$8,IF(K507&lt;=425.9,3.5,IF(K507&gt;=[7]Разработчик!$V$7,[7]Разработчик!$U$8))))))))),"-"))</f>
        <v>2</v>
      </c>
      <c r="O507" s="145"/>
      <c r="P507" s="71">
        <v>2019</v>
      </c>
      <c r="Q507" s="71">
        <v>2023</v>
      </c>
      <c r="R507" s="71">
        <v>12.5</v>
      </c>
      <c r="S507" s="18" t="s">
        <v>1173</v>
      </c>
      <c r="T507" s="146">
        <f t="shared" si="80"/>
        <v>2028.5</v>
      </c>
      <c r="U507" s="71">
        <v>1</v>
      </c>
      <c r="V507" s="71">
        <v>0</v>
      </c>
      <c r="W507" s="71">
        <v>0</v>
      </c>
      <c r="X507" s="71">
        <v>0</v>
      </c>
      <c r="Y507" s="71">
        <v>0</v>
      </c>
      <c r="Z507" s="71">
        <v>0</v>
      </c>
      <c r="AA507" s="148" t="s">
        <v>2783</v>
      </c>
      <c r="AB507" s="147" t="s">
        <v>2521</v>
      </c>
      <c r="AC507" s="196">
        <f t="shared" si="81"/>
        <v>1</v>
      </c>
      <c r="AD507" s="196">
        <f t="shared" si="82"/>
        <v>2</v>
      </c>
      <c r="AE507" s="196">
        <f t="shared" si="83"/>
        <v>3</v>
      </c>
    </row>
    <row r="508" spans="1:31" s="7" customFormat="1" x14ac:dyDescent="0.25">
      <c r="A508" s="321"/>
      <c r="B508" s="248">
        <f t="shared" si="86"/>
        <v>131</v>
      </c>
      <c r="C508" s="382"/>
      <c r="D508" s="46" t="s">
        <v>1219</v>
      </c>
      <c r="E508" s="321"/>
      <c r="F508" s="18" t="s">
        <v>64</v>
      </c>
      <c r="G508" s="48">
        <v>1</v>
      </c>
      <c r="H508" s="48">
        <v>1</v>
      </c>
      <c r="I508" s="46">
        <v>87</v>
      </c>
      <c r="J508" s="46">
        <v>0.4</v>
      </c>
      <c r="K508" s="48">
        <v>57</v>
      </c>
      <c r="L508" s="48">
        <v>4</v>
      </c>
      <c r="M508" s="71">
        <v>2016</v>
      </c>
      <c r="N508" s="144">
        <f>IF(K508="","",IF(O508="",IF(K508=0,"",IF(K508&lt;=[7]Разработчик!$D$7,[7]Разработчик!$C$8,IF(K508&lt;=[7]Разработчик!$G$7,[7]Разработчик!$F$8,IF(K508&lt;=[7]Разработчик!$J$7,[7]Разработчик!$I$8,IF(K508&lt;=[7]Разработчик!$M$7,[7]Разработчик!$L$8,IF(K508&lt;=[7]Разработчик!$P$7,[7]Разработчик!$O$8,IF(K508&lt;=[7]Разработчик!$S$7,[7]Разработчик!$R$8,IF(K508&lt;=425.9,3.5,IF(K508&gt;=[7]Разработчик!$V$7,[7]Разработчик!$U$8))))))))),"-"))</f>
        <v>1.5</v>
      </c>
      <c r="O508" s="145"/>
      <c r="P508" s="71">
        <v>2019</v>
      </c>
      <c r="Q508" s="71">
        <v>2023</v>
      </c>
      <c r="R508" s="71">
        <v>12.5</v>
      </c>
      <c r="S508" s="18" t="s">
        <v>1173</v>
      </c>
      <c r="T508" s="146">
        <f t="shared" ref="T508:T571" si="87">IF(M508="","",M508+R508)</f>
        <v>2028.5</v>
      </c>
      <c r="U508" s="71">
        <v>12</v>
      </c>
      <c r="V508" s="71">
        <v>1</v>
      </c>
      <c r="W508" s="71">
        <v>2</v>
      </c>
      <c r="X508" s="71">
        <v>0</v>
      </c>
      <c r="Y508" s="71">
        <v>0</v>
      </c>
      <c r="Z508" s="71">
        <v>1</v>
      </c>
      <c r="AA508" s="148" t="s">
        <v>2784</v>
      </c>
      <c r="AB508" s="147" t="s">
        <v>2521</v>
      </c>
      <c r="AC508" s="196">
        <f t="shared" si="81"/>
        <v>14</v>
      </c>
      <c r="AD508" s="196">
        <f t="shared" si="82"/>
        <v>34</v>
      </c>
      <c r="AE508" s="196">
        <f t="shared" si="83"/>
        <v>48</v>
      </c>
    </row>
    <row r="509" spans="1:31" s="7" customFormat="1" ht="15" customHeight="1" x14ac:dyDescent="0.25">
      <c r="A509" s="321"/>
      <c r="B509" s="248">
        <f t="shared" si="86"/>
        <v>131</v>
      </c>
      <c r="C509" s="382"/>
      <c r="D509" s="387" t="s">
        <v>1557</v>
      </c>
      <c r="E509" s="321"/>
      <c r="F509" s="18" t="s">
        <v>64</v>
      </c>
      <c r="G509" s="389">
        <v>1</v>
      </c>
      <c r="H509" s="389">
        <v>1</v>
      </c>
      <c r="I509" s="386">
        <v>87</v>
      </c>
      <c r="J509" s="18">
        <v>4.9000000000000004</v>
      </c>
      <c r="K509" s="115">
        <v>57</v>
      </c>
      <c r="L509" s="115">
        <v>4</v>
      </c>
      <c r="M509" s="71">
        <v>2016</v>
      </c>
      <c r="N509" s="144">
        <f>IF(K509="","",IF(O509="",IF(K509=0,"",IF(K509&lt;=[7]Разработчик!$D$7,[7]Разработчик!$C$8,IF(K509&lt;=[7]Разработчик!$G$7,[7]Разработчик!$F$8,IF(K509&lt;=[7]Разработчик!$J$7,[7]Разработчик!$I$8,IF(K509&lt;=[7]Разработчик!$M$7,[7]Разработчик!$L$8,IF(K509&lt;=[7]Разработчик!$P$7,[7]Разработчик!$O$8,IF(K509&lt;=[7]Разработчик!$S$7,[7]Разработчик!$R$8,IF(K509&lt;=425.9,3.5,IF(K509&gt;=[7]Разработчик!$V$7,[7]Разработчик!$U$8))))))))),"-"))</f>
        <v>1.5</v>
      </c>
      <c r="O509" s="145"/>
      <c r="P509" s="71">
        <v>2019</v>
      </c>
      <c r="Q509" s="71">
        <v>2023</v>
      </c>
      <c r="R509" s="71">
        <v>12.5</v>
      </c>
      <c r="S509" s="18" t="s">
        <v>1173</v>
      </c>
      <c r="T509" s="146">
        <f t="shared" si="87"/>
        <v>2028.5</v>
      </c>
      <c r="U509" s="71">
        <v>1</v>
      </c>
      <c r="V509" s="71">
        <v>1</v>
      </c>
      <c r="W509" s="71">
        <v>3</v>
      </c>
      <c r="X509" s="71">
        <v>0</v>
      </c>
      <c r="Y509" s="71">
        <v>0</v>
      </c>
      <c r="Z509" s="71">
        <v>1</v>
      </c>
      <c r="AA509" s="148" t="s">
        <v>2785</v>
      </c>
      <c r="AB509" s="147" t="s">
        <v>2521</v>
      </c>
      <c r="AC509" s="196">
        <f t="shared" si="81"/>
        <v>3</v>
      </c>
      <c r="AD509" s="196">
        <f t="shared" si="82"/>
        <v>14</v>
      </c>
      <c r="AE509" s="196">
        <f t="shared" si="83"/>
        <v>17</v>
      </c>
    </row>
    <row r="510" spans="1:31" s="7" customFormat="1" x14ac:dyDescent="0.25">
      <c r="A510" s="321"/>
      <c r="B510" s="248">
        <f t="shared" si="86"/>
        <v>131</v>
      </c>
      <c r="C510" s="382"/>
      <c r="D510" s="387"/>
      <c r="E510" s="321"/>
      <c r="F510" s="18" t="s">
        <v>64</v>
      </c>
      <c r="G510" s="389"/>
      <c r="H510" s="389"/>
      <c r="I510" s="386"/>
      <c r="J510" s="18">
        <v>0.2</v>
      </c>
      <c r="K510" s="115">
        <v>32</v>
      </c>
      <c r="L510" s="115">
        <v>3.5</v>
      </c>
      <c r="M510" s="71">
        <v>2016</v>
      </c>
      <c r="N510" s="144">
        <f>IF(K510="","",IF(O510="",IF(K510=0,"",IF(K510&lt;=[7]Разработчик!$D$7,[7]Разработчик!$C$8,IF(K510&lt;=[7]Разработчик!$G$7,[7]Разработчик!$F$8,IF(K510&lt;=[7]Разработчик!$J$7,[7]Разработчик!$I$8,IF(K510&lt;=[7]Разработчик!$M$7,[7]Разработчик!$L$8,IF(K510&lt;=[7]Разработчик!$P$7,[7]Разработчик!$O$8,IF(K510&lt;=[7]Разработчик!$S$7,[7]Разработчик!$R$8,IF(K510&lt;=425.9,3.5,IF(K510&gt;=[7]Разработчик!$V$7,[7]Разработчик!$U$8))))))))),"-"))</f>
        <v>1.5</v>
      </c>
      <c r="O510" s="145"/>
      <c r="P510" s="71">
        <v>2019</v>
      </c>
      <c r="Q510" s="71">
        <v>2023</v>
      </c>
      <c r="R510" s="71">
        <v>12.5</v>
      </c>
      <c r="S510" s="18" t="s">
        <v>1173</v>
      </c>
      <c r="T510" s="146">
        <f t="shared" si="87"/>
        <v>2028.5</v>
      </c>
      <c r="U510" s="147"/>
      <c r="V510" s="147"/>
      <c r="W510" s="147"/>
      <c r="X510" s="147"/>
      <c r="Y510" s="147"/>
      <c r="Z510" s="147"/>
      <c r="AA510" s="148"/>
      <c r="AB510" s="147"/>
      <c r="AC510" s="196">
        <f t="shared" ref="AC510:AC573" si="88">SUM(U510+V510+X510+Y510+Z510)</f>
        <v>0</v>
      </c>
      <c r="AD510" s="196">
        <f t="shared" ref="AD510:AD573" si="89">SUM(U510*2)+(V510*3)+(W510*2)+(X510*2)+(Y510)+(Z510*3)</f>
        <v>0</v>
      </c>
      <c r="AE510" s="196">
        <f t="shared" ref="AE510:AE573" si="90">SUM(AC510+AD510)</f>
        <v>0</v>
      </c>
    </row>
    <row r="511" spans="1:31" s="7" customFormat="1" x14ac:dyDescent="0.25">
      <c r="A511" s="321"/>
      <c r="B511" s="248">
        <f t="shared" si="86"/>
        <v>131</v>
      </c>
      <c r="C511" s="382"/>
      <c r="D511" s="387"/>
      <c r="E511" s="321"/>
      <c r="F511" s="18" t="s">
        <v>64</v>
      </c>
      <c r="G511" s="389"/>
      <c r="H511" s="389"/>
      <c r="I511" s="386"/>
      <c r="J511" s="18">
        <v>0.2</v>
      </c>
      <c r="K511" s="115">
        <v>18</v>
      </c>
      <c r="L511" s="115">
        <v>3</v>
      </c>
      <c r="M511" s="71">
        <v>2016</v>
      </c>
      <c r="N511" s="144">
        <f>IF(K511="","",IF(O511="",IF(K511=0,"",IF(K511&lt;=[7]Разработчик!$D$7,[7]Разработчик!$C$8,IF(K511&lt;=[7]Разработчик!$G$7,[7]Разработчик!$F$8,IF(K511&lt;=[7]Разработчик!$J$7,[7]Разработчик!$I$8,IF(K511&lt;=[7]Разработчик!$M$7,[7]Разработчик!$L$8,IF(K511&lt;=[7]Разработчик!$P$7,[7]Разработчик!$O$8,IF(K511&lt;=[7]Разработчик!$S$7,[7]Разработчик!$R$8,IF(K511&lt;=425.9,3.5,IF(K511&gt;=[7]Разработчик!$V$7,[7]Разработчик!$U$8))))))))),"-"))</f>
        <v>1</v>
      </c>
      <c r="O511" s="145"/>
      <c r="P511" s="71">
        <v>2019</v>
      </c>
      <c r="Q511" s="71">
        <v>2023</v>
      </c>
      <c r="R511" s="71">
        <v>12.5</v>
      </c>
      <c r="S511" s="18" t="s">
        <v>1173</v>
      </c>
      <c r="T511" s="146">
        <f t="shared" si="87"/>
        <v>2028.5</v>
      </c>
      <c r="U511" s="147"/>
      <c r="V511" s="147"/>
      <c r="W511" s="147"/>
      <c r="X511" s="147"/>
      <c r="Y511" s="147"/>
      <c r="Z511" s="147"/>
      <c r="AA511" s="148"/>
      <c r="AB511" s="147"/>
      <c r="AC511" s="196">
        <f t="shared" si="88"/>
        <v>0</v>
      </c>
      <c r="AD511" s="196">
        <f t="shared" si="89"/>
        <v>0</v>
      </c>
      <c r="AE511" s="196">
        <f t="shared" si="90"/>
        <v>0</v>
      </c>
    </row>
    <row r="512" spans="1:31" s="7" customFormat="1" x14ac:dyDescent="0.25">
      <c r="A512" s="321"/>
      <c r="B512" s="248">
        <f t="shared" si="86"/>
        <v>131</v>
      </c>
      <c r="C512" s="382"/>
      <c r="D512" s="46" t="s">
        <v>1558</v>
      </c>
      <c r="E512" s="321"/>
      <c r="F512" s="18" t="s">
        <v>64</v>
      </c>
      <c r="G512" s="46">
        <v>1</v>
      </c>
      <c r="H512" s="46">
        <v>1</v>
      </c>
      <c r="I512" s="46">
        <v>87</v>
      </c>
      <c r="J512" s="46">
        <v>9.6</v>
      </c>
      <c r="K512" s="46">
        <v>57</v>
      </c>
      <c r="L512" s="46">
        <v>4</v>
      </c>
      <c r="M512" s="71">
        <v>2016</v>
      </c>
      <c r="N512" s="144">
        <f>IF(K512="","",IF(O512="",IF(K512=0,"",IF(K512&lt;=[7]Разработчик!$D$7,[7]Разработчик!$C$8,IF(K512&lt;=[7]Разработчик!$G$7,[7]Разработчик!$F$8,IF(K512&lt;=[7]Разработчик!$J$7,[7]Разработчик!$I$8,IF(K512&lt;=[7]Разработчик!$M$7,[7]Разработчик!$L$8,IF(K512&lt;=[7]Разработчик!$P$7,[7]Разработчик!$O$8,IF(K512&lt;=[7]Разработчик!$S$7,[7]Разработчик!$R$8,IF(K512&lt;=425.9,3.5,IF(K512&gt;=[7]Разработчик!$V$7,[7]Разработчик!$U$8))))))))),"-"))</f>
        <v>1.5</v>
      </c>
      <c r="O512" s="145"/>
      <c r="P512" s="71">
        <v>2019</v>
      </c>
      <c r="Q512" s="71">
        <v>2023</v>
      </c>
      <c r="R512" s="71">
        <v>12.5</v>
      </c>
      <c r="S512" s="18" t="s">
        <v>1173</v>
      </c>
      <c r="T512" s="146">
        <f t="shared" si="87"/>
        <v>2028.5</v>
      </c>
      <c r="U512" s="71">
        <v>3</v>
      </c>
      <c r="V512" s="71">
        <v>0</v>
      </c>
      <c r="W512" s="71">
        <v>0</v>
      </c>
      <c r="X512" s="71">
        <v>0</v>
      </c>
      <c r="Y512" s="71">
        <v>0</v>
      </c>
      <c r="Z512" s="71">
        <v>0</v>
      </c>
      <c r="AA512" s="148" t="s">
        <v>2786</v>
      </c>
      <c r="AB512" s="147" t="s">
        <v>2521</v>
      </c>
      <c r="AC512" s="196">
        <f t="shared" si="88"/>
        <v>3</v>
      </c>
      <c r="AD512" s="196">
        <f t="shared" si="89"/>
        <v>6</v>
      </c>
      <c r="AE512" s="196">
        <f t="shared" si="90"/>
        <v>9</v>
      </c>
    </row>
    <row r="513" spans="1:31" s="7" customFormat="1" ht="48" customHeight="1" x14ac:dyDescent="0.25">
      <c r="A513" s="321" t="s">
        <v>1561</v>
      </c>
      <c r="B513" s="248">
        <v>136</v>
      </c>
      <c r="C513" s="321" t="s">
        <v>1562</v>
      </c>
      <c r="D513" s="18" t="s">
        <v>1563</v>
      </c>
      <c r="E513" s="382" t="s">
        <v>1564</v>
      </c>
      <c r="F513" s="46" t="s">
        <v>33</v>
      </c>
      <c r="G513" s="18">
        <v>0.9</v>
      </c>
      <c r="H513" s="18">
        <v>0.9</v>
      </c>
      <c r="I513" s="18">
        <v>300</v>
      </c>
      <c r="J513" s="18">
        <v>5.8</v>
      </c>
      <c r="K513" s="18">
        <v>426</v>
      </c>
      <c r="L513" s="18">
        <v>10</v>
      </c>
      <c r="M513" s="71">
        <v>2016</v>
      </c>
      <c r="N513" s="144">
        <f>IF(K513="","",IF(O513="",IF(K513=0,"",IF(K513&lt;=[7]Разработчик!$D$7,[7]Разработчик!$C$8,IF(K513&lt;=[7]Разработчик!$G$7,[7]Разработчик!$F$8,IF(K513&lt;=[7]Разработчик!$J$7,[7]Разработчик!$I$8,IF(K513&lt;=[7]Разработчик!$M$7,[7]Разработчик!$L$8,IF(K513&lt;=[7]Разработчик!$P$7,[7]Разработчик!$O$8,IF(K513&lt;=[7]Разработчик!$S$7,[7]Разработчик!$R$8,IF(K513&lt;=425.9,3.5,IF(K513&gt;=[7]Разработчик!$V$7,[7]Разработчик!$U$8))))))))),"-"))</f>
        <v>4</v>
      </c>
      <c r="O513" s="145"/>
      <c r="P513" s="71">
        <v>2019</v>
      </c>
      <c r="Q513" s="71">
        <v>2023</v>
      </c>
      <c r="R513" s="71">
        <v>12.5</v>
      </c>
      <c r="S513" s="18" t="s">
        <v>1173</v>
      </c>
      <c r="T513" s="146">
        <f t="shared" si="87"/>
        <v>2028.5</v>
      </c>
      <c r="U513" s="71">
        <v>1</v>
      </c>
      <c r="V513" s="71">
        <v>0</v>
      </c>
      <c r="W513" s="71">
        <v>0</v>
      </c>
      <c r="X513" s="71">
        <v>0</v>
      </c>
      <c r="Y513" s="71">
        <v>0</v>
      </c>
      <c r="Z513" s="71">
        <v>0</v>
      </c>
      <c r="AA513" s="148" t="s">
        <v>2787</v>
      </c>
      <c r="AB513" s="147" t="s">
        <v>2521</v>
      </c>
      <c r="AC513" s="196">
        <f t="shared" si="88"/>
        <v>1</v>
      </c>
      <c r="AD513" s="196">
        <f t="shared" si="89"/>
        <v>2</v>
      </c>
      <c r="AE513" s="196">
        <f t="shared" si="90"/>
        <v>3</v>
      </c>
    </row>
    <row r="514" spans="1:31" s="7" customFormat="1" ht="15" customHeight="1" x14ac:dyDescent="0.25">
      <c r="A514" s="321"/>
      <c r="B514" s="248">
        <f t="shared" ref="B514:B578" si="91">B513</f>
        <v>136</v>
      </c>
      <c r="C514" s="321"/>
      <c r="D514" s="386" t="s">
        <v>1565</v>
      </c>
      <c r="E514" s="382"/>
      <c r="F514" s="46" t="s">
        <v>33</v>
      </c>
      <c r="G514" s="386">
        <v>0.9</v>
      </c>
      <c r="H514" s="386">
        <v>0.9</v>
      </c>
      <c r="I514" s="386">
        <v>300</v>
      </c>
      <c r="J514" s="18">
        <v>35.229999999999997</v>
      </c>
      <c r="K514" s="18">
        <v>426</v>
      </c>
      <c r="L514" s="18">
        <v>10</v>
      </c>
      <c r="M514" s="71">
        <v>2016</v>
      </c>
      <c r="N514" s="144">
        <f>IF(K514="","",IF(O514="",IF(K514=0,"",IF(K514&lt;=[7]Разработчик!$D$7,[7]Разработчик!$C$8,IF(K514&lt;=[7]Разработчик!$G$7,[7]Разработчик!$F$8,IF(K514&lt;=[7]Разработчик!$J$7,[7]Разработчик!$I$8,IF(K514&lt;=[7]Разработчик!$M$7,[7]Разработчик!$L$8,IF(K514&lt;=[7]Разработчик!$P$7,[7]Разработчик!$O$8,IF(K514&lt;=[7]Разработчик!$S$7,[7]Разработчик!$R$8,IF(K514&lt;=425.9,3.5,IF(K514&gt;=[7]Разработчик!$V$7,[7]Разработчик!$U$8))))))))),"-"))</f>
        <v>4</v>
      </c>
      <c r="O514" s="145"/>
      <c r="P514" s="71">
        <v>2019</v>
      </c>
      <c r="Q514" s="71">
        <v>2023</v>
      </c>
      <c r="R514" s="71">
        <v>12.5</v>
      </c>
      <c r="S514" s="18" t="s">
        <v>1173</v>
      </c>
      <c r="T514" s="146">
        <f t="shared" si="87"/>
        <v>2028.5</v>
      </c>
      <c r="U514" s="71">
        <v>5</v>
      </c>
      <c r="V514" s="71">
        <v>1</v>
      </c>
      <c r="W514" s="147">
        <v>2</v>
      </c>
      <c r="X514" s="147">
        <v>0</v>
      </c>
      <c r="Y514" s="147">
        <v>0</v>
      </c>
      <c r="Z514" s="147">
        <v>0</v>
      </c>
      <c r="AA514" s="148" t="s">
        <v>2788</v>
      </c>
      <c r="AB514" s="147" t="s">
        <v>2521</v>
      </c>
      <c r="AC514" s="196">
        <f t="shared" si="88"/>
        <v>6</v>
      </c>
      <c r="AD514" s="196">
        <f t="shared" si="89"/>
        <v>17</v>
      </c>
      <c r="AE514" s="196">
        <f t="shared" si="90"/>
        <v>23</v>
      </c>
    </row>
    <row r="515" spans="1:31" s="7" customFormat="1" x14ac:dyDescent="0.25">
      <c r="A515" s="321"/>
      <c r="B515" s="248">
        <f t="shared" si="91"/>
        <v>136</v>
      </c>
      <c r="C515" s="321"/>
      <c r="D515" s="386"/>
      <c r="E515" s="382"/>
      <c r="F515" s="46" t="s">
        <v>33</v>
      </c>
      <c r="G515" s="386"/>
      <c r="H515" s="386"/>
      <c r="I515" s="386"/>
      <c r="J515" s="18">
        <v>0.67</v>
      </c>
      <c r="K515" s="18">
        <v>325</v>
      </c>
      <c r="L515" s="18">
        <v>8</v>
      </c>
      <c r="M515" s="71">
        <v>2016</v>
      </c>
      <c r="N515" s="144">
        <f>IF(K515="","",IF(O515="",IF(K515=0,"",IF(K515&lt;=[7]Разработчик!$D$7,[7]Разработчик!$C$8,IF(K515&lt;=[7]Разработчик!$G$7,[7]Разработчик!$F$8,IF(K515&lt;=[7]Разработчик!$J$7,[7]Разработчик!$I$8,IF(K515&lt;=[7]Разработчик!$M$7,[7]Разработчик!$L$8,IF(K515&lt;=[7]Разработчик!$P$7,[7]Разработчик!$O$8,IF(K515&lt;=[7]Разработчик!$S$7,[7]Разработчик!$R$8,IF(K515&lt;=425.9,3.5,IF(K515&gt;=[7]Разработчик!$V$7,[7]Разработчик!$U$8))))))))),"-"))</f>
        <v>3</v>
      </c>
      <c r="O515" s="145"/>
      <c r="P515" s="71">
        <v>2019</v>
      </c>
      <c r="Q515" s="71">
        <v>2023</v>
      </c>
      <c r="R515" s="71">
        <v>12.5</v>
      </c>
      <c r="S515" s="18" t="s">
        <v>1173</v>
      </c>
      <c r="T515" s="146">
        <f t="shared" si="87"/>
        <v>2028.5</v>
      </c>
      <c r="U515" s="147"/>
      <c r="V515" s="147"/>
      <c r="W515" s="147"/>
      <c r="X515" s="147"/>
      <c r="Y515" s="147"/>
      <c r="Z515" s="147"/>
      <c r="AA515" s="148"/>
      <c r="AB515" s="147"/>
      <c r="AC515" s="196">
        <f t="shared" si="88"/>
        <v>0</v>
      </c>
      <c r="AD515" s="196">
        <f t="shared" si="89"/>
        <v>0</v>
      </c>
      <c r="AE515" s="196">
        <f t="shared" si="90"/>
        <v>0</v>
      </c>
    </row>
    <row r="516" spans="1:31" s="7" customFormat="1" x14ac:dyDescent="0.25">
      <c r="A516" s="321"/>
      <c r="B516" s="248">
        <f t="shared" si="91"/>
        <v>136</v>
      </c>
      <c r="C516" s="321"/>
      <c r="D516" s="386"/>
      <c r="E516" s="382"/>
      <c r="F516" s="46" t="s">
        <v>33</v>
      </c>
      <c r="G516" s="386"/>
      <c r="H516" s="386"/>
      <c r="I516" s="386"/>
      <c r="J516" s="18">
        <v>1.22</v>
      </c>
      <c r="K516" s="18">
        <v>57</v>
      </c>
      <c r="L516" s="18">
        <v>5</v>
      </c>
      <c r="M516" s="71">
        <v>2016</v>
      </c>
      <c r="N516" s="144">
        <f>IF(K516="","",IF(O516="",IF(K516=0,"",IF(K516&lt;=[7]Разработчик!$D$7,[7]Разработчик!$C$8,IF(K516&lt;=[7]Разработчик!$G$7,[7]Разработчик!$F$8,IF(K516&lt;=[7]Разработчик!$J$7,[7]Разработчик!$I$8,IF(K516&lt;=[7]Разработчик!$M$7,[7]Разработчик!$L$8,IF(K516&lt;=[7]Разработчик!$P$7,[7]Разработчик!$O$8,IF(K516&lt;=[7]Разработчик!$S$7,[7]Разработчик!$R$8,IF(K516&lt;=425.9,3.5,IF(K516&gt;=[7]Разработчик!$V$7,[7]Разработчик!$U$8))))))))),"-"))</f>
        <v>1.5</v>
      </c>
      <c r="O516" s="145"/>
      <c r="P516" s="71">
        <v>2019</v>
      </c>
      <c r="Q516" s="71">
        <v>2023</v>
      </c>
      <c r="R516" s="71">
        <v>12.5</v>
      </c>
      <c r="S516" s="18" t="s">
        <v>1173</v>
      </c>
      <c r="T516" s="146">
        <f t="shared" si="87"/>
        <v>2028.5</v>
      </c>
      <c r="U516" s="147"/>
      <c r="V516" s="147"/>
      <c r="W516" s="147"/>
      <c r="X516" s="147"/>
      <c r="Y516" s="147"/>
      <c r="Z516" s="147"/>
      <c r="AA516" s="148"/>
      <c r="AB516" s="147"/>
      <c r="AC516" s="196">
        <f t="shared" si="88"/>
        <v>0</v>
      </c>
      <c r="AD516" s="196">
        <f t="shared" si="89"/>
        <v>0</v>
      </c>
      <c r="AE516" s="196">
        <f t="shared" si="90"/>
        <v>0</v>
      </c>
    </row>
    <row r="517" spans="1:31" s="7" customFormat="1" ht="15" customHeight="1" x14ac:dyDescent="0.25">
      <c r="A517" s="321"/>
      <c r="B517" s="248">
        <f t="shared" si="91"/>
        <v>136</v>
      </c>
      <c r="C517" s="321"/>
      <c r="D517" s="364" t="s">
        <v>1566</v>
      </c>
      <c r="E517" s="382"/>
      <c r="F517" s="46" t="s">
        <v>33</v>
      </c>
      <c r="G517" s="364">
        <v>0.9</v>
      </c>
      <c r="H517" s="364">
        <v>0.9</v>
      </c>
      <c r="I517" s="364">
        <v>300</v>
      </c>
      <c r="J517" s="46">
        <v>15.3</v>
      </c>
      <c r="K517" s="46">
        <v>820</v>
      </c>
      <c r="L517" s="46">
        <v>10</v>
      </c>
      <c r="M517" s="71">
        <v>2016</v>
      </c>
      <c r="N517" s="144">
        <f>IF(K517="","",IF(O517="",IF(K517=0,"",IF(K517&lt;=[7]Разработчик!$D$7,[7]Разработчик!$C$8,IF(K517&lt;=[7]Разработчик!$G$7,[7]Разработчик!$F$8,IF(K517&lt;=[7]Разработчик!$J$7,[7]Разработчик!$I$8,IF(K517&lt;=[7]Разработчик!$M$7,[7]Разработчик!$L$8,IF(K517&lt;=[7]Разработчик!$P$7,[7]Разработчик!$O$8,IF(K517&lt;=[7]Разработчик!$S$7,[7]Разработчик!$R$8,IF(K517&lt;=425.9,3.5,IF(K517&gt;=[7]Разработчик!$V$7,[7]Разработчик!$U$8))))))))),"-"))</f>
        <v>4</v>
      </c>
      <c r="O517" s="145"/>
      <c r="P517" s="71">
        <v>2019</v>
      </c>
      <c r="Q517" s="71">
        <v>2023</v>
      </c>
      <c r="R517" s="71">
        <v>12.5</v>
      </c>
      <c r="S517" s="18" t="s">
        <v>1173</v>
      </c>
      <c r="T517" s="146">
        <f t="shared" si="87"/>
        <v>2028.5</v>
      </c>
      <c r="U517" s="71">
        <v>5</v>
      </c>
      <c r="V517" s="71">
        <v>1</v>
      </c>
      <c r="W517" s="71">
        <v>0</v>
      </c>
      <c r="X517" s="147">
        <v>2</v>
      </c>
      <c r="Y517" s="71">
        <v>0</v>
      </c>
      <c r="Z517" s="71">
        <v>0</v>
      </c>
      <c r="AA517" s="148" t="s">
        <v>2789</v>
      </c>
      <c r="AB517" s="147" t="s">
        <v>2521</v>
      </c>
      <c r="AC517" s="196">
        <f t="shared" si="88"/>
        <v>8</v>
      </c>
      <c r="AD517" s="196">
        <f t="shared" si="89"/>
        <v>17</v>
      </c>
      <c r="AE517" s="196">
        <f t="shared" si="90"/>
        <v>25</v>
      </c>
    </row>
    <row r="518" spans="1:31" s="7" customFormat="1" x14ac:dyDescent="0.25">
      <c r="A518" s="321"/>
      <c r="B518" s="248">
        <f t="shared" si="91"/>
        <v>136</v>
      </c>
      <c r="C518" s="321"/>
      <c r="D518" s="364"/>
      <c r="E518" s="382"/>
      <c r="F518" s="46" t="s">
        <v>33</v>
      </c>
      <c r="G518" s="364"/>
      <c r="H518" s="364"/>
      <c r="I518" s="364"/>
      <c r="J518" s="46">
        <v>23.47</v>
      </c>
      <c r="K518" s="18">
        <v>426</v>
      </c>
      <c r="L518" s="18">
        <v>10</v>
      </c>
      <c r="M518" s="71">
        <v>2016</v>
      </c>
      <c r="N518" s="144">
        <f>IF(K518="","",IF(O518="",IF(K518=0,"",IF(K518&lt;=[7]Разработчик!$D$7,[7]Разработчик!$C$8,IF(K518&lt;=[7]Разработчик!$G$7,[7]Разработчик!$F$8,IF(K518&lt;=[7]Разработчик!$J$7,[7]Разработчик!$I$8,IF(K518&lt;=[7]Разработчик!$M$7,[7]Разработчик!$L$8,IF(K518&lt;=[7]Разработчик!$P$7,[7]Разработчик!$O$8,IF(K518&lt;=[7]Разработчик!$S$7,[7]Разработчик!$R$8,IF(K518&lt;=425.9,3.5,IF(K518&gt;=[7]Разработчик!$V$7,[7]Разработчик!$U$8))))))))),"-"))</f>
        <v>4</v>
      </c>
      <c r="O518" s="145"/>
      <c r="P518" s="71">
        <v>2019</v>
      </c>
      <c r="Q518" s="71">
        <v>2023</v>
      </c>
      <c r="R518" s="71">
        <v>12.5</v>
      </c>
      <c r="S518" s="18" t="s">
        <v>1173</v>
      </c>
      <c r="T518" s="146">
        <f t="shared" si="87"/>
        <v>2028.5</v>
      </c>
      <c r="U518" s="147"/>
      <c r="V518" s="147"/>
      <c r="W518" s="147"/>
      <c r="X518" s="147"/>
      <c r="Y518" s="147"/>
      <c r="Z518" s="147"/>
      <c r="AA518" s="148"/>
      <c r="AB518" s="147"/>
      <c r="AC518" s="196">
        <f t="shared" si="88"/>
        <v>0</v>
      </c>
      <c r="AD518" s="196">
        <f t="shared" si="89"/>
        <v>0</v>
      </c>
      <c r="AE518" s="196">
        <f t="shared" si="90"/>
        <v>0</v>
      </c>
    </row>
    <row r="519" spans="1:31" s="7" customFormat="1" ht="15" customHeight="1" x14ac:dyDescent="0.25">
      <c r="A519" s="321"/>
      <c r="B519" s="248">
        <f t="shared" si="91"/>
        <v>136</v>
      </c>
      <c r="C519" s="321"/>
      <c r="D519" s="364" t="s">
        <v>1567</v>
      </c>
      <c r="E519" s="382"/>
      <c r="F519" s="46" t="s">
        <v>33</v>
      </c>
      <c r="G519" s="364">
        <v>0.9</v>
      </c>
      <c r="H519" s="364">
        <v>0.9</v>
      </c>
      <c r="I519" s="364">
        <v>300</v>
      </c>
      <c r="J519" s="46">
        <v>69.849999999999994</v>
      </c>
      <c r="K519" s="46">
        <v>820</v>
      </c>
      <c r="L519" s="46">
        <v>10</v>
      </c>
      <c r="M519" s="71">
        <v>2016</v>
      </c>
      <c r="N519" s="144">
        <f>IF(K519="","",IF(O519="",IF(K519=0,"",IF(K519&lt;=[7]Разработчик!$D$7,[7]Разработчик!$C$8,IF(K519&lt;=[7]Разработчик!$G$7,[7]Разработчик!$F$8,IF(K519&lt;=[7]Разработчик!$J$7,[7]Разработчик!$I$8,IF(K519&lt;=[7]Разработчик!$M$7,[7]Разработчик!$L$8,IF(K519&lt;=[7]Разработчик!$P$7,[7]Разработчик!$O$8,IF(K519&lt;=[7]Разработчик!$S$7,[7]Разработчик!$R$8,IF(K519&lt;=425.9,3.5,IF(K519&gt;=[7]Разработчик!$V$7,[7]Разработчик!$U$8))))))))),"-"))</f>
        <v>4</v>
      </c>
      <c r="O519" s="145"/>
      <c r="P519" s="71">
        <v>2019</v>
      </c>
      <c r="Q519" s="71">
        <v>2023</v>
      </c>
      <c r="R519" s="71">
        <v>12.5</v>
      </c>
      <c r="S519" s="18" t="s">
        <v>1173</v>
      </c>
      <c r="T519" s="146">
        <f t="shared" si="87"/>
        <v>2028.5</v>
      </c>
      <c r="U519" s="147"/>
      <c r="V519" s="147"/>
      <c r="W519" s="147"/>
      <c r="X519" s="147"/>
      <c r="Y519" s="147"/>
      <c r="Z519" s="147"/>
      <c r="AA519" s="148"/>
      <c r="AB519" s="147"/>
      <c r="AC519" s="196">
        <f t="shared" si="88"/>
        <v>0</v>
      </c>
      <c r="AD519" s="196">
        <f t="shared" si="89"/>
        <v>0</v>
      </c>
      <c r="AE519" s="196">
        <f t="shared" si="90"/>
        <v>0</v>
      </c>
    </row>
    <row r="520" spans="1:31" s="7" customFormat="1" x14ac:dyDescent="0.25">
      <c r="A520" s="321"/>
      <c r="B520" s="248">
        <f t="shared" si="91"/>
        <v>136</v>
      </c>
      <c r="C520" s="321"/>
      <c r="D520" s="364"/>
      <c r="E520" s="382"/>
      <c r="F520" s="46" t="s">
        <v>33</v>
      </c>
      <c r="G520" s="364"/>
      <c r="H520" s="364"/>
      <c r="I520" s="364"/>
      <c r="J520" s="46">
        <v>0.2</v>
      </c>
      <c r="K520" s="18">
        <v>57</v>
      </c>
      <c r="L520" s="18">
        <v>5</v>
      </c>
      <c r="M520" s="71">
        <v>2016</v>
      </c>
      <c r="N520" s="144">
        <f>IF(K520="","",IF(O520="",IF(K520=0,"",IF(K520&lt;=[7]Разработчик!$D$7,[7]Разработчик!$C$8,IF(K520&lt;=[7]Разработчик!$G$7,[7]Разработчик!$F$8,IF(K520&lt;=[7]Разработчик!$J$7,[7]Разработчик!$I$8,IF(K520&lt;=[7]Разработчик!$M$7,[7]Разработчик!$L$8,IF(K520&lt;=[7]Разработчик!$P$7,[7]Разработчик!$O$8,IF(K520&lt;=[7]Разработчик!$S$7,[7]Разработчик!$R$8,IF(K520&lt;=425.9,3.5,IF(K520&gt;=[7]Разработчик!$V$7,[7]Разработчик!$U$8))))))))),"-"))</f>
        <v>1.5</v>
      </c>
      <c r="O520" s="145"/>
      <c r="P520" s="71">
        <v>2019</v>
      </c>
      <c r="Q520" s="71">
        <v>2023</v>
      </c>
      <c r="R520" s="71">
        <v>12.5</v>
      </c>
      <c r="S520" s="18" t="s">
        <v>1173</v>
      </c>
      <c r="T520" s="146">
        <f t="shared" si="87"/>
        <v>2028.5</v>
      </c>
      <c r="U520" s="71">
        <v>6</v>
      </c>
      <c r="V520" s="71">
        <v>2</v>
      </c>
      <c r="W520" s="71">
        <v>3</v>
      </c>
      <c r="X520" s="71">
        <v>0</v>
      </c>
      <c r="Y520" s="71">
        <v>3</v>
      </c>
      <c r="Z520" s="71">
        <v>2</v>
      </c>
      <c r="AA520" s="148" t="s">
        <v>2790</v>
      </c>
      <c r="AB520" s="147" t="s">
        <v>2521</v>
      </c>
      <c r="AC520" s="196">
        <f t="shared" si="88"/>
        <v>13</v>
      </c>
      <c r="AD520" s="196">
        <f t="shared" si="89"/>
        <v>33</v>
      </c>
      <c r="AE520" s="196">
        <f t="shared" si="90"/>
        <v>46</v>
      </c>
    </row>
    <row r="521" spans="1:31" s="7" customFormat="1" x14ac:dyDescent="0.25">
      <c r="A521" s="321"/>
      <c r="B521" s="248">
        <f t="shared" si="91"/>
        <v>136</v>
      </c>
      <c r="C521" s="321"/>
      <c r="D521" s="46" t="s">
        <v>1568</v>
      </c>
      <c r="E521" s="382"/>
      <c r="F521" s="46" t="s">
        <v>33</v>
      </c>
      <c r="G521" s="46">
        <v>0.9</v>
      </c>
      <c r="H521" s="46">
        <v>0.9</v>
      </c>
      <c r="I521" s="46">
        <v>300</v>
      </c>
      <c r="J521" s="46">
        <v>81.400000000000006</v>
      </c>
      <c r="K521" s="46">
        <v>820</v>
      </c>
      <c r="L521" s="46">
        <v>10</v>
      </c>
      <c r="M521" s="71">
        <v>2016</v>
      </c>
      <c r="N521" s="144">
        <f>IF(K521="","",IF(O521="",IF(K521=0,"",IF(K521&lt;=[7]Разработчик!$D$7,[7]Разработчик!$C$8,IF(K521&lt;=[7]Разработчик!$G$7,[7]Разработчик!$F$8,IF(K521&lt;=[7]Разработчик!$J$7,[7]Разработчик!$I$8,IF(K521&lt;=[7]Разработчик!$M$7,[7]Разработчик!$L$8,IF(K521&lt;=[7]Разработчик!$P$7,[7]Разработчик!$O$8,IF(K521&lt;=[7]Разработчик!$S$7,[7]Разработчик!$R$8,IF(K521&lt;=425.9,3.5,IF(K521&gt;=[7]Разработчик!$V$7,[7]Разработчик!$U$8))))))))),"-"))</f>
        <v>4</v>
      </c>
      <c r="O521" s="145"/>
      <c r="P521" s="71">
        <v>2019</v>
      </c>
      <c r="Q521" s="71">
        <v>2023</v>
      </c>
      <c r="R521" s="71">
        <v>12.5</v>
      </c>
      <c r="S521" s="18" t="s">
        <v>1173</v>
      </c>
      <c r="T521" s="146">
        <f t="shared" si="87"/>
        <v>2028.5</v>
      </c>
      <c r="U521" s="71">
        <v>1</v>
      </c>
      <c r="V521" s="71">
        <v>1</v>
      </c>
      <c r="W521" s="71">
        <v>0</v>
      </c>
      <c r="X521" s="71">
        <v>0</v>
      </c>
      <c r="Y521" s="71">
        <v>0</v>
      </c>
      <c r="Z521" s="71">
        <v>7</v>
      </c>
      <c r="AA521" s="148" t="s">
        <v>2791</v>
      </c>
      <c r="AB521" s="147" t="s">
        <v>2521</v>
      </c>
      <c r="AC521" s="196">
        <f t="shared" si="88"/>
        <v>9</v>
      </c>
      <c r="AD521" s="196">
        <f t="shared" si="89"/>
        <v>26</v>
      </c>
      <c r="AE521" s="196">
        <f t="shared" si="90"/>
        <v>35</v>
      </c>
    </row>
    <row r="522" spans="1:31" s="7" customFormat="1" x14ac:dyDescent="0.25">
      <c r="A522" s="321"/>
      <c r="B522" s="248">
        <f t="shared" si="91"/>
        <v>136</v>
      </c>
      <c r="C522" s="321"/>
      <c r="D522" s="46" t="s">
        <v>1569</v>
      </c>
      <c r="E522" s="382"/>
      <c r="F522" s="46" t="s">
        <v>33</v>
      </c>
      <c r="G522" s="46">
        <v>0.9</v>
      </c>
      <c r="H522" s="46">
        <v>0.9</v>
      </c>
      <c r="I522" s="46">
        <v>300</v>
      </c>
      <c r="J522" s="46">
        <v>41.35</v>
      </c>
      <c r="K522" s="46">
        <v>820</v>
      </c>
      <c r="L522" s="46">
        <v>10</v>
      </c>
      <c r="M522" s="71">
        <v>2016</v>
      </c>
      <c r="N522" s="144">
        <f>IF(K522="","",IF(O522="",IF(K522=0,"",IF(K522&lt;=[7]Разработчик!$D$7,[7]Разработчик!$C$8,IF(K522&lt;=[7]Разработчик!$G$7,[7]Разработчик!$F$8,IF(K522&lt;=[7]Разработчик!$J$7,[7]Разработчик!$I$8,IF(K522&lt;=[7]Разработчик!$M$7,[7]Разработчик!$L$8,IF(K522&lt;=[7]Разработчик!$P$7,[7]Разработчик!$O$8,IF(K522&lt;=[7]Разработчик!$S$7,[7]Разработчик!$R$8,IF(K522&lt;=425.9,3.5,IF(K522&gt;=[7]Разработчик!$V$7,[7]Разработчик!$U$8))))))))),"-"))</f>
        <v>4</v>
      </c>
      <c r="O522" s="145"/>
      <c r="P522" s="71">
        <v>2019</v>
      </c>
      <c r="Q522" s="71">
        <v>2023</v>
      </c>
      <c r="R522" s="71">
        <v>12.5</v>
      </c>
      <c r="S522" s="18" t="s">
        <v>1173</v>
      </c>
      <c r="T522" s="146">
        <f t="shared" si="87"/>
        <v>2028.5</v>
      </c>
      <c r="U522" s="71">
        <v>2</v>
      </c>
      <c r="V522" s="71">
        <v>1</v>
      </c>
      <c r="W522" s="71">
        <v>0</v>
      </c>
      <c r="X522" s="71">
        <v>0</v>
      </c>
      <c r="Y522" s="71">
        <v>0</v>
      </c>
      <c r="Z522" s="71">
        <v>6</v>
      </c>
      <c r="AA522" s="148" t="s">
        <v>2792</v>
      </c>
      <c r="AB522" s="147" t="s">
        <v>2521</v>
      </c>
      <c r="AC522" s="196">
        <f t="shared" si="88"/>
        <v>9</v>
      </c>
      <c r="AD522" s="196">
        <f t="shared" si="89"/>
        <v>25</v>
      </c>
      <c r="AE522" s="196">
        <f t="shared" si="90"/>
        <v>34</v>
      </c>
    </row>
    <row r="523" spans="1:31" s="7" customFormat="1" ht="15" customHeight="1" x14ac:dyDescent="0.25">
      <c r="A523" s="321"/>
      <c r="B523" s="248">
        <f t="shared" si="91"/>
        <v>136</v>
      </c>
      <c r="C523" s="321"/>
      <c r="D523" s="364" t="s">
        <v>1570</v>
      </c>
      <c r="E523" s="382"/>
      <c r="F523" s="46" t="s">
        <v>33</v>
      </c>
      <c r="G523" s="364">
        <v>0.9</v>
      </c>
      <c r="H523" s="364">
        <v>0.9</v>
      </c>
      <c r="I523" s="364">
        <v>300</v>
      </c>
      <c r="J523" s="46">
        <v>5.21</v>
      </c>
      <c r="K523" s="46">
        <v>630</v>
      </c>
      <c r="L523" s="46">
        <v>10</v>
      </c>
      <c r="M523" s="71">
        <v>2016</v>
      </c>
      <c r="N523" s="144">
        <f>IF(K523="","",IF(O523="",IF(K523=0,"",IF(K523&lt;=[7]Разработчик!$D$7,[7]Разработчик!$C$8,IF(K523&lt;=[7]Разработчик!$G$7,[7]Разработчик!$F$8,IF(K523&lt;=[7]Разработчик!$J$7,[7]Разработчик!$I$8,IF(K523&lt;=[7]Разработчик!$M$7,[7]Разработчик!$L$8,IF(K523&lt;=[7]Разработчик!$P$7,[7]Разработчик!$O$8,IF(K523&lt;=[7]Разработчик!$S$7,[7]Разработчик!$R$8,IF(K523&lt;=425.9,3.5,IF(K523&gt;=[7]Разработчик!$V$7,[7]Разработчик!$U$8))))))))),"-"))</f>
        <v>4</v>
      </c>
      <c r="O523" s="145"/>
      <c r="P523" s="71">
        <v>2019</v>
      </c>
      <c r="Q523" s="71">
        <v>2023</v>
      </c>
      <c r="R523" s="71">
        <v>12.5</v>
      </c>
      <c r="S523" s="18" t="s">
        <v>1173</v>
      </c>
      <c r="T523" s="146">
        <f t="shared" si="87"/>
        <v>2028.5</v>
      </c>
      <c r="U523" s="71">
        <v>1</v>
      </c>
      <c r="V523" s="71">
        <v>0</v>
      </c>
      <c r="W523" s="147">
        <v>0</v>
      </c>
      <c r="X523" s="147">
        <v>0</v>
      </c>
      <c r="Y523" s="147">
        <v>1</v>
      </c>
      <c r="Z523" s="147">
        <v>1</v>
      </c>
      <c r="AA523" s="148" t="s">
        <v>2793</v>
      </c>
      <c r="AB523" s="147" t="s">
        <v>2521</v>
      </c>
      <c r="AC523" s="196">
        <f t="shared" si="88"/>
        <v>3</v>
      </c>
      <c r="AD523" s="196">
        <f t="shared" si="89"/>
        <v>6</v>
      </c>
      <c r="AE523" s="196">
        <f t="shared" si="90"/>
        <v>9</v>
      </c>
    </row>
    <row r="524" spans="1:31" s="7" customFormat="1" x14ac:dyDescent="0.25">
      <c r="A524" s="321"/>
      <c r="B524" s="248">
        <f t="shared" si="91"/>
        <v>136</v>
      </c>
      <c r="C524" s="321"/>
      <c r="D524" s="364"/>
      <c r="E524" s="382"/>
      <c r="F524" s="46" t="s">
        <v>33</v>
      </c>
      <c r="G524" s="364"/>
      <c r="H524" s="364"/>
      <c r="I524" s="364"/>
      <c r="J524" s="46">
        <v>0.1</v>
      </c>
      <c r="K524" s="46">
        <v>57</v>
      </c>
      <c r="L524" s="46">
        <v>5</v>
      </c>
      <c r="M524" s="71">
        <v>2016</v>
      </c>
      <c r="N524" s="144">
        <f>IF(K524="","",IF(O524="",IF(K524=0,"",IF(K524&lt;=[7]Разработчик!$D$7,[7]Разработчик!$C$8,IF(K524&lt;=[7]Разработчик!$G$7,[7]Разработчик!$F$8,IF(K524&lt;=[7]Разработчик!$J$7,[7]Разработчик!$I$8,IF(K524&lt;=[7]Разработчик!$M$7,[7]Разработчик!$L$8,IF(K524&lt;=[7]Разработчик!$P$7,[7]Разработчик!$O$8,IF(K524&lt;=[7]Разработчик!$S$7,[7]Разработчик!$R$8,IF(K524&lt;=425.9,3.5,IF(K524&gt;=[7]Разработчик!$V$7,[7]Разработчик!$U$8))))))))),"-"))</f>
        <v>1.5</v>
      </c>
      <c r="O524" s="145"/>
      <c r="P524" s="71">
        <v>2019</v>
      </c>
      <c r="Q524" s="71">
        <v>2023</v>
      </c>
      <c r="R524" s="71">
        <v>12.5</v>
      </c>
      <c r="S524" s="18" t="s">
        <v>1173</v>
      </c>
      <c r="T524" s="146">
        <f t="shared" si="87"/>
        <v>2028.5</v>
      </c>
      <c r="U524" s="147"/>
      <c r="V524" s="147"/>
      <c r="W524" s="147"/>
      <c r="X524" s="147"/>
      <c r="Y524" s="147"/>
      <c r="Z524" s="147"/>
      <c r="AA524" s="148"/>
      <c r="AB524" s="147"/>
      <c r="AC524" s="196">
        <f t="shared" si="88"/>
        <v>0</v>
      </c>
      <c r="AD524" s="196">
        <f t="shared" si="89"/>
        <v>0</v>
      </c>
      <c r="AE524" s="196">
        <f t="shared" si="90"/>
        <v>0</v>
      </c>
    </row>
    <row r="525" spans="1:31" s="7" customFormat="1" x14ac:dyDescent="0.25">
      <c r="A525" s="321"/>
      <c r="B525" s="248">
        <f t="shared" si="91"/>
        <v>136</v>
      </c>
      <c r="C525" s="321"/>
      <c r="D525" s="46" t="s">
        <v>1571</v>
      </c>
      <c r="E525" s="382"/>
      <c r="F525" s="46" t="s">
        <v>33</v>
      </c>
      <c r="G525" s="46">
        <v>0.9</v>
      </c>
      <c r="H525" s="46">
        <v>0.9</v>
      </c>
      <c r="I525" s="46">
        <v>300</v>
      </c>
      <c r="J525" s="46">
        <v>28.42</v>
      </c>
      <c r="K525" s="46">
        <v>630</v>
      </c>
      <c r="L525" s="46">
        <v>10</v>
      </c>
      <c r="M525" s="71">
        <v>2016</v>
      </c>
      <c r="N525" s="144">
        <f>IF(K525="","",IF(O525="",IF(K525=0,"",IF(K525&lt;=[7]Разработчик!$D$7,[7]Разработчик!$C$8,IF(K525&lt;=[7]Разработчик!$G$7,[7]Разработчик!$F$8,IF(K525&lt;=[7]Разработчик!$J$7,[7]Разработчик!$I$8,IF(K525&lt;=[7]Разработчик!$M$7,[7]Разработчик!$L$8,IF(K525&lt;=[7]Разработчик!$P$7,[7]Разработчик!$O$8,IF(K525&lt;=[7]Разработчик!$S$7,[7]Разработчик!$R$8,IF(K525&lt;=425.9,3.5,IF(K525&gt;=[7]Разработчик!$V$7,[7]Разработчик!$U$8))))))))),"-"))</f>
        <v>4</v>
      </c>
      <c r="O525" s="145"/>
      <c r="P525" s="71">
        <v>2019</v>
      </c>
      <c r="Q525" s="71">
        <v>2023</v>
      </c>
      <c r="R525" s="71">
        <v>12.5</v>
      </c>
      <c r="S525" s="18" t="s">
        <v>1173</v>
      </c>
      <c r="T525" s="146">
        <f t="shared" si="87"/>
        <v>2028.5</v>
      </c>
      <c r="U525" s="71">
        <v>5</v>
      </c>
      <c r="V525" s="71">
        <v>0</v>
      </c>
      <c r="W525" s="71">
        <v>0</v>
      </c>
      <c r="X525" s="71">
        <v>0</v>
      </c>
      <c r="Y525" s="71">
        <v>0</v>
      </c>
      <c r="Z525" s="71">
        <v>0</v>
      </c>
      <c r="AA525" s="148" t="s">
        <v>2794</v>
      </c>
      <c r="AB525" s="147" t="s">
        <v>2521</v>
      </c>
      <c r="AC525" s="196">
        <f t="shared" si="88"/>
        <v>5</v>
      </c>
      <c r="AD525" s="196">
        <f t="shared" si="89"/>
        <v>10</v>
      </c>
      <c r="AE525" s="196">
        <f t="shared" si="90"/>
        <v>15</v>
      </c>
    </row>
    <row r="526" spans="1:31" s="7" customFormat="1" x14ac:dyDescent="0.25">
      <c r="A526" s="321"/>
      <c r="B526" s="248">
        <f t="shared" si="91"/>
        <v>136</v>
      </c>
      <c r="C526" s="321"/>
      <c r="D526" s="46" t="s">
        <v>1572</v>
      </c>
      <c r="E526" s="382"/>
      <c r="F526" s="46" t="s">
        <v>33</v>
      </c>
      <c r="G526" s="46">
        <v>0.9</v>
      </c>
      <c r="H526" s="46">
        <v>0.9</v>
      </c>
      <c r="I526" s="46">
        <v>300</v>
      </c>
      <c r="J526" s="46">
        <v>2.52</v>
      </c>
      <c r="K526" s="46">
        <v>57</v>
      </c>
      <c r="L526" s="46">
        <v>5</v>
      </c>
      <c r="M526" s="71">
        <v>2016</v>
      </c>
      <c r="N526" s="144">
        <f>IF(K526="","",IF(O526="",IF(K526=0,"",IF(K526&lt;=[7]Разработчик!$D$7,[7]Разработчик!$C$8,IF(K526&lt;=[7]Разработчик!$G$7,[7]Разработчик!$F$8,IF(K526&lt;=[7]Разработчик!$J$7,[7]Разработчик!$I$8,IF(K526&lt;=[7]Разработчик!$M$7,[7]Разработчик!$L$8,IF(K526&lt;=[7]Разработчик!$P$7,[7]Разработчик!$O$8,IF(K526&lt;=[7]Разработчик!$S$7,[7]Разработчик!$R$8,IF(K526&lt;=425.9,3.5,IF(K526&gt;=[7]Разработчик!$V$7,[7]Разработчик!$U$8))))))))),"-"))</f>
        <v>1.5</v>
      </c>
      <c r="O526" s="145"/>
      <c r="P526" s="71">
        <v>2019</v>
      </c>
      <c r="Q526" s="71">
        <v>2023</v>
      </c>
      <c r="R526" s="71">
        <v>12.5</v>
      </c>
      <c r="S526" s="18" t="s">
        <v>1173</v>
      </c>
      <c r="T526" s="146">
        <f t="shared" si="87"/>
        <v>2028.5</v>
      </c>
      <c r="U526" s="71">
        <v>2</v>
      </c>
      <c r="V526" s="71">
        <v>0</v>
      </c>
      <c r="W526" s="71">
        <v>0</v>
      </c>
      <c r="X526" s="71">
        <v>1</v>
      </c>
      <c r="Y526" s="71">
        <v>0</v>
      </c>
      <c r="Z526" s="71">
        <v>0</v>
      </c>
      <c r="AA526" s="148" t="s">
        <v>2795</v>
      </c>
      <c r="AB526" s="147" t="s">
        <v>2521</v>
      </c>
      <c r="AC526" s="196">
        <f t="shared" si="88"/>
        <v>3</v>
      </c>
      <c r="AD526" s="196">
        <f t="shared" si="89"/>
        <v>6</v>
      </c>
      <c r="AE526" s="196">
        <f t="shared" si="90"/>
        <v>9</v>
      </c>
    </row>
    <row r="527" spans="1:31" s="7" customFormat="1" ht="15" customHeight="1" x14ac:dyDescent="0.25">
      <c r="A527" s="321"/>
      <c r="B527" s="248">
        <f t="shared" si="91"/>
        <v>136</v>
      </c>
      <c r="C527" s="321"/>
      <c r="D527" s="364" t="s">
        <v>1573</v>
      </c>
      <c r="E527" s="382"/>
      <c r="F527" s="46" t="s">
        <v>33</v>
      </c>
      <c r="G527" s="364">
        <v>0.9</v>
      </c>
      <c r="H527" s="364">
        <v>0.9</v>
      </c>
      <c r="I527" s="364">
        <v>300</v>
      </c>
      <c r="J527" s="46">
        <v>33.9</v>
      </c>
      <c r="K527" s="46">
        <v>820</v>
      </c>
      <c r="L527" s="46">
        <v>10</v>
      </c>
      <c r="M527" s="71">
        <v>2016</v>
      </c>
      <c r="N527" s="144">
        <f>IF(K527="","",IF(O527="",IF(K527=0,"",IF(K527&lt;=[7]Разработчик!$D$7,[7]Разработчик!$C$8,IF(K527&lt;=[7]Разработчик!$G$7,[7]Разработчик!$F$8,IF(K527&lt;=[7]Разработчик!$J$7,[7]Разработчик!$I$8,IF(K527&lt;=[7]Разработчик!$M$7,[7]Разработчик!$L$8,IF(K527&lt;=[7]Разработчик!$P$7,[7]Разработчик!$O$8,IF(K527&lt;=[7]Разработчик!$S$7,[7]Разработчик!$R$8,IF(K527&lt;=425.9,3.5,IF(K527&gt;=[7]Разработчик!$V$7,[7]Разработчик!$U$8))))))))),"-"))</f>
        <v>4</v>
      </c>
      <c r="O527" s="145"/>
      <c r="P527" s="71">
        <v>2019</v>
      </c>
      <c r="Q527" s="71">
        <v>2023</v>
      </c>
      <c r="R527" s="71">
        <v>12.5</v>
      </c>
      <c r="S527" s="18" t="s">
        <v>1173</v>
      </c>
      <c r="T527" s="146">
        <f t="shared" si="87"/>
        <v>2028.5</v>
      </c>
      <c r="U527" s="71">
        <v>25</v>
      </c>
      <c r="V527" s="71">
        <v>3</v>
      </c>
      <c r="W527" s="71">
        <v>8</v>
      </c>
      <c r="X527" s="71">
        <v>7</v>
      </c>
      <c r="Y527" s="71">
        <v>0</v>
      </c>
      <c r="Z527" s="71">
        <v>1</v>
      </c>
      <c r="AA527" s="148" t="s">
        <v>2796</v>
      </c>
      <c r="AB527" s="147" t="s">
        <v>2521</v>
      </c>
      <c r="AC527" s="196">
        <f t="shared" si="88"/>
        <v>36</v>
      </c>
      <c r="AD527" s="196">
        <f t="shared" si="89"/>
        <v>92</v>
      </c>
      <c r="AE527" s="196">
        <f t="shared" si="90"/>
        <v>128</v>
      </c>
    </row>
    <row r="528" spans="1:31" s="7" customFormat="1" x14ac:dyDescent="0.25">
      <c r="A528" s="321"/>
      <c r="B528" s="248">
        <f t="shared" si="91"/>
        <v>136</v>
      </c>
      <c r="C528" s="321"/>
      <c r="D528" s="364"/>
      <c r="E528" s="382"/>
      <c r="F528" s="46" t="s">
        <v>33</v>
      </c>
      <c r="G528" s="364"/>
      <c r="H528" s="364"/>
      <c r="I528" s="364"/>
      <c r="J528" s="46">
        <v>9.81</v>
      </c>
      <c r="K528" s="46">
        <v>530</v>
      </c>
      <c r="L528" s="46">
        <v>10</v>
      </c>
      <c r="M528" s="71">
        <v>2016</v>
      </c>
      <c r="N528" s="144">
        <f>IF(K528="","",IF(O528="",IF(K528=0,"",IF(K528&lt;=[7]Разработчик!$D$7,[7]Разработчик!$C$8,IF(K528&lt;=[7]Разработчик!$G$7,[7]Разработчик!$F$8,IF(K528&lt;=[7]Разработчик!$J$7,[7]Разработчик!$I$8,IF(K528&lt;=[7]Разработчик!$M$7,[7]Разработчик!$L$8,IF(K528&lt;=[7]Разработчик!$P$7,[7]Разработчик!$O$8,IF(K528&lt;=[7]Разработчик!$S$7,[7]Разработчик!$R$8,IF(K528&lt;=425.9,3.5,IF(K528&gt;=[7]Разработчик!$V$7,[7]Разработчик!$U$8))))))))),"-"))</f>
        <v>4</v>
      </c>
      <c r="O528" s="145"/>
      <c r="P528" s="71">
        <v>2019</v>
      </c>
      <c r="Q528" s="71">
        <v>2023</v>
      </c>
      <c r="R528" s="71">
        <v>12.5</v>
      </c>
      <c r="S528" s="18" t="s">
        <v>1173</v>
      </c>
      <c r="T528" s="146">
        <f t="shared" si="87"/>
        <v>2028.5</v>
      </c>
      <c r="U528" s="147"/>
      <c r="V528" s="147"/>
      <c r="W528" s="147"/>
      <c r="X528" s="147"/>
      <c r="Y528" s="147"/>
      <c r="Z528" s="147"/>
      <c r="AA528" s="148"/>
      <c r="AB528" s="147"/>
      <c r="AC528" s="196">
        <f t="shared" si="88"/>
        <v>0</v>
      </c>
      <c r="AD528" s="196">
        <f t="shared" si="89"/>
        <v>0</v>
      </c>
      <c r="AE528" s="196">
        <f t="shared" si="90"/>
        <v>0</v>
      </c>
    </row>
    <row r="529" spans="1:31" s="7" customFormat="1" x14ac:dyDescent="0.25">
      <c r="A529" s="321"/>
      <c r="B529" s="248">
        <f t="shared" si="91"/>
        <v>136</v>
      </c>
      <c r="C529" s="321"/>
      <c r="D529" s="364"/>
      <c r="E529" s="382"/>
      <c r="F529" s="46" t="s">
        <v>33</v>
      </c>
      <c r="G529" s="364"/>
      <c r="H529" s="364"/>
      <c r="I529" s="364"/>
      <c r="J529" s="46">
        <v>3.05</v>
      </c>
      <c r="K529" s="46">
        <v>89</v>
      </c>
      <c r="L529" s="46">
        <v>5</v>
      </c>
      <c r="M529" s="71">
        <v>2016</v>
      </c>
      <c r="N529" s="144">
        <f>IF(K529="","",IF(O529="",IF(K529=0,"",IF(K529&lt;=[7]Разработчик!$D$7,[7]Разработчик!$C$8,IF(K529&lt;=[7]Разработчик!$G$7,[7]Разработчик!$F$8,IF(K529&lt;=[7]Разработчик!$J$7,[7]Разработчик!$I$8,IF(K529&lt;=[7]Разработчик!$M$7,[7]Разработчик!$L$8,IF(K529&lt;=[7]Разработчик!$P$7,[7]Разработчик!$O$8,IF(K529&lt;=[7]Разработчик!$S$7,[7]Разработчик!$R$8,IF(K529&lt;=425.9,3.5,IF(K529&gt;=[7]Разработчик!$V$7,[7]Разработчик!$U$8))))))))),"-"))</f>
        <v>2</v>
      </c>
      <c r="O529" s="145"/>
      <c r="P529" s="71">
        <v>2019</v>
      </c>
      <c r="Q529" s="71">
        <v>2023</v>
      </c>
      <c r="R529" s="71">
        <v>12.5</v>
      </c>
      <c r="S529" s="18" t="s">
        <v>1173</v>
      </c>
      <c r="T529" s="146">
        <f t="shared" si="87"/>
        <v>2028.5</v>
      </c>
      <c r="U529" s="147"/>
      <c r="V529" s="147"/>
      <c r="W529" s="147"/>
      <c r="X529" s="147"/>
      <c r="Y529" s="147"/>
      <c r="Z529" s="147"/>
      <c r="AA529" s="148"/>
      <c r="AB529" s="147"/>
      <c r="AC529" s="196">
        <f t="shared" si="88"/>
        <v>0</v>
      </c>
      <c r="AD529" s="196">
        <f t="shared" si="89"/>
        <v>0</v>
      </c>
      <c r="AE529" s="196">
        <f t="shared" si="90"/>
        <v>0</v>
      </c>
    </row>
    <row r="530" spans="1:31" s="7" customFormat="1" x14ac:dyDescent="0.25">
      <c r="A530" s="321"/>
      <c r="B530" s="248">
        <f t="shared" si="91"/>
        <v>136</v>
      </c>
      <c r="C530" s="321"/>
      <c r="D530" s="364"/>
      <c r="E530" s="382"/>
      <c r="F530" s="46" t="s">
        <v>33</v>
      </c>
      <c r="G530" s="364"/>
      <c r="H530" s="364"/>
      <c r="I530" s="364"/>
      <c r="J530" s="46">
        <v>22.73</v>
      </c>
      <c r="K530" s="46">
        <v>57</v>
      </c>
      <c r="L530" s="46">
        <v>5</v>
      </c>
      <c r="M530" s="71">
        <v>2016</v>
      </c>
      <c r="N530" s="144">
        <f>IF(K530="","",IF(O530="",IF(K530=0,"",IF(K530&lt;=[7]Разработчик!$D$7,[7]Разработчик!$C$8,IF(K530&lt;=[7]Разработчик!$G$7,[7]Разработчик!$F$8,IF(K530&lt;=[7]Разработчик!$J$7,[7]Разработчик!$I$8,IF(K530&lt;=[7]Разработчик!$M$7,[7]Разработчик!$L$8,IF(K530&lt;=[7]Разработчик!$P$7,[7]Разработчик!$O$8,IF(K530&lt;=[7]Разработчик!$S$7,[7]Разработчик!$R$8,IF(K530&lt;=425.9,3.5,IF(K530&gt;=[7]Разработчик!$V$7,[7]Разработчик!$U$8))))))))),"-"))</f>
        <v>1.5</v>
      </c>
      <c r="O530" s="145"/>
      <c r="P530" s="71">
        <v>2019</v>
      </c>
      <c r="Q530" s="71">
        <v>2023</v>
      </c>
      <c r="R530" s="71">
        <v>12.5</v>
      </c>
      <c r="S530" s="18" t="s">
        <v>1173</v>
      </c>
      <c r="T530" s="146">
        <f t="shared" si="87"/>
        <v>2028.5</v>
      </c>
      <c r="U530" s="147"/>
      <c r="V530" s="147"/>
      <c r="W530" s="147"/>
      <c r="X530" s="147"/>
      <c r="Y530" s="147"/>
      <c r="Z530" s="147"/>
      <c r="AA530" s="148"/>
      <c r="AB530" s="147"/>
      <c r="AC530" s="196">
        <f t="shared" si="88"/>
        <v>0</v>
      </c>
      <c r="AD530" s="196">
        <f t="shared" si="89"/>
        <v>0</v>
      </c>
      <c r="AE530" s="196">
        <f t="shared" si="90"/>
        <v>0</v>
      </c>
    </row>
    <row r="531" spans="1:31" s="7" customFormat="1" ht="15" customHeight="1" x14ac:dyDescent="0.25">
      <c r="A531" s="321"/>
      <c r="B531" s="248">
        <f t="shared" si="91"/>
        <v>136</v>
      </c>
      <c r="C531" s="321"/>
      <c r="D531" s="386" t="s">
        <v>1574</v>
      </c>
      <c r="E531" s="382"/>
      <c r="F531" s="46" t="s">
        <v>33</v>
      </c>
      <c r="G531" s="386">
        <v>0.9</v>
      </c>
      <c r="H531" s="386">
        <v>0.9</v>
      </c>
      <c r="I531" s="386">
        <v>300</v>
      </c>
      <c r="J531" s="18">
        <v>8.64</v>
      </c>
      <c r="K531" s="18">
        <v>325</v>
      </c>
      <c r="L531" s="18">
        <v>8</v>
      </c>
      <c r="M531" s="71">
        <v>2016</v>
      </c>
      <c r="N531" s="144">
        <f>IF(K531="","",IF(O531="",IF(K531=0,"",IF(K531&lt;=[7]Разработчик!$D$7,[7]Разработчик!$C$8,IF(K531&lt;=[7]Разработчик!$G$7,[7]Разработчик!$F$8,IF(K531&lt;=[7]Разработчик!$J$7,[7]Разработчик!$I$8,IF(K531&lt;=[7]Разработчик!$M$7,[7]Разработчик!$L$8,IF(K531&lt;=[7]Разработчик!$P$7,[7]Разработчик!$O$8,IF(K531&lt;=[7]Разработчик!$S$7,[7]Разработчик!$R$8,IF(K531&lt;=425.9,3.5,IF(K531&gt;=[7]Разработчик!$V$7,[7]Разработчик!$U$8))))))))),"-"))</f>
        <v>3</v>
      </c>
      <c r="O531" s="145"/>
      <c r="P531" s="71">
        <v>2019</v>
      </c>
      <c r="Q531" s="71">
        <v>2023</v>
      </c>
      <c r="R531" s="71">
        <v>12.5</v>
      </c>
      <c r="S531" s="18" t="s">
        <v>1173</v>
      </c>
      <c r="T531" s="146">
        <f t="shared" si="87"/>
        <v>2028.5</v>
      </c>
      <c r="U531" s="71">
        <v>6</v>
      </c>
      <c r="V531" s="71">
        <v>1</v>
      </c>
      <c r="W531" s="71">
        <v>1</v>
      </c>
      <c r="X531" s="147">
        <v>1</v>
      </c>
      <c r="Y531" s="71">
        <v>0</v>
      </c>
      <c r="Z531" s="71">
        <v>0</v>
      </c>
      <c r="AA531" s="148" t="s">
        <v>2797</v>
      </c>
      <c r="AB531" s="147" t="s">
        <v>2521</v>
      </c>
      <c r="AC531" s="196">
        <f t="shared" si="88"/>
        <v>8</v>
      </c>
      <c r="AD531" s="196">
        <f t="shared" si="89"/>
        <v>19</v>
      </c>
      <c r="AE531" s="196">
        <f t="shared" si="90"/>
        <v>27</v>
      </c>
    </row>
    <row r="532" spans="1:31" s="7" customFormat="1" x14ac:dyDescent="0.25">
      <c r="A532" s="321"/>
      <c r="B532" s="248">
        <f t="shared" si="91"/>
        <v>136</v>
      </c>
      <c r="C532" s="321"/>
      <c r="D532" s="386"/>
      <c r="E532" s="382"/>
      <c r="F532" s="46" t="s">
        <v>33</v>
      </c>
      <c r="G532" s="386"/>
      <c r="H532" s="386"/>
      <c r="I532" s="386"/>
      <c r="J532" s="18">
        <v>0.52</v>
      </c>
      <c r="K532" s="46">
        <v>273</v>
      </c>
      <c r="L532" s="46">
        <v>7</v>
      </c>
      <c r="M532" s="71">
        <v>2016</v>
      </c>
      <c r="N532" s="144">
        <f>IF(K532="","",IF(O532="",IF(K532=0,"",IF(K532&lt;=[7]Разработчик!$D$7,[7]Разработчик!$C$8,IF(K532&lt;=[7]Разработчик!$G$7,[7]Разработчик!$F$8,IF(K532&lt;=[7]Разработчик!$J$7,[7]Разработчик!$I$8,IF(K532&lt;=[7]Разработчик!$M$7,[7]Разработчик!$L$8,IF(K532&lt;=[7]Разработчик!$P$7,[7]Разработчик!$O$8,IF(K532&lt;=[7]Разработчик!$S$7,[7]Разработчик!$R$8,IF(K532&lt;=425.9,3.5,IF(K532&gt;=[7]Разработчик!$V$7,[7]Разработчик!$U$8))))))))),"-"))</f>
        <v>3</v>
      </c>
      <c r="O532" s="145"/>
      <c r="P532" s="71">
        <v>2019</v>
      </c>
      <c r="Q532" s="71">
        <v>2023</v>
      </c>
      <c r="R532" s="71">
        <v>12.5</v>
      </c>
      <c r="S532" s="18" t="s">
        <v>1173</v>
      </c>
      <c r="T532" s="146">
        <f t="shared" si="87"/>
        <v>2028.5</v>
      </c>
      <c r="U532" s="147"/>
      <c r="V532" s="147"/>
      <c r="W532" s="147"/>
      <c r="X532" s="147"/>
      <c r="Y532" s="147"/>
      <c r="Z532" s="147"/>
      <c r="AA532" s="148"/>
      <c r="AB532" s="147"/>
      <c r="AC532" s="196">
        <f t="shared" si="88"/>
        <v>0</v>
      </c>
      <c r="AD532" s="196">
        <f t="shared" si="89"/>
        <v>0</v>
      </c>
      <c r="AE532" s="196">
        <f t="shared" si="90"/>
        <v>0</v>
      </c>
    </row>
    <row r="533" spans="1:31" s="7" customFormat="1" x14ac:dyDescent="0.25">
      <c r="A533" s="321"/>
      <c r="B533" s="248">
        <f t="shared" si="91"/>
        <v>136</v>
      </c>
      <c r="C533" s="321"/>
      <c r="D533" s="386"/>
      <c r="E533" s="382"/>
      <c r="F533" s="46" t="s">
        <v>33</v>
      </c>
      <c r="G533" s="386"/>
      <c r="H533" s="386"/>
      <c r="I533" s="386"/>
      <c r="J533" s="18">
        <v>0.1</v>
      </c>
      <c r="K533" s="46">
        <v>57</v>
      </c>
      <c r="L533" s="46">
        <v>5</v>
      </c>
      <c r="M533" s="71">
        <v>2016</v>
      </c>
      <c r="N533" s="144">
        <f>IF(K533="","",IF(O533="",IF(K533=0,"",IF(K533&lt;=[7]Разработчик!$D$7,[7]Разработчик!$C$8,IF(K533&lt;=[7]Разработчик!$G$7,[7]Разработчик!$F$8,IF(K533&lt;=[7]Разработчик!$J$7,[7]Разработчик!$I$8,IF(K533&lt;=[7]Разработчик!$M$7,[7]Разработчик!$L$8,IF(K533&lt;=[7]Разработчик!$P$7,[7]Разработчик!$O$8,IF(K533&lt;=[7]Разработчик!$S$7,[7]Разработчик!$R$8,IF(K533&lt;=425.9,3.5,IF(K533&gt;=[7]Разработчик!$V$7,[7]Разработчик!$U$8))))))))),"-"))</f>
        <v>1.5</v>
      </c>
      <c r="O533" s="145"/>
      <c r="P533" s="71">
        <v>2019</v>
      </c>
      <c r="Q533" s="71">
        <v>2023</v>
      </c>
      <c r="R533" s="71">
        <v>12.5</v>
      </c>
      <c r="S533" s="18" t="s">
        <v>1173</v>
      </c>
      <c r="T533" s="146">
        <f t="shared" si="87"/>
        <v>2028.5</v>
      </c>
      <c r="U533" s="147"/>
      <c r="V533" s="147"/>
      <c r="W533" s="147"/>
      <c r="X533" s="147"/>
      <c r="Y533" s="147"/>
      <c r="Z533" s="147"/>
      <c r="AA533" s="148"/>
      <c r="AB533" s="147"/>
      <c r="AC533" s="196">
        <f t="shared" si="88"/>
        <v>0</v>
      </c>
      <c r="AD533" s="196">
        <f t="shared" si="89"/>
        <v>0</v>
      </c>
      <c r="AE533" s="196">
        <f t="shared" si="90"/>
        <v>0</v>
      </c>
    </row>
    <row r="534" spans="1:31" s="7" customFormat="1" x14ac:dyDescent="0.25">
      <c r="A534" s="321"/>
      <c r="B534" s="248">
        <f t="shared" si="91"/>
        <v>136</v>
      </c>
      <c r="C534" s="321"/>
      <c r="D534" s="18" t="s">
        <v>1575</v>
      </c>
      <c r="E534" s="382"/>
      <c r="F534" s="46" t="s">
        <v>33</v>
      </c>
      <c r="G534" s="18">
        <v>0.9</v>
      </c>
      <c r="H534" s="18">
        <v>0.9</v>
      </c>
      <c r="I534" s="18">
        <v>300</v>
      </c>
      <c r="J534" s="46">
        <v>0.74</v>
      </c>
      <c r="K534" s="46">
        <v>89</v>
      </c>
      <c r="L534" s="46">
        <v>5</v>
      </c>
      <c r="M534" s="71">
        <v>2016</v>
      </c>
      <c r="N534" s="144">
        <f>IF(K534="","",IF(O534="",IF(K534=0,"",IF(K534&lt;=[7]Разработчик!$D$7,[7]Разработчик!$C$8,IF(K534&lt;=[7]Разработчик!$G$7,[7]Разработчик!$F$8,IF(K534&lt;=[7]Разработчик!$J$7,[7]Разработчик!$I$8,IF(K534&lt;=[7]Разработчик!$M$7,[7]Разработчик!$L$8,IF(K534&lt;=[7]Разработчик!$P$7,[7]Разработчик!$O$8,IF(K534&lt;=[7]Разработчик!$S$7,[7]Разработчик!$R$8,IF(K534&lt;=425.9,3.5,IF(K534&gt;=[7]Разработчик!$V$7,[7]Разработчик!$U$8))))))))),"-"))</f>
        <v>2</v>
      </c>
      <c r="O534" s="145"/>
      <c r="P534" s="71">
        <v>2019</v>
      </c>
      <c r="Q534" s="71">
        <v>2023</v>
      </c>
      <c r="R534" s="71">
        <v>12.5</v>
      </c>
      <c r="S534" s="18" t="s">
        <v>1173</v>
      </c>
      <c r="T534" s="146">
        <f t="shared" si="87"/>
        <v>2028.5</v>
      </c>
      <c r="U534" s="71">
        <v>1</v>
      </c>
      <c r="V534" s="71">
        <v>0</v>
      </c>
      <c r="W534" s="147">
        <v>1</v>
      </c>
      <c r="X534" s="147">
        <v>0</v>
      </c>
      <c r="Y534" s="147">
        <v>0</v>
      </c>
      <c r="Z534" s="147">
        <v>0</v>
      </c>
      <c r="AA534" s="148" t="s">
        <v>2798</v>
      </c>
      <c r="AB534" s="147" t="s">
        <v>2521</v>
      </c>
      <c r="AC534" s="196">
        <f t="shared" si="88"/>
        <v>1</v>
      </c>
      <c r="AD534" s="196">
        <f t="shared" si="89"/>
        <v>4</v>
      </c>
      <c r="AE534" s="196">
        <f t="shared" si="90"/>
        <v>5</v>
      </c>
    </row>
    <row r="535" spans="1:31" s="7" customFormat="1" x14ac:dyDescent="0.25">
      <c r="A535" s="321"/>
      <c r="B535" s="248">
        <f t="shared" si="91"/>
        <v>136</v>
      </c>
      <c r="C535" s="321"/>
      <c r="D535" s="46" t="s">
        <v>1576</v>
      </c>
      <c r="E535" s="382"/>
      <c r="F535" s="46" t="s">
        <v>33</v>
      </c>
      <c r="G535" s="46">
        <v>0.9</v>
      </c>
      <c r="H535" s="46">
        <v>0.9</v>
      </c>
      <c r="I535" s="46">
        <v>300</v>
      </c>
      <c r="J535" s="46">
        <v>5.1100000000000003</v>
      </c>
      <c r="K535" s="46">
        <v>325</v>
      </c>
      <c r="L535" s="46">
        <v>8</v>
      </c>
      <c r="M535" s="71">
        <v>2016</v>
      </c>
      <c r="N535" s="144">
        <f>IF(K535="","",IF(O535="",IF(K535=0,"",IF(K535&lt;=[7]Разработчик!$D$7,[7]Разработчик!$C$8,IF(K535&lt;=[7]Разработчик!$G$7,[7]Разработчик!$F$8,IF(K535&lt;=[7]Разработчик!$J$7,[7]Разработчик!$I$8,IF(K535&lt;=[7]Разработчик!$M$7,[7]Разработчик!$L$8,IF(K535&lt;=[7]Разработчик!$P$7,[7]Разработчик!$O$8,IF(K535&lt;=[7]Разработчик!$S$7,[7]Разработчик!$R$8,IF(K535&lt;=425.9,3.5,IF(K535&gt;=[7]Разработчик!$V$7,[7]Разработчик!$U$8))))))))),"-"))</f>
        <v>3</v>
      </c>
      <c r="O535" s="145"/>
      <c r="P535" s="71">
        <v>2019</v>
      </c>
      <c r="Q535" s="71">
        <v>2023</v>
      </c>
      <c r="R535" s="71">
        <v>12.5</v>
      </c>
      <c r="S535" s="18" t="s">
        <v>1173</v>
      </c>
      <c r="T535" s="146">
        <f t="shared" si="87"/>
        <v>2028.5</v>
      </c>
      <c r="U535" s="71">
        <v>2</v>
      </c>
      <c r="V535" s="71">
        <v>0</v>
      </c>
      <c r="W535" s="71">
        <v>0</v>
      </c>
      <c r="X535" s="71">
        <v>3</v>
      </c>
      <c r="Y535" s="71">
        <v>0</v>
      </c>
      <c r="Z535" s="71">
        <v>0</v>
      </c>
      <c r="AA535" s="148" t="s">
        <v>2799</v>
      </c>
      <c r="AB535" s="147" t="s">
        <v>2521</v>
      </c>
      <c r="AC535" s="196">
        <f t="shared" si="88"/>
        <v>5</v>
      </c>
      <c r="AD535" s="196">
        <f t="shared" si="89"/>
        <v>10</v>
      </c>
      <c r="AE535" s="196">
        <f t="shared" si="90"/>
        <v>15</v>
      </c>
    </row>
    <row r="536" spans="1:31" s="7" customFormat="1" x14ac:dyDescent="0.25">
      <c r="A536" s="321"/>
      <c r="B536" s="248">
        <f t="shared" si="91"/>
        <v>136</v>
      </c>
      <c r="C536" s="321"/>
      <c r="D536" s="46" t="s">
        <v>1577</v>
      </c>
      <c r="E536" s="382"/>
      <c r="F536" s="46" t="s">
        <v>33</v>
      </c>
      <c r="G536" s="46">
        <v>0.9</v>
      </c>
      <c r="H536" s="46">
        <v>0.9</v>
      </c>
      <c r="I536" s="46">
        <v>300</v>
      </c>
      <c r="J536" s="46">
        <v>3.8</v>
      </c>
      <c r="K536" s="46">
        <v>57</v>
      </c>
      <c r="L536" s="46">
        <v>5</v>
      </c>
      <c r="M536" s="71">
        <v>2016</v>
      </c>
      <c r="N536" s="144">
        <f>IF(K536="","",IF(O536="",IF(K536=0,"",IF(K536&lt;=[7]Разработчик!$D$7,[7]Разработчик!$C$8,IF(K536&lt;=[7]Разработчик!$G$7,[7]Разработчик!$F$8,IF(K536&lt;=[7]Разработчик!$J$7,[7]Разработчик!$I$8,IF(K536&lt;=[7]Разработчик!$M$7,[7]Разработчик!$L$8,IF(K536&lt;=[7]Разработчик!$P$7,[7]Разработчик!$O$8,IF(K536&lt;=[7]Разработчик!$S$7,[7]Разработчик!$R$8,IF(K536&lt;=425.9,3.5,IF(K536&gt;=[7]Разработчик!$V$7,[7]Разработчик!$U$8))))))))),"-"))</f>
        <v>1.5</v>
      </c>
      <c r="O536" s="145"/>
      <c r="P536" s="71">
        <v>2019</v>
      </c>
      <c r="Q536" s="71">
        <v>2023</v>
      </c>
      <c r="R536" s="71">
        <v>12.5</v>
      </c>
      <c r="S536" s="18" t="s">
        <v>1173</v>
      </c>
      <c r="T536" s="146">
        <f t="shared" si="87"/>
        <v>2028.5</v>
      </c>
      <c r="U536" s="71">
        <v>2</v>
      </c>
      <c r="V536" s="71">
        <v>0</v>
      </c>
      <c r="W536" s="71">
        <v>0</v>
      </c>
      <c r="X536" s="71">
        <v>0</v>
      </c>
      <c r="Y536" s="71">
        <v>0</v>
      </c>
      <c r="Z536" s="71">
        <v>0</v>
      </c>
      <c r="AA536" s="148" t="s">
        <v>2800</v>
      </c>
      <c r="AB536" s="147" t="s">
        <v>2521</v>
      </c>
      <c r="AC536" s="196">
        <f t="shared" si="88"/>
        <v>2</v>
      </c>
      <c r="AD536" s="196">
        <f t="shared" si="89"/>
        <v>4</v>
      </c>
      <c r="AE536" s="196">
        <f t="shared" si="90"/>
        <v>6</v>
      </c>
    </row>
    <row r="537" spans="1:31" s="7" customFormat="1" ht="15" customHeight="1" x14ac:dyDescent="0.25">
      <c r="A537" s="321"/>
      <c r="B537" s="248">
        <f t="shared" si="91"/>
        <v>136</v>
      </c>
      <c r="C537" s="321"/>
      <c r="D537" s="364" t="s">
        <v>1578</v>
      </c>
      <c r="E537" s="382"/>
      <c r="F537" s="46" t="s">
        <v>33</v>
      </c>
      <c r="G537" s="364">
        <v>0.9</v>
      </c>
      <c r="H537" s="364">
        <v>0.9</v>
      </c>
      <c r="I537" s="364">
        <v>300</v>
      </c>
      <c r="J537" s="46">
        <v>6.02</v>
      </c>
      <c r="K537" s="46">
        <v>377</v>
      </c>
      <c r="L537" s="46">
        <v>9</v>
      </c>
      <c r="M537" s="71">
        <v>2016</v>
      </c>
      <c r="N537" s="144">
        <f>IF(K537="","",IF(O537="",IF(K537=0,"",IF(K537&lt;=[7]Разработчик!$D$7,[7]Разработчик!$C$8,IF(K537&lt;=[7]Разработчик!$G$7,[7]Разработчик!$F$8,IF(K537&lt;=[7]Разработчик!$J$7,[7]Разработчик!$I$8,IF(K537&lt;=[7]Разработчик!$M$7,[7]Разработчик!$L$8,IF(K537&lt;=[7]Разработчик!$P$7,[7]Разработчик!$O$8,IF(K537&lt;=[7]Разработчик!$S$7,[7]Разработчик!$R$8,IF(K537&lt;=425.9,3.5,IF(K537&gt;=[7]Разработчик!$V$7,[7]Разработчик!$U$8))))))))),"-"))</f>
        <v>3.5</v>
      </c>
      <c r="O537" s="145"/>
      <c r="P537" s="71">
        <v>2019</v>
      </c>
      <c r="Q537" s="71">
        <v>2023</v>
      </c>
      <c r="R537" s="71">
        <v>12.5</v>
      </c>
      <c r="S537" s="18" t="s">
        <v>1173</v>
      </c>
      <c r="T537" s="146">
        <f t="shared" si="87"/>
        <v>2028.5</v>
      </c>
      <c r="U537" s="147"/>
      <c r="V537" s="147"/>
      <c r="W537" s="147"/>
      <c r="X537" s="147"/>
      <c r="Y537" s="147"/>
      <c r="Z537" s="147"/>
      <c r="AA537" s="148"/>
      <c r="AB537" s="147"/>
      <c r="AC537" s="196">
        <f t="shared" si="88"/>
        <v>0</v>
      </c>
      <c r="AD537" s="196">
        <f t="shared" si="89"/>
        <v>0</v>
      </c>
      <c r="AE537" s="196">
        <f t="shared" si="90"/>
        <v>0</v>
      </c>
    </row>
    <row r="538" spans="1:31" s="7" customFormat="1" x14ac:dyDescent="0.25">
      <c r="A538" s="321"/>
      <c r="B538" s="248">
        <f t="shared" si="91"/>
        <v>136</v>
      </c>
      <c r="C538" s="321"/>
      <c r="D538" s="364"/>
      <c r="E538" s="382"/>
      <c r="F538" s="46" t="s">
        <v>33</v>
      </c>
      <c r="G538" s="364"/>
      <c r="H538" s="364"/>
      <c r="I538" s="364"/>
      <c r="J538" s="46">
        <v>7.32</v>
      </c>
      <c r="K538" s="46">
        <v>57</v>
      </c>
      <c r="L538" s="46">
        <v>5</v>
      </c>
      <c r="M538" s="71">
        <v>2016</v>
      </c>
      <c r="N538" s="144">
        <f>IF(K538="","",IF(O538="",IF(K538=0,"",IF(K538&lt;=[7]Разработчик!$D$7,[7]Разработчик!$C$8,IF(K538&lt;=[7]Разработчик!$G$7,[7]Разработчик!$F$8,IF(K538&lt;=[7]Разработчик!$J$7,[7]Разработчик!$I$8,IF(K538&lt;=[7]Разработчик!$M$7,[7]Разработчик!$L$8,IF(K538&lt;=[7]Разработчик!$P$7,[7]Разработчик!$O$8,IF(K538&lt;=[7]Разработчик!$S$7,[7]Разработчик!$R$8,IF(K538&lt;=425.9,3.5,IF(K538&gt;=[7]Разработчик!$V$7,[7]Разработчик!$U$8))))))))),"-"))</f>
        <v>1.5</v>
      </c>
      <c r="O538" s="145"/>
      <c r="P538" s="71">
        <v>2019</v>
      </c>
      <c r="Q538" s="71">
        <v>2023</v>
      </c>
      <c r="R538" s="71">
        <v>12.5</v>
      </c>
      <c r="S538" s="18" t="s">
        <v>1173</v>
      </c>
      <c r="T538" s="146">
        <f t="shared" si="87"/>
        <v>2028.5</v>
      </c>
      <c r="U538" s="71">
        <v>5</v>
      </c>
      <c r="V538" s="71">
        <v>2</v>
      </c>
      <c r="W538" s="71">
        <v>0</v>
      </c>
      <c r="X538" s="71">
        <v>2</v>
      </c>
      <c r="Y538" s="71">
        <v>0</v>
      </c>
      <c r="Z538" s="71">
        <v>1</v>
      </c>
      <c r="AA538" s="148" t="s">
        <v>2801</v>
      </c>
      <c r="AB538" s="147" t="s">
        <v>2521</v>
      </c>
      <c r="AC538" s="196">
        <f t="shared" si="88"/>
        <v>10</v>
      </c>
      <c r="AD538" s="196">
        <f t="shared" si="89"/>
        <v>23</v>
      </c>
      <c r="AE538" s="196">
        <f t="shared" si="90"/>
        <v>33</v>
      </c>
    </row>
    <row r="539" spans="1:31" s="7" customFormat="1" ht="15" customHeight="1" x14ac:dyDescent="0.25">
      <c r="A539" s="321"/>
      <c r="B539" s="248">
        <f t="shared" si="91"/>
        <v>136</v>
      </c>
      <c r="C539" s="321"/>
      <c r="D539" s="364" t="s">
        <v>1579</v>
      </c>
      <c r="E539" s="382"/>
      <c r="F539" s="46" t="s">
        <v>33</v>
      </c>
      <c r="G539" s="364">
        <v>0.9</v>
      </c>
      <c r="H539" s="364">
        <v>0.9</v>
      </c>
      <c r="I539" s="364">
        <v>300</v>
      </c>
      <c r="J539" s="46">
        <v>13.89</v>
      </c>
      <c r="K539" s="46">
        <v>89</v>
      </c>
      <c r="L539" s="46">
        <v>5</v>
      </c>
      <c r="M539" s="71">
        <v>2016</v>
      </c>
      <c r="N539" s="144">
        <f>IF(K539="","",IF(O539="",IF(K539=0,"",IF(K539&lt;=[7]Разработчик!$D$7,[7]Разработчик!$C$8,IF(K539&lt;=[7]Разработчик!$G$7,[7]Разработчик!$F$8,IF(K539&lt;=[7]Разработчик!$J$7,[7]Разработчик!$I$8,IF(K539&lt;=[7]Разработчик!$M$7,[7]Разработчик!$L$8,IF(K539&lt;=[7]Разработчик!$P$7,[7]Разработчик!$O$8,IF(K539&lt;=[7]Разработчик!$S$7,[7]Разработчик!$R$8,IF(K539&lt;=425.9,3.5,IF(K539&gt;=[7]Разработчик!$V$7,[7]Разработчик!$U$8))))))))),"-"))</f>
        <v>2</v>
      </c>
      <c r="O539" s="145"/>
      <c r="P539" s="71">
        <v>2019</v>
      </c>
      <c r="Q539" s="71">
        <v>2023</v>
      </c>
      <c r="R539" s="71">
        <v>12.5</v>
      </c>
      <c r="S539" s="18" t="s">
        <v>1173</v>
      </c>
      <c r="T539" s="146">
        <f t="shared" si="87"/>
        <v>2028.5</v>
      </c>
      <c r="U539" s="147"/>
      <c r="V539" s="147"/>
      <c r="W539" s="147"/>
      <c r="X539" s="147"/>
      <c r="Y539" s="147"/>
      <c r="Z539" s="147"/>
      <c r="AA539" s="148"/>
      <c r="AB539" s="147"/>
      <c r="AC539" s="196">
        <f t="shared" si="88"/>
        <v>0</v>
      </c>
      <c r="AD539" s="196">
        <f t="shared" si="89"/>
        <v>0</v>
      </c>
      <c r="AE539" s="196">
        <f t="shared" si="90"/>
        <v>0</v>
      </c>
    </row>
    <row r="540" spans="1:31" s="7" customFormat="1" x14ac:dyDescent="0.25">
      <c r="A540" s="321"/>
      <c r="B540" s="248">
        <f t="shared" si="91"/>
        <v>136</v>
      </c>
      <c r="C540" s="321"/>
      <c r="D540" s="364"/>
      <c r="E540" s="382"/>
      <c r="F540" s="46" t="s">
        <v>33</v>
      </c>
      <c r="G540" s="364"/>
      <c r="H540" s="364"/>
      <c r="I540" s="364"/>
      <c r="J540" s="46">
        <v>2.0499999999999998</v>
      </c>
      <c r="K540" s="46">
        <v>57</v>
      </c>
      <c r="L540" s="46">
        <v>5</v>
      </c>
      <c r="M540" s="71">
        <v>2016</v>
      </c>
      <c r="N540" s="144">
        <f>IF(K540="","",IF(O540="",IF(K540=0,"",IF(K540&lt;=[7]Разработчик!$D$7,[7]Разработчик!$C$8,IF(K540&lt;=[7]Разработчик!$G$7,[7]Разработчик!$F$8,IF(K540&lt;=[7]Разработчик!$J$7,[7]Разработчик!$I$8,IF(K540&lt;=[7]Разработчик!$M$7,[7]Разработчик!$L$8,IF(K540&lt;=[7]Разработчик!$P$7,[7]Разработчик!$O$8,IF(K540&lt;=[7]Разработчик!$S$7,[7]Разработчик!$R$8,IF(K540&lt;=425.9,3.5,IF(K540&gt;=[7]Разработчик!$V$7,[7]Разработчик!$U$8))))))))),"-"))</f>
        <v>1.5</v>
      </c>
      <c r="O540" s="145"/>
      <c r="P540" s="71">
        <v>2019</v>
      </c>
      <c r="Q540" s="71">
        <v>2023</v>
      </c>
      <c r="R540" s="71">
        <v>12.5</v>
      </c>
      <c r="S540" s="18" t="s">
        <v>1173</v>
      </c>
      <c r="T540" s="146">
        <f t="shared" si="87"/>
        <v>2028.5</v>
      </c>
      <c r="U540" s="71">
        <v>7</v>
      </c>
      <c r="V540" s="71">
        <v>1</v>
      </c>
      <c r="W540" s="71">
        <v>0</v>
      </c>
      <c r="X540" s="71">
        <v>1</v>
      </c>
      <c r="Y540" s="71">
        <v>0</v>
      </c>
      <c r="Z540" s="71">
        <v>0</v>
      </c>
      <c r="AA540" s="148" t="s">
        <v>2802</v>
      </c>
      <c r="AB540" s="147" t="s">
        <v>2521</v>
      </c>
      <c r="AC540" s="196">
        <f t="shared" si="88"/>
        <v>9</v>
      </c>
      <c r="AD540" s="196">
        <f t="shared" si="89"/>
        <v>19</v>
      </c>
      <c r="AE540" s="196">
        <f t="shared" si="90"/>
        <v>28</v>
      </c>
    </row>
    <row r="541" spans="1:31" s="7" customFormat="1" x14ac:dyDescent="0.25">
      <c r="A541" s="321"/>
      <c r="B541" s="248">
        <f t="shared" si="91"/>
        <v>136</v>
      </c>
      <c r="C541" s="321"/>
      <c r="D541" s="49" t="s">
        <v>1580</v>
      </c>
      <c r="E541" s="382"/>
      <c r="F541" s="46" t="s">
        <v>33</v>
      </c>
      <c r="G541" s="71">
        <v>0.9</v>
      </c>
      <c r="H541" s="71">
        <v>0.9</v>
      </c>
      <c r="I541" s="71">
        <v>300</v>
      </c>
      <c r="J541" s="71">
        <v>6.12</v>
      </c>
      <c r="K541" s="71">
        <v>57</v>
      </c>
      <c r="L541" s="71">
        <v>5</v>
      </c>
      <c r="M541" s="71">
        <v>2016</v>
      </c>
      <c r="N541" s="144">
        <f>IF(K541="","",IF(O541="",IF(K541=0,"",IF(K541&lt;=[7]Разработчик!$D$7,[7]Разработчик!$C$8,IF(K541&lt;=[7]Разработчик!$G$7,[7]Разработчик!$F$8,IF(K541&lt;=[7]Разработчик!$J$7,[7]Разработчик!$I$8,IF(K541&lt;=[7]Разработчик!$M$7,[7]Разработчик!$L$8,IF(K541&lt;=[7]Разработчик!$P$7,[7]Разработчик!$O$8,IF(K541&lt;=[7]Разработчик!$S$7,[7]Разработчик!$R$8,IF(K541&lt;=425.9,3.5,IF(K541&gt;=[7]Разработчик!$V$7,[7]Разработчик!$U$8))))))))),"-"))</f>
        <v>1.5</v>
      </c>
      <c r="O541" s="145"/>
      <c r="P541" s="71">
        <v>2019</v>
      </c>
      <c r="Q541" s="71">
        <v>2023</v>
      </c>
      <c r="R541" s="71">
        <v>12.5</v>
      </c>
      <c r="S541" s="18" t="s">
        <v>1173</v>
      </c>
      <c r="T541" s="146">
        <f t="shared" si="87"/>
        <v>2028.5</v>
      </c>
      <c r="U541" s="147">
        <v>2</v>
      </c>
      <c r="V541" s="147">
        <v>1</v>
      </c>
      <c r="W541" s="147">
        <v>0</v>
      </c>
      <c r="X541" s="147">
        <v>2</v>
      </c>
      <c r="Y541" s="147">
        <v>0</v>
      </c>
      <c r="Z541" s="147">
        <v>0</v>
      </c>
      <c r="AA541" s="148" t="s">
        <v>2803</v>
      </c>
      <c r="AB541" s="147" t="s">
        <v>2521</v>
      </c>
      <c r="AC541" s="196">
        <f t="shared" si="88"/>
        <v>5</v>
      </c>
      <c r="AD541" s="196">
        <f t="shared" si="89"/>
        <v>11</v>
      </c>
      <c r="AE541" s="196">
        <f t="shared" si="90"/>
        <v>16</v>
      </c>
    </row>
    <row r="542" spans="1:31" s="7" customFormat="1" ht="15" customHeight="1" x14ac:dyDescent="0.25">
      <c r="A542" s="321"/>
      <c r="B542" s="248">
        <f t="shared" si="91"/>
        <v>136</v>
      </c>
      <c r="C542" s="321"/>
      <c r="D542" s="288" t="s">
        <v>1581</v>
      </c>
      <c r="E542" s="382"/>
      <c r="F542" s="46" t="s">
        <v>33</v>
      </c>
      <c r="G542" s="364">
        <v>0.9</v>
      </c>
      <c r="H542" s="364">
        <v>0.9</v>
      </c>
      <c r="I542" s="364">
        <v>300</v>
      </c>
      <c r="J542" s="71">
        <v>12.74</v>
      </c>
      <c r="K542" s="71">
        <v>273</v>
      </c>
      <c r="L542" s="71">
        <v>7</v>
      </c>
      <c r="M542" s="71">
        <v>2016</v>
      </c>
      <c r="N542" s="144">
        <f>IF(K542="","",IF(O542="",IF(K542=0,"",IF(K542&lt;=[7]Разработчик!$D$7,[7]Разработчик!$C$8,IF(K542&lt;=[7]Разработчик!$G$7,[7]Разработчик!$F$8,IF(K542&lt;=[7]Разработчик!$J$7,[7]Разработчик!$I$8,IF(K542&lt;=[7]Разработчик!$M$7,[7]Разработчик!$L$8,IF(K542&lt;=[7]Разработчик!$P$7,[7]Разработчик!$O$8,IF(K542&lt;=[7]Разработчик!$S$7,[7]Разработчик!$R$8,IF(K542&lt;=425.9,3.5,IF(K542&gt;=[7]Разработчик!$V$7,[7]Разработчик!$U$8))))))))),"-"))</f>
        <v>3</v>
      </c>
      <c r="O542" s="145"/>
      <c r="P542" s="71">
        <v>2019</v>
      </c>
      <c r="Q542" s="71">
        <v>2023</v>
      </c>
      <c r="R542" s="71">
        <v>12.5</v>
      </c>
      <c r="S542" s="18" t="s">
        <v>1173</v>
      </c>
      <c r="T542" s="146">
        <f t="shared" si="87"/>
        <v>2028.5</v>
      </c>
      <c r="U542" s="147">
        <v>5</v>
      </c>
      <c r="V542" s="147">
        <v>0</v>
      </c>
      <c r="W542" s="147">
        <v>0</v>
      </c>
      <c r="X542" s="147">
        <v>2</v>
      </c>
      <c r="Y542" s="147">
        <v>0</v>
      </c>
      <c r="Z542" s="147">
        <v>1</v>
      </c>
      <c r="AA542" s="148" t="s">
        <v>2804</v>
      </c>
      <c r="AB542" s="147" t="s">
        <v>2521</v>
      </c>
      <c r="AC542" s="196">
        <f t="shared" si="88"/>
        <v>8</v>
      </c>
      <c r="AD542" s="196">
        <f t="shared" si="89"/>
        <v>17</v>
      </c>
      <c r="AE542" s="196">
        <f t="shared" si="90"/>
        <v>25</v>
      </c>
    </row>
    <row r="543" spans="1:31" s="7" customFormat="1" x14ac:dyDescent="0.25">
      <c r="A543" s="321"/>
      <c r="B543" s="248">
        <f t="shared" si="91"/>
        <v>136</v>
      </c>
      <c r="C543" s="321"/>
      <c r="D543" s="288"/>
      <c r="E543" s="382"/>
      <c r="F543" s="46" t="s">
        <v>33</v>
      </c>
      <c r="G543" s="364"/>
      <c r="H543" s="364"/>
      <c r="I543" s="364"/>
      <c r="J543" s="71">
        <v>2.11</v>
      </c>
      <c r="K543" s="71">
        <v>57</v>
      </c>
      <c r="L543" s="71">
        <v>5</v>
      </c>
      <c r="M543" s="71">
        <v>2016</v>
      </c>
      <c r="N543" s="144">
        <f>IF(K543="","",IF(O543="",IF(K543=0,"",IF(K543&lt;=[7]Разработчик!$D$7,[7]Разработчик!$C$8,IF(K543&lt;=[7]Разработчик!$G$7,[7]Разработчик!$F$8,IF(K543&lt;=[7]Разработчик!$J$7,[7]Разработчик!$I$8,IF(K543&lt;=[7]Разработчик!$M$7,[7]Разработчик!$L$8,IF(K543&lt;=[7]Разработчик!$P$7,[7]Разработчик!$O$8,IF(K543&lt;=[7]Разработчик!$S$7,[7]Разработчик!$R$8,IF(K543&lt;=425.9,3.5,IF(K543&gt;=[7]Разработчик!$V$7,[7]Разработчик!$U$8))))))))),"-"))</f>
        <v>1.5</v>
      </c>
      <c r="O543" s="145"/>
      <c r="P543" s="71">
        <v>2019</v>
      </c>
      <c r="Q543" s="71">
        <v>2023</v>
      </c>
      <c r="R543" s="71">
        <v>12.5</v>
      </c>
      <c r="S543" s="18" t="s">
        <v>1173</v>
      </c>
      <c r="T543" s="146">
        <f t="shared" si="87"/>
        <v>2028.5</v>
      </c>
      <c r="U543" s="147"/>
      <c r="V543" s="147"/>
      <c r="W543" s="147"/>
      <c r="X543" s="147"/>
      <c r="Y543" s="147"/>
      <c r="Z543" s="147"/>
      <c r="AA543" s="148"/>
      <c r="AB543" s="147"/>
      <c r="AC543" s="196">
        <f t="shared" si="88"/>
        <v>0</v>
      </c>
      <c r="AD543" s="196">
        <f t="shared" si="89"/>
        <v>0</v>
      </c>
      <c r="AE543" s="196">
        <f t="shared" si="90"/>
        <v>0</v>
      </c>
    </row>
    <row r="544" spans="1:31" s="7" customFormat="1" x14ac:dyDescent="0.25">
      <c r="A544" s="321"/>
      <c r="B544" s="248">
        <f t="shared" si="91"/>
        <v>136</v>
      </c>
      <c r="C544" s="321"/>
      <c r="D544" s="46" t="s">
        <v>1582</v>
      </c>
      <c r="E544" s="382"/>
      <c r="F544" s="46" t="s">
        <v>33</v>
      </c>
      <c r="G544" s="46">
        <v>0.9</v>
      </c>
      <c r="H544" s="46">
        <v>0.9</v>
      </c>
      <c r="I544" s="46">
        <v>300</v>
      </c>
      <c r="J544" s="46">
        <v>13.43</v>
      </c>
      <c r="K544" s="46">
        <v>273</v>
      </c>
      <c r="L544" s="46">
        <v>7</v>
      </c>
      <c r="M544" s="71">
        <v>2016</v>
      </c>
      <c r="N544" s="144">
        <f>IF(K544="","",IF(O544="",IF(K544=0,"",IF(K544&lt;=[7]Разработчик!$D$7,[7]Разработчик!$C$8,IF(K544&lt;=[7]Разработчик!$G$7,[7]Разработчик!$F$8,IF(K544&lt;=[7]Разработчик!$J$7,[7]Разработчик!$I$8,IF(K544&lt;=[7]Разработчик!$M$7,[7]Разработчик!$L$8,IF(K544&lt;=[7]Разработчик!$P$7,[7]Разработчик!$O$8,IF(K544&lt;=[7]Разработчик!$S$7,[7]Разработчик!$R$8,IF(K544&lt;=425.9,3.5,IF(K544&gt;=[7]Разработчик!$V$7,[7]Разработчик!$U$8))))))))),"-"))</f>
        <v>3</v>
      </c>
      <c r="O544" s="145"/>
      <c r="P544" s="71">
        <v>2019</v>
      </c>
      <c r="Q544" s="71">
        <v>2023</v>
      </c>
      <c r="R544" s="71">
        <v>12.5</v>
      </c>
      <c r="S544" s="18" t="s">
        <v>1173</v>
      </c>
      <c r="T544" s="146">
        <f t="shared" si="87"/>
        <v>2028.5</v>
      </c>
      <c r="U544" s="71">
        <v>2</v>
      </c>
      <c r="V544" s="71">
        <v>0</v>
      </c>
      <c r="W544" s="71">
        <v>0</v>
      </c>
      <c r="X544" s="71">
        <v>0</v>
      </c>
      <c r="Y544" s="71">
        <v>0</v>
      </c>
      <c r="Z544" s="71">
        <v>0</v>
      </c>
      <c r="AA544" s="148" t="s">
        <v>2805</v>
      </c>
      <c r="AB544" s="147" t="s">
        <v>2521</v>
      </c>
      <c r="AC544" s="196">
        <f t="shared" si="88"/>
        <v>2</v>
      </c>
      <c r="AD544" s="196">
        <f t="shared" si="89"/>
        <v>4</v>
      </c>
      <c r="AE544" s="196">
        <f t="shared" si="90"/>
        <v>6</v>
      </c>
    </row>
    <row r="545" spans="1:31" s="7" customFormat="1" x14ac:dyDescent="0.25">
      <c r="A545" s="321"/>
      <c r="B545" s="248">
        <f t="shared" si="91"/>
        <v>136</v>
      </c>
      <c r="C545" s="321"/>
      <c r="D545" s="46" t="s">
        <v>1583</v>
      </c>
      <c r="E545" s="382"/>
      <c r="F545" s="46" t="s">
        <v>33</v>
      </c>
      <c r="G545" s="71">
        <v>0.9</v>
      </c>
      <c r="H545" s="71">
        <v>0.9</v>
      </c>
      <c r="I545" s="71">
        <v>300</v>
      </c>
      <c r="J545" s="71">
        <v>18.2</v>
      </c>
      <c r="K545" s="71">
        <v>57</v>
      </c>
      <c r="L545" s="71">
        <v>5</v>
      </c>
      <c r="M545" s="71">
        <v>2016</v>
      </c>
      <c r="N545" s="144">
        <f>IF(K545="","",IF(O545="",IF(K545=0,"",IF(K545&lt;=[7]Разработчик!$D$7,[7]Разработчик!$C$8,IF(K545&lt;=[7]Разработчик!$G$7,[7]Разработчик!$F$8,IF(K545&lt;=[7]Разработчик!$J$7,[7]Разработчик!$I$8,IF(K545&lt;=[7]Разработчик!$M$7,[7]Разработчик!$L$8,IF(K545&lt;=[7]Разработчик!$P$7,[7]Разработчик!$O$8,IF(K545&lt;=[7]Разработчик!$S$7,[7]Разработчик!$R$8,IF(K545&lt;=425.9,3.5,IF(K545&gt;=[7]Разработчик!$V$7,[7]Разработчик!$U$8))))))))),"-"))</f>
        <v>1.5</v>
      </c>
      <c r="O545" s="145"/>
      <c r="P545" s="71">
        <v>2019</v>
      </c>
      <c r="Q545" s="71">
        <v>2023</v>
      </c>
      <c r="R545" s="71">
        <v>12.5</v>
      </c>
      <c r="S545" s="18" t="s">
        <v>1173</v>
      </c>
      <c r="T545" s="146">
        <f t="shared" si="87"/>
        <v>2028.5</v>
      </c>
      <c r="U545" s="71">
        <v>9</v>
      </c>
      <c r="V545" s="71">
        <v>1</v>
      </c>
      <c r="W545" s="71">
        <v>0</v>
      </c>
      <c r="X545" s="71">
        <v>0</v>
      </c>
      <c r="Y545" s="71">
        <v>0</v>
      </c>
      <c r="Z545" s="71">
        <v>0</v>
      </c>
      <c r="AA545" s="148" t="s">
        <v>2806</v>
      </c>
      <c r="AB545" s="147" t="s">
        <v>2521</v>
      </c>
      <c r="AC545" s="196">
        <f t="shared" si="88"/>
        <v>10</v>
      </c>
      <c r="AD545" s="196">
        <f t="shared" si="89"/>
        <v>21</v>
      </c>
      <c r="AE545" s="196">
        <f t="shared" si="90"/>
        <v>31</v>
      </c>
    </row>
    <row r="546" spans="1:31" s="7" customFormat="1" x14ac:dyDescent="0.25">
      <c r="A546" s="321"/>
      <c r="B546" s="248">
        <f t="shared" si="91"/>
        <v>136</v>
      </c>
      <c r="C546" s="321"/>
      <c r="D546" s="46" t="s">
        <v>1584</v>
      </c>
      <c r="E546" s="382"/>
      <c r="F546" s="46" t="s">
        <v>33</v>
      </c>
      <c r="G546" s="71">
        <v>0.9</v>
      </c>
      <c r="H546" s="71">
        <v>0.9</v>
      </c>
      <c r="I546" s="71">
        <v>300</v>
      </c>
      <c r="J546" s="71">
        <v>2.21</v>
      </c>
      <c r="K546" s="71">
        <v>89</v>
      </c>
      <c r="L546" s="71">
        <v>5</v>
      </c>
      <c r="M546" s="71">
        <v>2016</v>
      </c>
      <c r="N546" s="144">
        <f>IF(K546="","",IF(O546="",IF(K546=0,"",IF(K546&lt;=[7]Разработчик!$D$7,[7]Разработчик!$C$8,IF(K546&lt;=[7]Разработчик!$G$7,[7]Разработчик!$F$8,IF(K546&lt;=[7]Разработчик!$J$7,[7]Разработчик!$I$8,IF(K546&lt;=[7]Разработчик!$M$7,[7]Разработчик!$L$8,IF(K546&lt;=[7]Разработчик!$P$7,[7]Разработчик!$O$8,IF(K546&lt;=[7]Разработчик!$S$7,[7]Разработчик!$R$8,IF(K546&lt;=425.9,3.5,IF(K546&gt;=[7]Разработчик!$V$7,[7]Разработчик!$U$8))))))))),"-"))</f>
        <v>2</v>
      </c>
      <c r="O546" s="145"/>
      <c r="P546" s="71">
        <v>2019</v>
      </c>
      <c r="Q546" s="71">
        <v>2023</v>
      </c>
      <c r="R546" s="71">
        <v>12.5</v>
      </c>
      <c r="S546" s="18" t="s">
        <v>1173</v>
      </c>
      <c r="T546" s="146">
        <f t="shared" si="87"/>
        <v>2028.5</v>
      </c>
      <c r="U546" s="71">
        <v>3</v>
      </c>
      <c r="V546" s="71">
        <v>1</v>
      </c>
      <c r="W546" s="71">
        <v>0</v>
      </c>
      <c r="X546" s="71">
        <v>0</v>
      </c>
      <c r="Y546" s="71">
        <v>0</v>
      </c>
      <c r="Z546" s="71">
        <v>0</v>
      </c>
      <c r="AA546" s="148" t="s">
        <v>2807</v>
      </c>
      <c r="AB546" s="147" t="s">
        <v>2521</v>
      </c>
      <c r="AC546" s="196">
        <f t="shared" si="88"/>
        <v>4</v>
      </c>
      <c r="AD546" s="196">
        <f t="shared" si="89"/>
        <v>9</v>
      </c>
      <c r="AE546" s="196">
        <f t="shared" si="90"/>
        <v>13</v>
      </c>
    </row>
    <row r="547" spans="1:31" s="7" customFormat="1" ht="15" customHeight="1" x14ac:dyDescent="0.25">
      <c r="A547" s="321"/>
      <c r="B547" s="248">
        <f t="shared" si="91"/>
        <v>136</v>
      </c>
      <c r="C547" s="321"/>
      <c r="D547" s="364" t="s">
        <v>1585</v>
      </c>
      <c r="E547" s="382"/>
      <c r="F547" s="46" t="s">
        <v>33</v>
      </c>
      <c r="G547" s="364">
        <v>0.9</v>
      </c>
      <c r="H547" s="364">
        <v>0.9</v>
      </c>
      <c r="I547" s="364">
        <v>300</v>
      </c>
      <c r="J547" s="46">
        <v>7.57</v>
      </c>
      <c r="K547" s="46">
        <v>159</v>
      </c>
      <c r="L547" s="46">
        <v>6</v>
      </c>
      <c r="M547" s="71">
        <v>2016</v>
      </c>
      <c r="N547" s="144">
        <f>IF(K547="","",IF(O547="",IF(K547=0,"",IF(K547&lt;=[7]Разработчик!$D$7,[7]Разработчик!$C$8,IF(K547&lt;=[7]Разработчик!$G$7,[7]Разработчик!$F$8,IF(K547&lt;=[7]Разработчик!$J$7,[7]Разработчик!$I$8,IF(K547&lt;=[7]Разработчик!$M$7,[7]Разработчик!$L$8,IF(K547&lt;=[7]Разработчик!$P$7,[7]Разработчик!$O$8,IF(K547&lt;=[7]Разработчик!$S$7,[7]Разработчик!$R$8,IF(K547&lt;=425.9,3.5,IF(K547&gt;=[7]Разработчик!$V$7,[7]Разработчик!$U$8))))))))),"-"))</f>
        <v>2.5</v>
      </c>
      <c r="O547" s="145"/>
      <c r="P547" s="71">
        <v>2019</v>
      </c>
      <c r="Q547" s="71">
        <v>2023</v>
      </c>
      <c r="R547" s="71">
        <v>12.5</v>
      </c>
      <c r="S547" s="18" t="s">
        <v>1173</v>
      </c>
      <c r="T547" s="146">
        <f t="shared" si="87"/>
        <v>2028.5</v>
      </c>
      <c r="U547" s="71">
        <v>5</v>
      </c>
      <c r="V547" s="71">
        <v>0</v>
      </c>
      <c r="W547" s="71">
        <v>0</v>
      </c>
      <c r="X547" s="71">
        <v>1</v>
      </c>
      <c r="Y547" s="71">
        <v>0</v>
      </c>
      <c r="Z547" s="71">
        <v>2</v>
      </c>
      <c r="AA547" s="148" t="s">
        <v>2808</v>
      </c>
      <c r="AB547" s="147" t="s">
        <v>2521</v>
      </c>
      <c r="AC547" s="196">
        <f t="shared" si="88"/>
        <v>8</v>
      </c>
      <c r="AD547" s="196">
        <f t="shared" si="89"/>
        <v>18</v>
      </c>
      <c r="AE547" s="196">
        <f t="shared" si="90"/>
        <v>26</v>
      </c>
    </row>
    <row r="548" spans="1:31" s="7" customFormat="1" x14ac:dyDescent="0.25">
      <c r="A548" s="321"/>
      <c r="B548" s="248">
        <f t="shared" si="91"/>
        <v>136</v>
      </c>
      <c r="C548" s="321"/>
      <c r="D548" s="364"/>
      <c r="E548" s="382"/>
      <c r="F548" s="46" t="s">
        <v>33</v>
      </c>
      <c r="G548" s="364"/>
      <c r="H548" s="364"/>
      <c r="I548" s="364"/>
      <c r="J548" s="46">
        <v>3.15</v>
      </c>
      <c r="K548" s="46">
        <v>89</v>
      </c>
      <c r="L548" s="46">
        <v>5</v>
      </c>
      <c r="M548" s="71">
        <v>2016</v>
      </c>
      <c r="N548" s="144">
        <f>IF(K548="","",IF(O548="",IF(K548=0,"",IF(K548&lt;=[7]Разработчик!$D$7,[7]Разработчик!$C$8,IF(K548&lt;=[7]Разработчик!$G$7,[7]Разработчик!$F$8,IF(K548&lt;=[7]Разработчик!$J$7,[7]Разработчик!$I$8,IF(K548&lt;=[7]Разработчик!$M$7,[7]Разработчик!$L$8,IF(K548&lt;=[7]Разработчик!$P$7,[7]Разработчик!$O$8,IF(K548&lt;=[7]Разработчик!$S$7,[7]Разработчик!$R$8,IF(K548&lt;=425.9,3.5,IF(K548&gt;=[7]Разработчик!$V$7,[7]Разработчик!$U$8))))))))),"-"))</f>
        <v>2</v>
      </c>
      <c r="O548" s="145"/>
      <c r="P548" s="71">
        <v>2019</v>
      </c>
      <c r="Q548" s="71">
        <v>2023</v>
      </c>
      <c r="R548" s="71">
        <v>12.5</v>
      </c>
      <c r="S548" s="18" t="s">
        <v>1173</v>
      </c>
      <c r="T548" s="146">
        <f t="shared" si="87"/>
        <v>2028.5</v>
      </c>
      <c r="U548" s="147"/>
      <c r="V548" s="147"/>
      <c r="W548" s="147"/>
      <c r="X548" s="147"/>
      <c r="Y548" s="147"/>
      <c r="Z548" s="147"/>
      <c r="AA548" s="148"/>
      <c r="AB548" s="147"/>
      <c r="AC548" s="196">
        <f t="shared" si="88"/>
        <v>0</v>
      </c>
      <c r="AD548" s="196">
        <f t="shared" si="89"/>
        <v>0</v>
      </c>
      <c r="AE548" s="196">
        <f t="shared" si="90"/>
        <v>0</v>
      </c>
    </row>
    <row r="549" spans="1:31" s="7" customFormat="1" x14ac:dyDescent="0.25">
      <c r="A549" s="321"/>
      <c r="B549" s="248">
        <f t="shared" si="91"/>
        <v>136</v>
      </c>
      <c r="C549" s="321"/>
      <c r="D549" s="364"/>
      <c r="E549" s="382"/>
      <c r="F549" s="46" t="s">
        <v>33</v>
      </c>
      <c r="G549" s="364"/>
      <c r="H549" s="364"/>
      <c r="I549" s="364"/>
      <c r="J549" s="46">
        <v>0.44</v>
      </c>
      <c r="K549" s="46">
        <v>18</v>
      </c>
      <c r="L549" s="46">
        <v>4</v>
      </c>
      <c r="M549" s="71">
        <v>2016</v>
      </c>
      <c r="N549" s="144">
        <f>IF(K549="","",IF(O549="",IF(K549=0,"",IF(K549&lt;=[7]Разработчик!$D$7,[7]Разработчик!$C$8,IF(K549&lt;=[7]Разработчик!$G$7,[7]Разработчик!$F$8,IF(K549&lt;=[7]Разработчик!$J$7,[7]Разработчик!$I$8,IF(K549&lt;=[7]Разработчик!$M$7,[7]Разработчик!$L$8,IF(K549&lt;=[7]Разработчик!$P$7,[7]Разработчик!$O$8,IF(K549&lt;=[7]Разработчик!$S$7,[7]Разработчик!$R$8,IF(K549&lt;=425.9,3.5,IF(K549&gt;=[7]Разработчик!$V$7,[7]Разработчик!$U$8))))))))),"-"))</f>
        <v>1</v>
      </c>
      <c r="O549" s="145"/>
      <c r="P549" s="71">
        <v>2019</v>
      </c>
      <c r="Q549" s="71">
        <v>2023</v>
      </c>
      <c r="R549" s="71">
        <v>12.5</v>
      </c>
      <c r="S549" s="18" t="s">
        <v>1173</v>
      </c>
      <c r="T549" s="146">
        <f t="shared" si="87"/>
        <v>2028.5</v>
      </c>
      <c r="U549" s="147"/>
      <c r="V549" s="147"/>
      <c r="W549" s="147"/>
      <c r="X549" s="147"/>
      <c r="Y549" s="147"/>
      <c r="Z549" s="147"/>
      <c r="AA549" s="148"/>
      <c r="AB549" s="147"/>
      <c r="AC549" s="196">
        <f t="shared" si="88"/>
        <v>0</v>
      </c>
      <c r="AD549" s="196">
        <f t="shared" si="89"/>
        <v>0</v>
      </c>
      <c r="AE549" s="196">
        <f t="shared" si="90"/>
        <v>0</v>
      </c>
    </row>
    <row r="550" spans="1:31" s="7" customFormat="1" ht="15" customHeight="1" x14ac:dyDescent="0.25">
      <c r="A550" s="321"/>
      <c r="B550" s="248">
        <f t="shared" si="91"/>
        <v>136</v>
      </c>
      <c r="C550" s="321"/>
      <c r="D550" s="288" t="s">
        <v>1586</v>
      </c>
      <c r="E550" s="382"/>
      <c r="F550" s="46" t="s">
        <v>33</v>
      </c>
      <c r="G550" s="364">
        <v>0.9</v>
      </c>
      <c r="H550" s="364">
        <v>0.9</v>
      </c>
      <c r="I550" s="364">
        <v>300</v>
      </c>
      <c r="J550" s="46">
        <v>4.0999999999999996</v>
      </c>
      <c r="K550" s="46">
        <v>219</v>
      </c>
      <c r="L550" s="46">
        <v>6</v>
      </c>
      <c r="M550" s="71">
        <v>2016</v>
      </c>
      <c r="N550" s="144">
        <f>IF(K550="","",IF(O550="",IF(K550=0,"",IF(K550&lt;=[7]Разработчик!$D$7,[7]Разработчик!$C$8,IF(K550&lt;=[7]Разработчик!$G$7,[7]Разработчик!$F$8,IF(K550&lt;=[7]Разработчик!$J$7,[7]Разработчик!$I$8,IF(K550&lt;=[7]Разработчик!$M$7,[7]Разработчик!$L$8,IF(K550&lt;=[7]Разработчик!$P$7,[7]Разработчик!$O$8,IF(K550&lt;=[7]Разработчик!$S$7,[7]Разработчик!$R$8,IF(K550&lt;=425.9,3.5,IF(K550&gt;=[7]Разработчик!$V$7,[7]Разработчик!$U$8))))))))),"-"))</f>
        <v>2.5</v>
      </c>
      <c r="O550" s="145"/>
      <c r="P550" s="71">
        <v>2019</v>
      </c>
      <c r="Q550" s="71">
        <v>2023</v>
      </c>
      <c r="R550" s="71">
        <v>12.5</v>
      </c>
      <c r="S550" s="18" t="s">
        <v>1173</v>
      </c>
      <c r="T550" s="146">
        <f t="shared" si="87"/>
        <v>2028.5</v>
      </c>
      <c r="U550" s="71">
        <v>6</v>
      </c>
      <c r="V550" s="71">
        <v>0</v>
      </c>
      <c r="W550" s="71">
        <v>0</v>
      </c>
      <c r="X550" s="71">
        <v>1</v>
      </c>
      <c r="Y550" s="71">
        <v>0</v>
      </c>
      <c r="Z550" s="71">
        <v>1</v>
      </c>
      <c r="AA550" s="148" t="s">
        <v>2809</v>
      </c>
      <c r="AB550" s="147" t="s">
        <v>2521</v>
      </c>
      <c r="AC550" s="196">
        <f t="shared" si="88"/>
        <v>8</v>
      </c>
      <c r="AD550" s="196">
        <f t="shared" si="89"/>
        <v>17</v>
      </c>
      <c r="AE550" s="196">
        <f t="shared" si="90"/>
        <v>25</v>
      </c>
    </row>
    <row r="551" spans="1:31" s="7" customFormat="1" x14ac:dyDescent="0.25">
      <c r="A551" s="321"/>
      <c r="B551" s="248">
        <f t="shared" si="91"/>
        <v>136</v>
      </c>
      <c r="C551" s="321"/>
      <c r="D551" s="288"/>
      <c r="E551" s="382"/>
      <c r="F551" s="46" t="s">
        <v>33</v>
      </c>
      <c r="G551" s="364"/>
      <c r="H551" s="364"/>
      <c r="I551" s="364"/>
      <c r="J551" s="46">
        <v>1.06</v>
      </c>
      <c r="K551" s="46">
        <v>57</v>
      </c>
      <c r="L551" s="46">
        <v>5</v>
      </c>
      <c r="M551" s="71">
        <v>2016</v>
      </c>
      <c r="N551" s="144">
        <f>IF(K551="","",IF(O551="",IF(K551=0,"",IF(K551&lt;=[7]Разработчик!$D$7,[7]Разработчик!$C$8,IF(K551&lt;=[7]Разработчик!$G$7,[7]Разработчик!$F$8,IF(K551&lt;=[7]Разработчик!$J$7,[7]Разработчик!$I$8,IF(K551&lt;=[7]Разработчик!$M$7,[7]Разработчик!$L$8,IF(K551&lt;=[7]Разработчик!$P$7,[7]Разработчик!$O$8,IF(K551&lt;=[7]Разработчик!$S$7,[7]Разработчик!$R$8,IF(K551&lt;=425.9,3.5,IF(K551&gt;=[7]Разработчик!$V$7,[7]Разработчик!$U$8))))))))),"-"))</f>
        <v>1.5</v>
      </c>
      <c r="O551" s="145"/>
      <c r="P551" s="71">
        <v>2019</v>
      </c>
      <c r="Q551" s="71">
        <v>2023</v>
      </c>
      <c r="R551" s="71">
        <v>12.5</v>
      </c>
      <c r="S551" s="18" t="s">
        <v>1173</v>
      </c>
      <c r="T551" s="146">
        <f t="shared" si="87"/>
        <v>2028.5</v>
      </c>
      <c r="U551" s="147"/>
      <c r="V551" s="147"/>
      <c r="W551" s="147"/>
      <c r="X551" s="147"/>
      <c r="Y551" s="147"/>
      <c r="Z551" s="147"/>
      <c r="AA551" s="148"/>
      <c r="AB551" s="147"/>
      <c r="AC551" s="196">
        <f t="shared" si="88"/>
        <v>0</v>
      </c>
      <c r="AD551" s="196">
        <f t="shared" si="89"/>
        <v>0</v>
      </c>
      <c r="AE551" s="196">
        <f t="shared" si="90"/>
        <v>0</v>
      </c>
    </row>
    <row r="552" spans="1:31" s="7" customFormat="1" x14ac:dyDescent="0.25">
      <c r="A552" s="321"/>
      <c r="B552" s="248">
        <f t="shared" si="91"/>
        <v>136</v>
      </c>
      <c r="C552" s="321"/>
      <c r="D552" s="18" t="s">
        <v>1587</v>
      </c>
      <c r="E552" s="382"/>
      <c r="F552" s="46" t="s">
        <v>33</v>
      </c>
      <c r="G552" s="18">
        <v>0.9</v>
      </c>
      <c r="H552" s="18">
        <v>0.9</v>
      </c>
      <c r="I552" s="18">
        <v>300</v>
      </c>
      <c r="J552" s="18">
        <v>4.25</v>
      </c>
      <c r="K552" s="18">
        <v>57</v>
      </c>
      <c r="L552" s="18">
        <v>5</v>
      </c>
      <c r="M552" s="71">
        <v>2016</v>
      </c>
      <c r="N552" s="144">
        <f>IF(K552="","",IF(O552="",IF(K552=0,"",IF(K552&lt;=[7]Разработчик!$D$7,[7]Разработчик!$C$8,IF(K552&lt;=[7]Разработчик!$G$7,[7]Разработчик!$F$8,IF(K552&lt;=[7]Разработчик!$J$7,[7]Разработчик!$I$8,IF(K552&lt;=[7]Разработчик!$M$7,[7]Разработчик!$L$8,IF(K552&lt;=[7]Разработчик!$P$7,[7]Разработчик!$O$8,IF(K552&lt;=[7]Разработчик!$S$7,[7]Разработчик!$R$8,IF(K552&lt;=425.9,3.5,IF(K552&gt;=[7]Разработчик!$V$7,[7]Разработчик!$U$8))))))))),"-"))</f>
        <v>1.5</v>
      </c>
      <c r="O552" s="145"/>
      <c r="P552" s="71">
        <v>2019</v>
      </c>
      <c r="Q552" s="71">
        <v>2023</v>
      </c>
      <c r="R552" s="71">
        <v>12.5</v>
      </c>
      <c r="S552" s="18" t="s">
        <v>1173</v>
      </c>
      <c r="T552" s="146">
        <f t="shared" si="87"/>
        <v>2028.5</v>
      </c>
      <c r="U552" s="71">
        <v>1</v>
      </c>
      <c r="V552" s="71">
        <v>1</v>
      </c>
      <c r="W552" s="71">
        <v>0</v>
      </c>
      <c r="X552" s="71">
        <v>0</v>
      </c>
      <c r="Y552" s="71">
        <v>0</v>
      </c>
      <c r="Z552" s="71">
        <v>0</v>
      </c>
      <c r="AA552" s="148" t="s">
        <v>2810</v>
      </c>
      <c r="AB552" s="147" t="s">
        <v>2521</v>
      </c>
      <c r="AC552" s="196">
        <f t="shared" si="88"/>
        <v>2</v>
      </c>
      <c r="AD552" s="196">
        <f t="shared" si="89"/>
        <v>5</v>
      </c>
      <c r="AE552" s="196">
        <f t="shared" si="90"/>
        <v>7</v>
      </c>
    </row>
    <row r="553" spans="1:31" s="7" customFormat="1" x14ac:dyDescent="0.25">
      <c r="A553" s="321"/>
      <c r="B553" s="248">
        <f t="shared" si="91"/>
        <v>136</v>
      </c>
      <c r="C553" s="321"/>
      <c r="D553" s="18" t="s">
        <v>1588</v>
      </c>
      <c r="E553" s="382"/>
      <c r="F553" s="46" t="s">
        <v>33</v>
      </c>
      <c r="G553" s="18">
        <v>0.9</v>
      </c>
      <c r="H553" s="18">
        <v>0.9</v>
      </c>
      <c r="I553" s="18">
        <v>300</v>
      </c>
      <c r="J553" s="18">
        <v>0.56999999999999995</v>
      </c>
      <c r="K553" s="18">
        <v>57</v>
      </c>
      <c r="L553" s="18">
        <v>5</v>
      </c>
      <c r="M553" s="71">
        <v>2016</v>
      </c>
      <c r="N553" s="144">
        <f>IF(K553="","",IF(O553="",IF(K553=0,"",IF(K553&lt;=[7]Разработчик!$D$7,[7]Разработчик!$C$8,IF(K553&lt;=[7]Разработчик!$G$7,[7]Разработчик!$F$8,IF(K553&lt;=[7]Разработчик!$J$7,[7]Разработчик!$I$8,IF(K553&lt;=[7]Разработчик!$M$7,[7]Разработчик!$L$8,IF(K553&lt;=[7]Разработчик!$P$7,[7]Разработчик!$O$8,IF(K553&lt;=[7]Разработчик!$S$7,[7]Разработчик!$R$8,IF(K553&lt;=425.9,3.5,IF(K553&gt;=[7]Разработчик!$V$7,[7]Разработчик!$U$8))))))))),"-"))</f>
        <v>1.5</v>
      </c>
      <c r="O553" s="145"/>
      <c r="P553" s="71">
        <v>2019</v>
      </c>
      <c r="Q553" s="71">
        <v>2023</v>
      </c>
      <c r="R553" s="71">
        <v>12.5</v>
      </c>
      <c r="S553" s="18" t="s">
        <v>1173</v>
      </c>
      <c r="T553" s="146">
        <f t="shared" si="87"/>
        <v>2028.5</v>
      </c>
      <c r="U553" s="71">
        <v>1</v>
      </c>
      <c r="V553" s="71">
        <v>0</v>
      </c>
      <c r="W553" s="71">
        <v>0</v>
      </c>
      <c r="X553" s="71">
        <v>0</v>
      </c>
      <c r="Y553" s="71">
        <v>0</v>
      </c>
      <c r="Z553" s="71">
        <v>0</v>
      </c>
      <c r="AA553" s="148" t="s">
        <v>2811</v>
      </c>
      <c r="AB553" s="147" t="s">
        <v>2521</v>
      </c>
      <c r="AC553" s="196">
        <f t="shared" si="88"/>
        <v>1</v>
      </c>
      <c r="AD553" s="196">
        <f t="shared" si="89"/>
        <v>2</v>
      </c>
      <c r="AE553" s="196">
        <f t="shared" si="90"/>
        <v>3</v>
      </c>
    </row>
    <row r="554" spans="1:31" s="7" customFormat="1" ht="15" customHeight="1" x14ac:dyDescent="0.25">
      <c r="A554" s="321"/>
      <c r="B554" s="248">
        <f t="shared" si="91"/>
        <v>136</v>
      </c>
      <c r="C554" s="321"/>
      <c r="D554" s="364" t="s">
        <v>1589</v>
      </c>
      <c r="E554" s="382"/>
      <c r="F554" s="46" t="s">
        <v>33</v>
      </c>
      <c r="G554" s="364">
        <v>0.9</v>
      </c>
      <c r="H554" s="364">
        <v>0.9</v>
      </c>
      <c r="I554" s="364">
        <v>300</v>
      </c>
      <c r="J554" s="46">
        <v>13.1</v>
      </c>
      <c r="K554" s="46">
        <v>89</v>
      </c>
      <c r="L554" s="46">
        <v>5</v>
      </c>
      <c r="M554" s="71">
        <v>2016</v>
      </c>
      <c r="N554" s="144">
        <f>IF(K554="","",IF(O554="",IF(K554=0,"",IF(K554&lt;=[7]Разработчик!$D$7,[7]Разработчик!$C$8,IF(K554&lt;=[7]Разработчик!$G$7,[7]Разработчик!$F$8,IF(K554&lt;=[7]Разработчик!$J$7,[7]Разработчик!$I$8,IF(K554&lt;=[7]Разработчик!$M$7,[7]Разработчик!$L$8,IF(K554&lt;=[7]Разработчик!$P$7,[7]Разработчик!$O$8,IF(K554&lt;=[7]Разработчик!$S$7,[7]Разработчик!$R$8,IF(K554&lt;=425.9,3.5,IF(K554&gt;=[7]Разработчик!$V$7,[7]Разработчик!$U$8))))))))),"-"))</f>
        <v>2</v>
      </c>
      <c r="O554" s="145"/>
      <c r="P554" s="71">
        <v>2019</v>
      </c>
      <c r="Q554" s="71">
        <v>2023</v>
      </c>
      <c r="R554" s="71">
        <v>12.5</v>
      </c>
      <c r="S554" s="18" t="s">
        <v>1173</v>
      </c>
      <c r="T554" s="146">
        <f t="shared" si="87"/>
        <v>2028.5</v>
      </c>
      <c r="U554" s="71">
        <v>4</v>
      </c>
      <c r="V554" s="147">
        <v>2</v>
      </c>
      <c r="W554" s="147">
        <v>1</v>
      </c>
      <c r="X554" s="147">
        <v>0</v>
      </c>
      <c r="Y554" s="147">
        <v>0</v>
      </c>
      <c r="Z554" s="147">
        <v>0</v>
      </c>
      <c r="AA554" s="148" t="s">
        <v>2812</v>
      </c>
      <c r="AB554" s="147" t="s">
        <v>2521</v>
      </c>
      <c r="AC554" s="196">
        <f t="shared" si="88"/>
        <v>6</v>
      </c>
      <c r="AD554" s="196">
        <f t="shared" si="89"/>
        <v>16</v>
      </c>
      <c r="AE554" s="196">
        <f t="shared" si="90"/>
        <v>22</v>
      </c>
    </row>
    <row r="555" spans="1:31" s="7" customFormat="1" x14ac:dyDescent="0.25">
      <c r="A555" s="321"/>
      <c r="B555" s="248">
        <f t="shared" si="91"/>
        <v>136</v>
      </c>
      <c r="C555" s="321"/>
      <c r="D555" s="364"/>
      <c r="E555" s="382"/>
      <c r="F555" s="46" t="s">
        <v>33</v>
      </c>
      <c r="G555" s="364"/>
      <c r="H555" s="364"/>
      <c r="I555" s="364"/>
      <c r="J555" s="46">
        <v>8.16</v>
      </c>
      <c r="K555" s="18">
        <v>57</v>
      </c>
      <c r="L555" s="18">
        <v>5</v>
      </c>
      <c r="M555" s="71">
        <v>2016</v>
      </c>
      <c r="N555" s="144">
        <f>IF(K555="","",IF(O555="",IF(K555=0,"",IF(K555&lt;=[7]Разработчик!$D$7,[7]Разработчик!$C$8,IF(K555&lt;=[7]Разработчик!$G$7,[7]Разработчик!$F$8,IF(K555&lt;=[7]Разработчик!$J$7,[7]Разработчик!$I$8,IF(K555&lt;=[7]Разработчик!$M$7,[7]Разработчик!$L$8,IF(K555&lt;=[7]Разработчик!$P$7,[7]Разработчик!$O$8,IF(K555&lt;=[7]Разработчик!$S$7,[7]Разработчик!$R$8,IF(K555&lt;=425.9,3.5,IF(K555&gt;=[7]Разработчик!$V$7,[7]Разработчик!$U$8))))))))),"-"))</f>
        <v>1.5</v>
      </c>
      <c r="O555" s="145"/>
      <c r="P555" s="71">
        <v>2019</v>
      </c>
      <c r="Q555" s="71">
        <v>2023</v>
      </c>
      <c r="R555" s="71">
        <v>12.5</v>
      </c>
      <c r="S555" s="18" t="s">
        <v>1173</v>
      </c>
      <c r="T555" s="146">
        <f t="shared" si="87"/>
        <v>2028.5</v>
      </c>
      <c r="U555" s="147"/>
      <c r="V555" s="147"/>
      <c r="W555" s="147"/>
      <c r="X555" s="147"/>
      <c r="Y555" s="147"/>
      <c r="Z555" s="147"/>
      <c r="AA555" s="148"/>
      <c r="AB555" s="147"/>
      <c r="AC555" s="196">
        <f t="shared" si="88"/>
        <v>0</v>
      </c>
      <c r="AD555" s="196">
        <f t="shared" si="89"/>
        <v>0</v>
      </c>
      <c r="AE555" s="196">
        <f t="shared" si="90"/>
        <v>0</v>
      </c>
    </row>
    <row r="556" spans="1:31" s="7" customFormat="1" x14ac:dyDescent="0.25">
      <c r="A556" s="321"/>
      <c r="B556" s="248">
        <f t="shared" si="91"/>
        <v>136</v>
      </c>
      <c r="C556" s="321"/>
      <c r="D556" s="46" t="s">
        <v>1590</v>
      </c>
      <c r="E556" s="382"/>
      <c r="F556" s="46" t="s">
        <v>33</v>
      </c>
      <c r="G556" s="46">
        <v>0.9</v>
      </c>
      <c r="H556" s="46">
        <v>0.9</v>
      </c>
      <c r="I556" s="46">
        <v>300</v>
      </c>
      <c r="J556" s="46">
        <v>24.3</v>
      </c>
      <c r="K556" s="46">
        <v>89</v>
      </c>
      <c r="L556" s="46">
        <v>5</v>
      </c>
      <c r="M556" s="71">
        <v>2016</v>
      </c>
      <c r="N556" s="144">
        <f>IF(K556="","",IF(O556="",IF(K556=0,"",IF(K556&lt;=[7]Разработчик!$D$7,[7]Разработчик!$C$8,IF(K556&lt;=[7]Разработчик!$G$7,[7]Разработчик!$F$8,IF(K556&lt;=[7]Разработчик!$J$7,[7]Разработчик!$I$8,IF(K556&lt;=[7]Разработчик!$M$7,[7]Разработчик!$L$8,IF(K556&lt;=[7]Разработчик!$P$7,[7]Разработчик!$O$8,IF(K556&lt;=[7]Разработчик!$S$7,[7]Разработчик!$R$8,IF(K556&lt;=425.9,3.5,IF(K556&gt;=[7]Разработчик!$V$7,[7]Разработчик!$U$8))))))))),"-"))</f>
        <v>2</v>
      </c>
      <c r="O556" s="145"/>
      <c r="P556" s="71">
        <v>2019</v>
      </c>
      <c r="Q556" s="71">
        <v>2023</v>
      </c>
      <c r="R556" s="71">
        <v>12.5</v>
      </c>
      <c r="S556" s="18" t="s">
        <v>1173</v>
      </c>
      <c r="T556" s="146">
        <f t="shared" si="87"/>
        <v>2028.5</v>
      </c>
      <c r="U556" s="71">
        <v>4</v>
      </c>
      <c r="V556" s="71">
        <v>0</v>
      </c>
      <c r="W556" s="71">
        <v>0</v>
      </c>
      <c r="X556" s="71">
        <v>0</v>
      </c>
      <c r="Y556" s="71">
        <v>0</v>
      </c>
      <c r="Z556" s="71">
        <v>0</v>
      </c>
      <c r="AA556" s="148" t="s">
        <v>2813</v>
      </c>
      <c r="AB556" s="147" t="s">
        <v>2521</v>
      </c>
      <c r="AC556" s="196">
        <f t="shared" si="88"/>
        <v>4</v>
      </c>
      <c r="AD556" s="196">
        <f t="shared" si="89"/>
        <v>8</v>
      </c>
      <c r="AE556" s="196">
        <f t="shared" si="90"/>
        <v>12</v>
      </c>
    </row>
    <row r="557" spans="1:31" s="7" customFormat="1" ht="15" customHeight="1" x14ac:dyDescent="0.25">
      <c r="A557" s="321"/>
      <c r="B557" s="248">
        <f t="shared" si="91"/>
        <v>136</v>
      </c>
      <c r="C557" s="321"/>
      <c r="D557" s="364" t="s">
        <v>1591</v>
      </c>
      <c r="E557" s="382"/>
      <c r="F557" s="46" t="s">
        <v>33</v>
      </c>
      <c r="G557" s="364">
        <v>0.9</v>
      </c>
      <c r="H557" s="364">
        <v>0.9</v>
      </c>
      <c r="I557" s="364">
        <v>300</v>
      </c>
      <c r="J557" s="71">
        <v>0.5</v>
      </c>
      <c r="K557" s="71">
        <v>89</v>
      </c>
      <c r="L557" s="71">
        <v>5</v>
      </c>
      <c r="M557" s="71">
        <v>2016</v>
      </c>
      <c r="N557" s="144">
        <f>IF(K557="","",IF(O557="",IF(K557=0,"",IF(K557&lt;=[7]Разработчик!$D$7,[7]Разработчик!$C$8,IF(K557&lt;=[7]Разработчик!$G$7,[7]Разработчик!$F$8,IF(K557&lt;=[7]Разработчик!$J$7,[7]Разработчик!$I$8,IF(K557&lt;=[7]Разработчик!$M$7,[7]Разработчик!$L$8,IF(K557&lt;=[7]Разработчик!$P$7,[7]Разработчик!$O$8,IF(K557&lt;=[7]Разработчик!$S$7,[7]Разработчик!$R$8,IF(K557&lt;=425.9,3.5,IF(K557&gt;=[7]Разработчик!$V$7,[7]Разработчик!$U$8))))))))),"-"))</f>
        <v>2</v>
      </c>
      <c r="O557" s="145"/>
      <c r="P557" s="71">
        <v>2019</v>
      </c>
      <c r="Q557" s="71">
        <v>2023</v>
      </c>
      <c r="R557" s="71">
        <v>12.5</v>
      </c>
      <c r="S557" s="18" t="s">
        <v>1173</v>
      </c>
      <c r="T557" s="146">
        <f t="shared" si="87"/>
        <v>2028.5</v>
      </c>
      <c r="U557" s="71">
        <v>2</v>
      </c>
      <c r="V557" s="71">
        <v>2</v>
      </c>
      <c r="W557" s="71">
        <v>0</v>
      </c>
      <c r="X557" s="71">
        <v>0</v>
      </c>
      <c r="Y557" s="71">
        <v>0</v>
      </c>
      <c r="Z557" s="71">
        <v>0</v>
      </c>
      <c r="AA557" s="148" t="s">
        <v>2814</v>
      </c>
      <c r="AB557" s="147" t="s">
        <v>2521</v>
      </c>
      <c r="AC557" s="196">
        <f t="shared" si="88"/>
        <v>4</v>
      </c>
      <c r="AD557" s="196">
        <f t="shared" si="89"/>
        <v>10</v>
      </c>
      <c r="AE557" s="196">
        <f t="shared" si="90"/>
        <v>14</v>
      </c>
    </row>
    <row r="558" spans="1:31" s="7" customFormat="1" x14ac:dyDescent="0.25">
      <c r="A558" s="321"/>
      <c r="B558" s="248">
        <f t="shared" si="91"/>
        <v>136</v>
      </c>
      <c r="C558" s="321"/>
      <c r="D558" s="364"/>
      <c r="E558" s="382"/>
      <c r="F558" s="46" t="s">
        <v>33</v>
      </c>
      <c r="G558" s="364"/>
      <c r="H558" s="364"/>
      <c r="I558" s="364"/>
      <c r="J558" s="46">
        <v>0.15</v>
      </c>
      <c r="K558" s="46">
        <v>57</v>
      </c>
      <c r="L558" s="46">
        <v>5</v>
      </c>
      <c r="M558" s="71">
        <v>2016</v>
      </c>
      <c r="N558" s="144">
        <f>IF(K558="","",IF(O558="",IF(K558=0,"",IF(K558&lt;=[7]Разработчик!$D$7,[7]Разработчик!$C$8,IF(K558&lt;=[7]Разработчик!$G$7,[7]Разработчик!$F$8,IF(K558&lt;=[7]Разработчик!$J$7,[7]Разработчик!$I$8,IF(K558&lt;=[7]Разработчик!$M$7,[7]Разработчик!$L$8,IF(K558&lt;=[7]Разработчик!$P$7,[7]Разработчик!$O$8,IF(K558&lt;=[7]Разработчик!$S$7,[7]Разработчик!$R$8,IF(K558&lt;=425.9,3.5,IF(K558&gt;=[7]Разработчик!$V$7,[7]Разработчик!$U$8))))))))),"-"))</f>
        <v>1.5</v>
      </c>
      <c r="O558" s="145"/>
      <c r="P558" s="71">
        <v>2019</v>
      </c>
      <c r="Q558" s="71">
        <v>2023</v>
      </c>
      <c r="R558" s="71">
        <v>12.5</v>
      </c>
      <c r="S558" s="18" t="s">
        <v>1173</v>
      </c>
      <c r="T558" s="146">
        <f t="shared" si="87"/>
        <v>2028.5</v>
      </c>
      <c r="U558" s="147"/>
      <c r="V558" s="147"/>
      <c r="W558" s="147"/>
      <c r="X558" s="147"/>
      <c r="Y558" s="147"/>
      <c r="Z558" s="147"/>
      <c r="AA558" s="148"/>
      <c r="AB558" s="147"/>
      <c r="AC558" s="196">
        <f t="shared" si="88"/>
        <v>0</v>
      </c>
      <c r="AD558" s="196">
        <f t="shared" si="89"/>
        <v>0</v>
      </c>
      <c r="AE558" s="196">
        <f t="shared" si="90"/>
        <v>0</v>
      </c>
    </row>
    <row r="559" spans="1:31" s="7" customFormat="1" x14ac:dyDescent="0.25">
      <c r="A559" s="321"/>
      <c r="B559" s="248">
        <f t="shared" si="91"/>
        <v>136</v>
      </c>
      <c r="C559" s="321"/>
      <c r="D559" s="49" t="s">
        <v>1592</v>
      </c>
      <c r="E559" s="382"/>
      <c r="F559" s="46" t="s">
        <v>33</v>
      </c>
      <c r="G559" s="71">
        <v>0.9</v>
      </c>
      <c r="H559" s="71">
        <v>0.9</v>
      </c>
      <c r="I559" s="71">
        <v>300</v>
      </c>
      <c r="J559" s="71">
        <v>1.94</v>
      </c>
      <c r="K559" s="71">
        <v>219</v>
      </c>
      <c r="L559" s="71">
        <v>6</v>
      </c>
      <c r="M559" s="71">
        <v>2016</v>
      </c>
      <c r="N559" s="144">
        <f>IF(K559="","",IF(O559="",IF(K559=0,"",IF(K559&lt;=[7]Разработчик!$D$7,[7]Разработчик!$C$8,IF(K559&lt;=[7]Разработчик!$G$7,[7]Разработчик!$F$8,IF(K559&lt;=[7]Разработчик!$J$7,[7]Разработчик!$I$8,IF(K559&lt;=[7]Разработчик!$M$7,[7]Разработчик!$L$8,IF(K559&lt;=[7]Разработчик!$P$7,[7]Разработчик!$O$8,IF(K559&lt;=[7]Разработчик!$S$7,[7]Разработчик!$R$8,IF(K559&lt;=425.9,3.5,IF(K559&gt;=[7]Разработчик!$V$7,[7]Разработчик!$U$8))))))))),"-"))</f>
        <v>2.5</v>
      </c>
      <c r="O559" s="145"/>
      <c r="P559" s="71">
        <v>2019</v>
      </c>
      <c r="Q559" s="71">
        <v>2023</v>
      </c>
      <c r="R559" s="71">
        <v>12.5</v>
      </c>
      <c r="S559" s="18" t="s">
        <v>1173</v>
      </c>
      <c r="T559" s="146">
        <f t="shared" si="87"/>
        <v>2028.5</v>
      </c>
      <c r="U559" s="147">
        <v>1</v>
      </c>
      <c r="V559" s="147">
        <v>0</v>
      </c>
      <c r="W559" s="147">
        <v>0</v>
      </c>
      <c r="X559" s="147">
        <v>1</v>
      </c>
      <c r="Y559" s="147">
        <v>0</v>
      </c>
      <c r="Z559" s="147">
        <v>0</v>
      </c>
      <c r="AA559" s="148" t="s">
        <v>2815</v>
      </c>
      <c r="AB559" s="147" t="s">
        <v>2521</v>
      </c>
      <c r="AC559" s="196">
        <f t="shared" si="88"/>
        <v>2</v>
      </c>
      <c r="AD559" s="196">
        <f t="shared" si="89"/>
        <v>4</v>
      </c>
      <c r="AE559" s="196">
        <f t="shared" si="90"/>
        <v>6</v>
      </c>
    </row>
    <row r="560" spans="1:31" s="7" customFormat="1" x14ac:dyDescent="0.25">
      <c r="A560" s="321"/>
      <c r="B560" s="248">
        <f t="shared" si="91"/>
        <v>136</v>
      </c>
      <c r="C560" s="321"/>
      <c r="D560" s="46" t="s">
        <v>1593</v>
      </c>
      <c r="E560" s="382"/>
      <c r="F560" s="46" t="s">
        <v>33</v>
      </c>
      <c r="G560" s="46">
        <v>0.9</v>
      </c>
      <c r="H560" s="46">
        <v>0.9</v>
      </c>
      <c r="I560" s="46">
        <v>300</v>
      </c>
      <c r="J560" s="46">
        <v>15.59</v>
      </c>
      <c r="K560" s="46">
        <v>57</v>
      </c>
      <c r="L560" s="46">
        <v>5</v>
      </c>
      <c r="M560" s="71">
        <v>2016</v>
      </c>
      <c r="N560" s="144">
        <f>IF(K560="","",IF(O560="",IF(K560=0,"",IF(K560&lt;=[7]Разработчик!$D$7,[7]Разработчик!$C$8,IF(K560&lt;=[7]Разработчик!$G$7,[7]Разработчик!$F$8,IF(K560&lt;=[7]Разработчик!$J$7,[7]Разработчик!$I$8,IF(K560&lt;=[7]Разработчик!$M$7,[7]Разработчик!$L$8,IF(K560&lt;=[7]Разработчик!$P$7,[7]Разработчик!$O$8,IF(K560&lt;=[7]Разработчик!$S$7,[7]Разработчик!$R$8,IF(K560&lt;=425.9,3.5,IF(K560&gt;=[7]Разработчик!$V$7,[7]Разработчик!$U$8))))))))),"-"))</f>
        <v>1.5</v>
      </c>
      <c r="O560" s="145"/>
      <c r="P560" s="71">
        <v>2019</v>
      </c>
      <c r="Q560" s="71">
        <v>2023</v>
      </c>
      <c r="R560" s="71">
        <v>12.5</v>
      </c>
      <c r="S560" s="18" t="s">
        <v>1173</v>
      </c>
      <c r="T560" s="146">
        <f t="shared" si="87"/>
        <v>2028.5</v>
      </c>
      <c r="U560" s="71">
        <v>6</v>
      </c>
      <c r="V560" s="71">
        <v>0</v>
      </c>
      <c r="W560" s="71">
        <v>0</v>
      </c>
      <c r="X560" s="71">
        <v>0</v>
      </c>
      <c r="Y560" s="71">
        <v>0</v>
      </c>
      <c r="Z560" s="71">
        <v>0</v>
      </c>
      <c r="AA560" s="148" t="s">
        <v>2816</v>
      </c>
      <c r="AB560" s="147" t="s">
        <v>2521</v>
      </c>
      <c r="AC560" s="196">
        <f t="shared" si="88"/>
        <v>6</v>
      </c>
      <c r="AD560" s="196">
        <f t="shared" si="89"/>
        <v>12</v>
      </c>
      <c r="AE560" s="196">
        <f t="shared" si="90"/>
        <v>18</v>
      </c>
    </row>
    <row r="561" spans="1:31" s="7" customFormat="1" ht="15" customHeight="1" x14ac:dyDescent="0.25">
      <c r="A561" s="321"/>
      <c r="B561" s="248">
        <f t="shared" si="91"/>
        <v>136</v>
      </c>
      <c r="C561" s="321"/>
      <c r="D561" s="364" t="s">
        <v>1594</v>
      </c>
      <c r="E561" s="382"/>
      <c r="F561" s="46" t="s">
        <v>33</v>
      </c>
      <c r="G561" s="364">
        <v>0.9</v>
      </c>
      <c r="H561" s="364">
        <v>0.9</v>
      </c>
      <c r="I561" s="364">
        <v>300</v>
      </c>
      <c r="J561" s="46">
        <v>12.29</v>
      </c>
      <c r="K561" s="46">
        <v>57</v>
      </c>
      <c r="L561" s="46">
        <v>5</v>
      </c>
      <c r="M561" s="71">
        <v>2016</v>
      </c>
      <c r="N561" s="144">
        <f>IF(K561="","",IF(O561="",IF(K561=0,"",IF(K561&lt;=[7]Разработчик!$D$7,[7]Разработчик!$C$8,IF(K561&lt;=[7]Разработчик!$G$7,[7]Разработчик!$F$8,IF(K561&lt;=[7]Разработчик!$J$7,[7]Разработчик!$I$8,IF(K561&lt;=[7]Разработчик!$M$7,[7]Разработчик!$L$8,IF(K561&lt;=[7]Разработчик!$P$7,[7]Разработчик!$O$8,IF(K561&lt;=[7]Разработчик!$S$7,[7]Разработчик!$R$8,IF(K561&lt;=425.9,3.5,IF(K561&gt;=[7]Разработчик!$V$7,[7]Разработчик!$U$8))))))))),"-"))</f>
        <v>1.5</v>
      </c>
      <c r="O561" s="145"/>
      <c r="P561" s="71">
        <v>2019</v>
      </c>
      <c r="Q561" s="71">
        <v>2023</v>
      </c>
      <c r="R561" s="71">
        <v>12.5</v>
      </c>
      <c r="S561" s="18" t="s">
        <v>1173</v>
      </c>
      <c r="T561" s="146">
        <f t="shared" si="87"/>
        <v>2028.5</v>
      </c>
      <c r="U561" s="71">
        <v>6</v>
      </c>
      <c r="V561" s="71">
        <v>0</v>
      </c>
      <c r="W561" s="71">
        <v>0</v>
      </c>
      <c r="X561" s="71">
        <v>0</v>
      </c>
      <c r="Y561" s="71">
        <v>0</v>
      </c>
      <c r="Z561" s="71">
        <v>1</v>
      </c>
      <c r="AA561" s="148" t="s">
        <v>2817</v>
      </c>
      <c r="AB561" s="147" t="s">
        <v>2521</v>
      </c>
      <c r="AC561" s="196">
        <f t="shared" si="88"/>
        <v>7</v>
      </c>
      <c r="AD561" s="196">
        <f t="shared" si="89"/>
        <v>15</v>
      </c>
      <c r="AE561" s="196">
        <f t="shared" si="90"/>
        <v>22</v>
      </c>
    </row>
    <row r="562" spans="1:31" s="7" customFormat="1" x14ac:dyDescent="0.25">
      <c r="A562" s="321"/>
      <c r="B562" s="248">
        <f t="shared" si="91"/>
        <v>136</v>
      </c>
      <c r="C562" s="321"/>
      <c r="D562" s="364"/>
      <c r="E562" s="382"/>
      <c r="F562" s="46" t="s">
        <v>33</v>
      </c>
      <c r="G562" s="364"/>
      <c r="H562" s="364"/>
      <c r="I562" s="364"/>
      <c r="J562" s="46">
        <v>3.53</v>
      </c>
      <c r="K562" s="46">
        <v>32</v>
      </c>
      <c r="L562" s="46">
        <v>4.5</v>
      </c>
      <c r="M562" s="71">
        <v>2016</v>
      </c>
      <c r="N562" s="144">
        <f>IF(K562="","",IF(O562="",IF(K562=0,"",IF(K562&lt;=[7]Разработчик!$D$7,[7]Разработчик!$C$8,IF(K562&lt;=[7]Разработчик!$G$7,[7]Разработчик!$F$8,IF(K562&lt;=[7]Разработчик!$J$7,[7]Разработчик!$I$8,IF(K562&lt;=[7]Разработчик!$M$7,[7]Разработчик!$L$8,IF(K562&lt;=[7]Разработчик!$P$7,[7]Разработчик!$O$8,IF(K562&lt;=[7]Разработчик!$S$7,[7]Разработчик!$R$8,IF(K562&lt;=425.9,3.5,IF(K562&gt;=[7]Разработчик!$V$7,[7]Разработчик!$U$8))))))))),"-"))</f>
        <v>1.5</v>
      </c>
      <c r="O562" s="145"/>
      <c r="P562" s="71">
        <v>2019</v>
      </c>
      <c r="Q562" s="71">
        <v>2023</v>
      </c>
      <c r="R562" s="71">
        <v>12.5</v>
      </c>
      <c r="S562" s="18" t="s">
        <v>1173</v>
      </c>
      <c r="T562" s="146">
        <f t="shared" si="87"/>
        <v>2028.5</v>
      </c>
      <c r="U562" s="147"/>
      <c r="V562" s="147"/>
      <c r="W562" s="147"/>
      <c r="X562" s="147"/>
      <c r="Y562" s="147"/>
      <c r="Z562" s="147"/>
      <c r="AA562" s="148"/>
      <c r="AB562" s="147"/>
      <c r="AC562" s="196">
        <f t="shared" si="88"/>
        <v>0</v>
      </c>
      <c r="AD562" s="196">
        <f t="shared" si="89"/>
        <v>0</v>
      </c>
      <c r="AE562" s="196">
        <f t="shared" si="90"/>
        <v>0</v>
      </c>
    </row>
    <row r="563" spans="1:31" s="7" customFormat="1" ht="15" customHeight="1" x14ac:dyDescent="0.25">
      <c r="A563" s="321"/>
      <c r="B563" s="248">
        <f t="shared" si="91"/>
        <v>136</v>
      </c>
      <c r="C563" s="321"/>
      <c r="D563" s="364" t="s">
        <v>1595</v>
      </c>
      <c r="E563" s="382"/>
      <c r="F563" s="46" t="s">
        <v>33</v>
      </c>
      <c r="G563" s="364">
        <v>0.9</v>
      </c>
      <c r="H563" s="364">
        <v>0.9</v>
      </c>
      <c r="I563" s="364">
        <v>300</v>
      </c>
      <c r="J563" s="46">
        <v>7.7</v>
      </c>
      <c r="K563" s="46">
        <v>219</v>
      </c>
      <c r="L563" s="46">
        <v>6</v>
      </c>
      <c r="M563" s="71">
        <v>2016</v>
      </c>
      <c r="N563" s="144">
        <f>IF(K563="","",IF(O563="",IF(K563=0,"",IF(K563&lt;=[7]Разработчик!$D$7,[7]Разработчик!$C$8,IF(K563&lt;=[7]Разработчик!$G$7,[7]Разработчик!$F$8,IF(K563&lt;=[7]Разработчик!$J$7,[7]Разработчик!$I$8,IF(K563&lt;=[7]Разработчик!$M$7,[7]Разработчик!$L$8,IF(K563&lt;=[7]Разработчик!$P$7,[7]Разработчик!$O$8,IF(K563&lt;=[7]Разработчик!$S$7,[7]Разработчик!$R$8,IF(K563&lt;=425.9,3.5,IF(K563&gt;=[7]Разработчик!$V$7,[7]Разработчик!$U$8))))))))),"-"))</f>
        <v>2.5</v>
      </c>
      <c r="O563" s="145"/>
      <c r="P563" s="71">
        <v>2019</v>
      </c>
      <c r="Q563" s="71">
        <v>2023</v>
      </c>
      <c r="R563" s="71">
        <v>12.5</v>
      </c>
      <c r="S563" s="18" t="s">
        <v>1173</v>
      </c>
      <c r="T563" s="146">
        <f t="shared" si="87"/>
        <v>2028.5</v>
      </c>
      <c r="U563" s="147"/>
      <c r="V563" s="147"/>
      <c r="W563" s="147"/>
      <c r="X563" s="147"/>
      <c r="Y563" s="147"/>
      <c r="Z563" s="147"/>
      <c r="AA563" s="148"/>
      <c r="AB563" s="147"/>
      <c r="AC563" s="196">
        <f t="shared" si="88"/>
        <v>0</v>
      </c>
      <c r="AD563" s="196">
        <f t="shared" si="89"/>
        <v>0</v>
      </c>
      <c r="AE563" s="196">
        <f t="shared" si="90"/>
        <v>0</v>
      </c>
    </row>
    <row r="564" spans="1:31" s="7" customFormat="1" x14ac:dyDescent="0.25">
      <c r="A564" s="321"/>
      <c r="B564" s="248">
        <f t="shared" si="91"/>
        <v>136</v>
      </c>
      <c r="C564" s="321"/>
      <c r="D564" s="364"/>
      <c r="E564" s="382"/>
      <c r="F564" s="46" t="s">
        <v>33</v>
      </c>
      <c r="G564" s="364"/>
      <c r="H564" s="364"/>
      <c r="I564" s="364"/>
      <c r="J564" s="46">
        <v>0.95</v>
      </c>
      <c r="K564" s="46">
        <v>57</v>
      </c>
      <c r="L564" s="46">
        <v>5</v>
      </c>
      <c r="M564" s="71">
        <v>2016</v>
      </c>
      <c r="N564" s="144">
        <f>IF(K564="","",IF(O564="",IF(K564=0,"",IF(K564&lt;=[7]Разработчик!$D$7,[7]Разработчик!$C$8,IF(K564&lt;=[7]Разработчик!$G$7,[7]Разработчик!$F$8,IF(K564&lt;=[7]Разработчик!$J$7,[7]Разработчик!$I$8,IF(K564&lt;=[7]Разработчик!$M$7,[7]Разработчик!$L$8,IF(K564&lt;=[7]Разработчик!$P$7,[7]Разработчик!$O$8,IF(K564&lt;=[7]Разработчик!$S$7,[7]Разработчик!$R$8,IF(K564&lt;=425.9,3.5,IF(K564&gt;=[7]Разработчик!$V$7,[7]Разработчик!$U$8))))))))),"-"))</f>
        <v>1.5</v>
      </c>
      <c r="O564" s="145"/>
      <c r="P564" s="71">
        <v>2019</v>
      </c>
      <c r="Q564" s="71">
        <v>2023</v>
      </c>
      <c r="R564" s="71">
        <v>12.5</v>
      </c>
      <c r="S564" s="18" t="s">
        <v>1173</v>
      </c>
      <c r="T564" s="146">
        <f t="shared" si="87"/>
        <v>2028.5</v>
      </c>
      <c r="U564" s="71">
        <v>6</v>
      </c>
      <c r="V564" s="71">
        <v>1</v>
      </c>
      <c r="W564" s="71">
        <v>0</v>
      </c>
      <c r="X564" s="71">
        <v>2</v>
      </c>
      <c r="Y564" s="71">
        <v>0</v>
      </c>
      <c r="Z564" s="71">
        <v>0</v>
      </c>
      <c r="AA564" s="148" t="s">
        <v>2818</v>
      </c>
      <c r="AB564" s="147" t="s">
        <v>2521</v>
      </c>
      <c r="AC564" s="196">
        <f t="shared" si="88"/>
        <v>9</v>
      </c>
      <c r="AD564" s="196">
        <f t="shared" si="89"/>
        <v>19</v>
      </c>
      <c r="AE564" s="196">
        <f t="shared" si="90"/>
        <v>28</v>
      </c>
    </row>
    <row r="565" spans="1:31" s="7" customFormat="1" ht="15" customHeight="1" x14ac:dyDescent="0.25">
      <c r="A565" s="321"/>
      <c r="B565" s="248">
        <f t="shared" si="91"/>
        <v>136</v>
      </c>
      <c r="C565" s="321"/>
      <c r="D565" s="364" t="s">
        <v>1596</v>
      </c>
      <c r="E565" s="382"/>
      <c r="F565" s="46" t="s">
        <v>33</v>
      </c>
      <c r="G565" s="364">
        <v>0.9</v>
      </c>
      <c r="H565" s="364">
        <v>0.9</v>
      </c>
      <c r="I565" s="364">
        <v>300</v>
      </c>
      <c r="J565" s="71">
        <v>3.3</v>
      </c>
      <c r="K565" s="71">
        <v>273</v>
      </c>
      <c r="L565" s="71">
        <v>7</v>
      </c>
      <c r="M565" s="71">
        <v>2016</v>
      </c>
      <c r="N565" s="144">
        <f>IF(K565="","",IF(O565="",IF(K565=0,"",IF(K565&lt;=[7]Разработчик!$D$7,[7]Разработчик!$C$8,IF(K565&lt;=[7]Разработчик!$G$7,[7]Разработчик!$F$8,IF(K565&lt;=[7]Разработчик!$J$7,[7]Разработчик!$I$8,IF(K565&lt;=[7]Разработчик!$M$7,[7]Разработчик!$L$8,IF(K565&lt;=[7]Разработчик!$P$7,[7]Разработчик!$O$8,IF(K565&lt;=[7]Разработчик!$S$7,[7]Разработчик!$R$8,IF(K565&lt;=425.9,3.5,IF(K565&gt;=[7]Разработчик!$V$7,[7]Разработчик!$U$8))))))))),"-"))</f>
        <v>3</v>
      </c>
      <c r="O565" s="145"/>
      <c r="P565" s="71">
        <v>2019</v>
      </c>
      <c r="Q565" s="71">
        <v>2023</v>
      </c>
      <c r="R565" s="71">
        <v>12.5</v>
      </c>
      <c r="S565" s="18" t="s">
        <v>1173</v>
      </c>
      <c r="T565" s="146">
        <f t="shared" si="87"/>
        <v>2028.5</v>
      </c>
      <c r="U565" s="147"/>
      <c r="V565" s="147"/>
      <c r="W565" s="147"/>
      <c r="X565" s="147"/>
      <c r="Y565" s="147"/>
      <c r="Z565" s="147"/>
      <c r="AA565" s="148"/>
      <c r="AB565" s="147"/>
      <c r="AC565" s="196">
        <f t="shared" si="88"/>
        <v>0</v>
      </c>
      <c r="AD565" s="196">
        <f t="shared" si="89"/>
        <v>0</v>
      </c>
      <c r="AE565" s="196">
        <f t="shared" si="90"/>
        <v>0</v>
      </c>
    </row>
    <row r="566" spans="1:31" s="7" customFormat="1" x14ac:dyDescent="0.25">
      <c r="A566" s="321"/>
      <c r="B566" s="248">
        <f t="shared" si="91"/>
        <v>136</v>
      </c>
      <c r="C566" s="321"/>
      <c r="D566" s="364"/>
      <c r="E566" s="382"/>
      <c r="F566" s="46" t="s">
        <v>33</v>
      </c>
      <c r="G566" s="364"/>
      <c r="H566" s="364"/>
      <c r="I566" s="364"/>
      <c r="J566" s="46">
        <v>5.05</v>
      </c>
      <c r="K566" s="46">
        <v>219</v>
      </c>
      <c r="L566" s="46">
        <v>6</v>
      </c>
      <c r="M566" s="71">
        <v>2016</v>
      </c>
      <c r="N566" s="144">
        <f>IF(K566="","",IF(O566="",IF(K566=0,"",IF(K566&lt;=[7]Разработчик!$D$7,[7]Разработчик!$C$8,IF(K566&lt;=[7]Разработчик!$G$7,[7]Разработчик!$F$8,IF(K566&lt;=[7]Разработчик!$J$7,[7]Разработчик!$I$8,IF(K566&lt;=[7]Разработчик!$M$7,[7]Разработчик!$L$8,IF(K566&lt;=[7]Разработчик!$P$7,[7]Разработчик!$O$8,IF(K566&lt;=[7]Разработчик!$S$7,[7]Разработчик!$R$8,IF(K566&lt;=425.9,3.5,IF(K566&gt;=[7]Разработчик!$V$7,[7]Разработчик!$U$8))))))))),"-"))</f>
        <v>2.5</v>
      </c>
      <c r="O566" s="145"/>
      <c r="P566" s="71">
        <v>2019</v>
      </c>
      <c r="Q566" s="71">
        <v>2023</v>
      </c>
      <c r="R566" s="71">
        <v>12.5</v>
      </c>
      <c r="S566" s="18" t="s">
        <v>1173</v>
      </c>
      <c r="T566" s="146">
        <f t="shared" si="87"/>
        <v>2028.5</v>
      </c>
      <c r="U566" s="71">
        <v>2</v>
      </c>
      <c r="V566" s="71">
        <v>0</v>
      </c>
      <c r="W566" s="71">
        <v>0</v>
      </c>
      <c r="X566" s="71">
        <v>0</v>
      </c>
      <c r="Y566" s="71">
        <v>0</v>
      </c>
      <c r="Z566" s="71">
        <v>0</v>
      </c>
      <c r="AA566" s="148" t="s">
        <v>2819</v>
      </c>
      <c r="AB566" s="147" t="s">
        <v>2521</v>
      </c>
      <c r="AC566" s="196">
        <f t="shared" si="88"/>
        <v>2</v>
      </c>
      <c r="AD566" s="196">
        <f t="shared" si="89"/>
        <v>4</v>
      </c>
      <c r="AE566" s="196">
        <f t="shared" si="90"/>
        <v>6</v>
      </c>
    </row>
    <row r="567" spans="1:31" s="7" customFormat="1" x14ac:dyDescent="0.25">
      <c r="A567" s="321"/>
      <c r="B567" s="248">
        <f t="shared" si="91"/>
        <v>136</v>
      </c>
      <c r="C567" s="321"/>
      <c r="D567" s="46" t="s">
        <v>1597</v>
      </c>
      <c r="E567" s="382"/>
      <c r="F567" s="46" t="s">
        <v>33</v>
      </c>
      <c r="G567" s="46">
        <v>0.9</v>
      </c>
      <c r="H567" s="46">
        <v>0.9</v>
      </c>
      <c r="I567" s="46">
        <v>300</v>
      </c>
      <c r="J567" s="46">
        <v>10.35</v>
      </c>
      <c r="K567" s="46">
        <v>273</v>
      </c>
      <c r="L567" s="46">
        <v>7</v>
      </c>
      <c r="M567" s="71">
        <v>2016</v>
      </c>
      <c r="N567" s="144">
        <f>IF(K567="","",IF(O567="",IF(K567=0,"",IF(K567&lt;=[7]Разработчик!$D$7,[7]Разработчик!$C$8,IF(K567&lt;=[7]Разработчик!$G$7,[7]Разработчик!$F$8,IF(K567&lt;=[7]Разработчик!$J$7,[7]Разработчик!$I$8,IF(K567&lt;=[7]Разработчик!$M$7,[7]Разработчик!$L$8,IF(K567&lt;=[7]Разработчик!$P$7,[7]Разработчик!$O$8,IF(K567&lt;=[7]Разработчик!$S$7,[7]Разработчик!$R$8,IF(K567&lt;=425.9,3.5,IF(K567&gt;=[7]Разработчик!$V$7,[7]Разработчик!$U$8))))))))),"-"))</f>
        <v>3</v>
      </c>
      <c r="O567" s="145"/>
      <c r="P567" s="71">
        <v>2019</v>
      </c>
      <c r="Q567" s="71">
        <v>2023</v>
      </c>
      <c r="R567" s="71">
        <v>12.5</v>
      </c>
      <c r="S567" s="18" t="s">
        <v>1173</v>
      </c>
      <c r="T567" s="146">
        <f t="shared" si="87"/>
        <v>2028.5</v>
      </c>
      <c r="U567" s="71">
        <v>3</v>
      </c>
      <c r="V567" s="71">
        <v>1</v>
      </c>
      <c r="W567" s="71">
        <v>0</v>
      </c>
      <c r="X567" s="71">
        <v>1</v>
      </c>
      <c r="Y567" s="71">
        <v>0</v>
      </c>
      <c r="Z567" s="71">
        <v>0</v>
      </c>
      <c r="AA567" s="148" t="s">
        <v>2820</v>
      </c>
      <c r="AB567" s="147" t="s">
        <v>2521</v>
      </c>
      <c r="AC567" s="196">
        <f t="shared" si="88"/>
        <v>5</v>
      </c>
      <c r="AD567" s="196">
        <f t="shared" si="89"/>
        <v>11</v>
      </c>
      <c r="AE567" s="196">
        <f t="shared" si="90"/>
        <v>16</v>
      </c>
    </row>
    <row r="568" spans="1:31" s="7" customFormat="1" ht="15" customHeight="1" x14ac:dyDescent="0.25">
      <c r="A568" s="321"/>
      <c r="B568" s="248">
        <f t="shared" si="91"/>
        <v>136</v>
      </c>
      <c r="C568" s="321"/>
      <c r="D568" s="364" t="s">
        <v>1598</v>
      </c>
      <c r="E568" s="382"/>
      <c r="F568" s="46" t="s">
        <v>33</v>
      </c>
      <c r="G568" s="321">
        <v>0.9</v>
      </c>
      <c r="H568" s="321">
        <v>0.9</v>
      </c>
      <c r="I568" s="321">
        <v>300</v>
      </c>
      <c r="J568" s="71">
        <v>5.33</v>
      </c>
      <c r="K568" s="71">
        <v>89</v>
      </c>
      <c r="L568" s="71">
        <v>5</v>
      </c>
      <c r="M568" s="71">
        <v>2016</v>
      </c>
      <c r="N568" s="144">
        <f>IF(K568="","",IF(O568="",IF(K568=0,"",IF(K568&lt;=[7]Разработчик!$D$7,[7]Разработчик!$C$8,IF(K568&lt;=[7]Разработчик!$G$7,[7]Разработчик!$F$8,IF(K568&lt;=[7]Разработчик!$J$7,[7]Разработчик!$I$8,IF(K568&lt;=[7]Разработчик!$M$7,[7]Разработчик!$L$8,IF(K568&lt;=[7]Разработчик!$P$7,[7]Разработчик!$O$8,IF(K568&lt;=[7]Разработчик!$S$7,[7]Разработчик!$R$8,IF(K568&lt;=425.9,3.5,IF(K568&gt;=[7]Разработчик!$V$7,[7]Разработчик!$U$8))))))))),"-"))</f>
        <v>2</v>
      </c>
      <c r="O568" s="145"/>
      <c r="P568" s="71">
        <v>2019</v>
      </c>
      <c r="Q568" s="71">
        <v>2023</v>
      </c>
      <c r="R568" s="71">
        <v>12.5</v>
      </c>
      <c r="S568" s="18" t="s">
        <v>1173</v>
      </c>
      <c r="T568" s="146">
        <f t="shared" si="87"/>
        <v>2028.5</v>
      </c>
      <c r="U568" s="71">
        <v>4</v>
      </c>
      <c r="V568" s="71">
        <v>1</v>
      </c>
      <c r="W568" s="71">
        <v>0</v>
      </c>
      <c r="X568" s="71">
        <v>0</v>
      </c>
      <c r="Y568" s="71">
        <v>0</v>
      </c>
      <c r="Z568" s="71">
        <v>0</v>
      </c>
      <c r="AA568" s="148" t="s">
        <v>2821</v>
      </c>
      <c r="AB568" s="147" t="s">
        <v>2521</v>
      </c>
      <c r="AC568" s="196">
        <f t="shared" si="88"/>
        <v>5</v>
      </c>
      <c r="AD568" s="196">
        <f t="shared" si="89"/>
        <v>11</v>
      </c>
      <c r="AE568" s="196">
        <f t="shared" si="90"/>
        <v>16</v>
      </c>
    </row>
    <row r="569" spans="1:31" s="7" customFormat="1" x14ac:dyDescent="0.25">
      <c r="A569" s="321"/>
      <c r="B569" s="248">
        <f t="shared" si="91"/>
        <v>136</v>
      </c>
      <c r="C569" s="321"/>
      <c r="D569" s="364"/>
      <c r="E569" s="382"/>
      <c r="F569" s="46" t="s">
        <v>33</v>
      </c>
      <c r="G569" s="321"/>
      <c r="H569" s="321"/>
      <c r="I569" s="321"/>
      <c r="J569" s="46">
        <v>0.95</v>
      </c>
      <c r="K569" s="46">
        <v>57</v>
      </c>
      <c r="L569" s="46">
        <v>5</v>
      </c>
      <c r="M569" s="71">
        <v>2016</v>
      </c>
      <c r="N569" s="144">
        <f>IF(K569="","",IF(O569="",IF(K569=0,"",IF(K569&lt;=[7]Разработчик!$D$7,[7]Разработчик!$C$8,IF(K569&lt;=[7]Разработчик!$G$7,[7]Разработчик!$F$8,IF(K569&lt;=[7]Разработчик!$J$7,[7]Разработчик!$I$8,IF(K569&lt;=[7]Разработчик!$M$7,[7]Разработчик!$L$8,IF(K569&lt;=[7]Разработчик!$P$7,[7]Разработчик!$O$8,IF(K569&lt;=[7]Разработчик!$S$7,[7]Разработчик!$R$8,IF(K569&lt;=425.9,3.5,IF(K569&gt;=[7]Разработчик!$V$7,[7]Разработчик!$U$8))))))))),"-"))</f>
        <v>1.5</v>
      </c>
      <c r="O569" s="145"/>
      <c r="P569" s="71">
        <v>2019</v>
      </c>
      <c r="Q569" s="71">
        <v>2023</v>
      </c>
      <c r="R569" s="71">
        <v>12.5</v>
      </c>
      <c r="S569" s="18" t="s">
        <v>1173</v>
      </c>
      <c r="T569" s="146">
        <f t="shared" si="87"/>
        <v>2028.5</v>
      </c>
      <c r="U569" s="147"/>
      <c r="V569" s="147"/>
      <c r="W569" s="147"/>
      <c r="X569" s="147"/>
      <c r="Y569" s="147"/>
      <c r="Z569" s="147"/>
      <c r="AA569" s="148"/>
      <c r="AB569" s="147"/>
      <c r="AC569" s="196">
        <f t="shared" si="88"/>
        <v>0</v>
      </c>
      <c r="AD569" s="196">
        <f t="shared" si="89"/>
        <v>0</v>
      </c>
      <c r="AE569" s="196">
        <f t="shared" si="90"/>
        <v>0</v>
      </c>
    </row>
    <row r="570" spans="1:31" s="7" customFormat="1" x14ac:dyDescent="0.25">
      <c r="A570" s="321"/>
      <c r="B570" s="248">
        <f t="shared" si="91"/>
        <v>136</v>
      </c>
      <c r="C570" s="321"/>
      <c r="D570" s="46" t="s">
        <v>1599</v>
      </c>
      <c r="E570" s="382"/>
      <c r="F570" s="46" t="s">
        <v>33</v>
      </c>
      <c r="G570" s="46">
        <v>0.9</v>
      </c>
      <c r="H570" s="46">
        <v>0.9</v>
      </c>
      <c r="I570" s="46">
        <v>300</v>
      </c>
      <c r="J570" s="46">
        <v>4.76</v>
      </c>
      <c r="K570" s="46">
        <v>57</v>
      </c>
      <c r="L570" s="46">
        <v>5</v>
      </c>
      <c r="M570" s="71">
        <v>2016</v>
      </c>
      <c r="N570" s="144">
        <f>IF(K570="","",IF(O570="",IF(K570=0,"",IF(K570&lt;=[7]Разработчик!$D$7,[7]Разработчик!$C$8,IF(K570&lt;=[7]Разработчик!$G$7,[7]Разработчик!$F$8,IF(K570&lt;=[7]Разработчик!$J$7,[7]Разработчик!$I$8,IF(K570&lt;=[7]Разработчик!$M$7,[7]Разработчик!$L$8,IF(K570&lt;=[7]Разработчик!$P$7,[7]Разработчик!$O$8,IF(K570&lt;=[7]Разработчик!$S$7,[7]Разработчик!$R$8,IF(K570&lt;=425.9,3.5,IF(K570&gt;=[7]Разработчик!$V$7,[7]Разработчик!$U$8))))))))),"-"))</f>
        <v>1.5</v>
      </c>
      <c r="O570" s="145"/>
      <c r="P570" s="71">
        <v>2019</v>
      </c>
      <c r="Q570" s="71">
        <v>2023</v>
      </c>
      <c r="R570" s="71">
        <v>12.5</v>
      </c>
      <c r="S570" s="18" t="s">
        <v>1173</v>
      </c>
      <c r="T570" s="146">
        <f t="shared" si="87"/>
        <v>2028.5</v>
      </c>
      <c r="U570" s="71">
        <v>2</v>
      </c>
      <c r="V570" s="71">
        <v>0</v>
      </c>
      <c r="W570" s="71">
        <v>0</v>
      </c>
      <c r="X570" s="71">
        <v>0</v>
      </c>
      <c r="Y570" s="71">
        <v>0</v>
      </c>
      <c r="Z570" s="71">
        <v>0</v>
      </c>
      <c r="AA570" s="148" t="s">
        <v>2822</v>
      </c>
      <c r="AB570" s="147" t="s">
        <v>2521</v>
      </c>
      <c r="AC570" s="196">
        <f t="shared" si="88"/>
        <v>2</v>
      </c>
      <c r="AD570" s="196">
        <f t="shared" si="89"/>
        <v>4</v>
      </c>
      <c r="AE570" s="196">
        <f t="shared" si="90"/>
        <v>6</v>
      </c>
    </row>
    <row r="571" spans="1:31" s="7" customFormat="1" ht="15" customHeight="1" x14ac:dyDescent="0.25">
      <c r="A571" s="321"/>
      <c r="B571" s="248">
        <f t="shared" si="91"/>
        <v>136</v>
      </c>
      <c r="C571" s="321"/>
      <c r="D571" s="386" t="s">
        <v>1600</v>
      </c>
      <c r="E571" s="382"/>
      <c r="F571" s="46" t="s">
        <v>33</v>
      </c>
      <c r="G571" s="364">
        <v>0.9</v>
      </c>
      <c r="H571" s="364">
        <v>0.9</v>
      </c>
      <c r="I571" s="364">
        <v>300</v>
      </c>
      <c r="J571" s="18">
        <v>26.72</v>
      </c>
      <c r="K571" s="115">
        <v>89</v>
      </c>
      <c r="L571" s="115">
        <v>5</v>
      </c>
      <c r="M571" s="71">
        <v>2016</v>
      </c>
      <c r="N571" s="144">
        <f>IF(K571="","",IF(O571="",IF(K571=0,"",IF(K571&lt;=[7]Разработчик!$D$7,[7]Разработчик!$C$8,IF(K571&lt;=[7]Разработчик!$G$7,[7]Разработчик!$F$8,IF(K571&lt;=[7]Разработчик!$J$7,[7]Разработчик!$I$8,IF(K571&lt;=[7]Разработчик!$M$7,[7]Разработчик!$L$8,IF(K571&lt;=[7]Разработчик!$P$7,[7]Разработчик!$O$8,IF(K571&lt;=[7]Разработчик!$S$7,[7]Разработчик!$R$8,IF(K571&lt;=425.9,3.5,IF(K571&gt;=[7]Разработчик!$V$7,[7]Разработчик!$U$8))))))))),"-"))</f>
        <v>2</v>
      </c>
      <c r="O571" s="145"/>
      <c r="P571" s="71">
        <v>2019</v>
      </c>
      <c r="Q571" s="71">
        <v>2023</v>
      </c>
      <c r="R571" s="71">
        <v>12.5</v>
      </c>
      <c r="S571" s="18" t="s">
        <v>1173</v>
      </c>
      <c r="T571" s="146">
        <f t="shared" si="87"/>
        <v>2028.5</v>
      </c>
      <c r="U571" s="147"/>
      <c r="V571" s="147"/>
      <c r="W571" s="147"/>
      <c r="X571" s="147"/>
      <c r="Y571" s="147"/>
      <c r="Z571" s="147"/>
      <c r="AA571" s="148"/>
      <c r="AB571" s="147"/>
      <c r="AC571" s="196">
        <f t="shared" si="88"/>
        <v>0</v>
      </c>
      <c r="AD571" s="196">
        <f t="shared" si="89"/>
        <v>0</v>
      </c>
      <c r="AE571" s="196">
        <f t="shared" si="90"/>
        <v>0</v>
      </c>
    </row>
    <row r="572" spans="1:31" s="7" customFormat="1" x14ac:dyDescent="0.25">
      <c r="A572" s="321"/>
      <c r="B572" s="248">
        <f t="shared" si="91"/>
        <v>136</v>
      </c>
      <c r="C572" s="321"/>
      <c r="D572" s="386"/>
      <c r="E572" s="382"/>
      <c r="F572" s="46" t="s">
        <v>33</v>
      </c>
      <c r="G572" s="364"/>
      <c r="H572" s="364"/>
      <c r="I572" s="364"/>
      <c r="J572" s="18">
        <v>37.56</v>
      </c>
      <c r="K572" s="115">
        <v>57</v>
      </c>
      <c r="L572" s="115">
        <v>5</v>
      </c>
      <c r="M572" s="71">
        <v>2016</v>
      </c>
      <c r="N572" s="144">
        <f>IF(K572="","",IF(O572="",IF(K572=0,"",IF(K572&lt;=[7]Разработчик!$D$7,[7]Разработчик!$C$8,IF(K572&lt;=[7]Разработчик!$G$7,[7]Разработчик!$F$8,IF(K572&lt;=[7]Разработчик!$J$7,[7]Разработчик!$I$8,IF(K572&lt;=[7]Разработчик!$M$7,[7]Разработчик!$L$8,IF(K572&lt;=[7]Разработчик!$P$7,[7]Разработчик!$O$8,IF(K572&lt;=[7]Разработчик!$S$7,[7]Разработчик!$R$8,IF(K572&lt;=425.9,3.5,IF(K572&gt;=[7]Разработчик!$V$7,[7]Разработчик!$U$8))))))))),"-"))</f>
        <v>1.5</v>
      </c>
      <c r="O572" s="145"/>
      <c r="P572" s="71">
        <v>2019</v>
      </c>
      <c r="Q572" s="71">
        <v>2023</v>
      </c>
      <c r="R572" s="71">
        <v>12.5</v>
      </c>
      <c r="S572" s="18" t="s">
        <v>1173</v>
      </c>
      <c r="T572" s="146">
        <f t="shared" ref="T572:T604" si="92">IF(M572="","",M572+R572)</f>
        <v>2028.5</v>
      </c>
      <c r="U572" s="71">
        <v>12</v>
      </c>
      <c r="V572" s="71">
        <v>0</v>
      </c>
      <c r="W572" s="71">
        <v>0</v>
      </c>
      <c r="X572" s="71">
        <v>1</v>
      </c>
      <c r="Y572" s="71">
        <v>0</v>
      </c>
      <c r="Z572" s="71">
        <v>0</v>
      </c>
      <c r="AA572" s="148" t="s">
        <v>2823</v>
      </c>
      <c r="AB572" s="147" t="s">
        <v>2521</v>
      </c>
      <c r="AC572" s="196">
        <f t="shared" si="88"/>
        <v>13</v>
      </c>
      <c r="AD572" s="196">
        <f t="shared" si="89"/>
        <v>26</v>
      </c>
      <c r="AE572" s="196">
        <f t="shared" si="90"/>
        <v>39</v>
      </c>
    </row>
    <row r="573" spans="1:31" s="7" customFormat="1" x14ac:dyDescent="0.25">
      <c r="A573" s="321"/>
      <c r="B573" s="248">
        <f t="shared" si="91"/>
        <v>136</v>
      </c>
      <c r="C573" s="321"/>
      <c r="D573" s="46" t="s">
        <v>1601</v>
      </c>
      <c r="E573" s="382"/>
      <c r="F573" s="46" t="s">
        <v>33</v>
      </c>
      <c r="G573" s="46">
        <v>0.9</v>
      </c>
      <c r="H573" s="46">
        <v>0.9</v>
      </c>
      <c r="I573" s="46">
        <v>300</v>
      </c>
      <c r="J573" s="46">
        <v>33.659999999999997</v>
      </c>
      <c r="K573" s="46">
        <v>89</v>
      </c>
      <c r="L573" s="46">
        <v>5</v>
      </c>
      <c r="M573" s="71">
        <v>2016</v>
      </c>
      <c r="N573" s="144">
        <f>IF(K573="","",IF(O573="",IF(K573=0,"",IF(K573&lt;=[7]Разработчик!$D$7,[7]Разработчик!$C$8,IF(K573&lt;=[7]Разработчик!$G$7,[7]Разработчик!$F$8,IF(K573&lt;=[7]Разработчик!$J$7,[7]Разработчик!$I$8,IF(K573&lt;=[7]Разработчик!$M$7,[7]Разработчик!$L$8,IF(K573&lt;=[7]Разработчик!$P$7,[7]Разработчик!$O$8,IF(K573&lt;=[7]Разработчик!$S$7,[7]Разработчик!$R$8,IF(K573&lt;=425.9,3.5,IF(K573&gt;=[7]Разработчик!$V$7,[7]Разработчик!$U$8))))))))),"-"))</f>
        <v>2</v>
      </c>
      <c r="O573" s="145"/>
      <c r="P573" s="71">
        <v>2019</v>
      </c>
      <c r="Q573" s="71">
        <v>2023</v>
      </c>
      <c r="R573" s="71">
        <v>12.5</v>
      </c>
      <c r="S573" s="18" t="s">
        <v>1173</v>
      </c>
      <c r="T573" s="146">
        <f t="shared" si="92"/>
        <v>2028.5</v>
      </c>
      <c r="U573" s="71">
        <v>11</v>
      </c>
      <c r="V573" s="71">
        <v>0</v>
      </c>
      <c r="W573" s="71">
        <v>0</v>
      </c>
      <c r="X573" s="71">
        <v>0</v>
      </c>
      <c r="Y573" s="71">
        <v>0</v>
      </c>
      <c r="Z573" s="71">
        <v>0</v>
      </c>
      <c r="AA573" s="148" t="s">
        <v>2824</v>
      </c>
      <c r="AB573" s="147" t="s">
        <v>2521</v>
      </c>
      <c r="AC573" s="196">
        <f t="shared" si="88"/>
        <v>11</v>
      </c>
      <c r="AD573" s="196">
        <f t="shared" si="89"/>
        <v>22</v>
      </c>
      <c r="AE573" s="196">
        <f t="shared" si="90"/>
        <v>33</v>
      </c>
    </row>
    <row r="574" spans="1:31" s="7" customFormat="1" x14ac:dyDescent="0.25">
      <c r="A574" s="321"/>
      <c r="B574" s="248">
        <f t="shared" si="91"/>
        <v>136</v>
      </c>
      <c r="C574" s="321"/>
      <c r="D574" s="18" t="s">
        <v>1602</v>
      </c>
      <c r="E574" s="382"/>
      <c r="F574" s="46" t="s">
        <v>33</v>
      </c>
      <c r="G574" s="18">
        <v>0.9</v>
      </c>
      <c r="H574" s="18">
        <v>0.9</v>
      </c>
      <c r="I574" s="18">
        <v>300</v>
      </c>
      <c r="J574" s="18">
        <v>46.36</v>
      </c>
      <c r="K574" s="18">
        <v>89</v>
      </c>
      <c r="L574" s="18">
        <v>5</v>
      </c>
      <c r="M574" s="71">
        <v>2016</v>
      </c>
      <c r="N574" s="144">
        <f>IF(K574="","",IF(O574="",IF(K574=0,"",IF(K574&lt;=[7]Разработчик!$D$7,[7]Разработчик!$C$8,IF(K574&lt;=[7]Разработчик!$G$7,[7]Разработчик!$F$8,IF(K574&lt;=[7]Разработчик!$J$7,[7]Разработчик!$I$8,IF(K574&lt;=[7]Разработчик!$M$7,[7]Разработчик!$L$8,IF(K574&lt;=[7]Разработчик!$P$7,[7]Разработчик!$O$8,IF(K574&lt;=[7]Разработчик!$S$7,[7]Разработчик!$R$8,IF(K574&lt;=425.9,3.5,IF(K574&gt;=[7]Разработчик!$V$7,[7]Разработчик!$U$8))))))))),"-"))</f>
        <v>2</v>
      </c>
      <c r="O574" s="145"/>
      <c r="P574" s="71">
        <v>2019</v>
      </c>
      <c r="Q574" s="71">
        <v>2023</v>
      </c>
      <c r="R574" s="71">
        <v>12.5</v>
      </c>
      <c r="S574" s="18" t="s">
        <v>1173</v>
      </c>
      <c r="T574" s="146">
        <f t="shared" si="92"/>
        <v>2028.5</v>
      </c>
      <c r="U574" s="71">
        <v>2</v>
      </c>
      <c r="V574" s="71">
        <v>0</v>
      </c>
      <c r="W574" s="71">
        <v>0</v>
      </c>
      <c r="X574" s="147">
        <v>0</v>
      </c>
      <c r="Y574" s="71">
        <v>0</v>
      </c>
      <c r="Z574" s="71">
        <v>0</v>
      </c>
      <c r="AA574" s="148" t="s">
        <v>2825</v>
      </c>
      <c r="AB574" s="147" t="s">
        <v>2521</v>
      </c>
      <c r="AC574" s="196">
        <f t="shared" ref="AC574:AC610" si="93">SUM(U574+V574+X574+Y574+Z574)</f>
        <v>2</v>
      </c>
      <c r="AD574" s="196">
        <f t="shared" ref="AD574:AD610" si="94">SUM(U574*2)+(V574*3)+(W574*2)+(X574*2)+(Y574)+(Z574*3)</f>
        <v>4</v>
      </c>
      <c r="AE574" s="196">
        <f t="shared" ref="AE574:AE610" si="95">SUM(AC574+AD574)</f>
        <v>6</v>
      </c>
    </row>
    <row r="575" spans="1:31" s="7" customFormat="1" ht="24" x14ac:dyDescent="0.25">
      <c r="A575" s="321"/>
      <c r="B575" s="248">
        <f t="shared" si="91"/>
        <v>136</v>
      </c>
      <c r="C575" s="321"/>
      <c r="D575" s="57" t="s">
        <v>3034</v>
      </c>
      <c r="E575" s="382"/>
      <c r="F575" s="46" t="s">
        <v>33</v>
      </c>
      <c r="G575" s="46">
        <v>0.9</v>
      </c>
      <c r="H575" s="46">
        <v>0.9</v>
      </c>
      <c r="I575" s="46">
        <v>300</v>
      </c>
      <c r="J575" s="46">
        <v>1.04</v>
      </c>
      <c r="K575" s="46">
        <v>108</v>
      </c>
      <c r="L575" s="46">
        <v>6</v>
      </c>
      <c r="M575" s="71">
        <v>2016</v>
      </c>
      <c r="N575" s="144">
        <f>IF(K575="","",IF(O575="",IF(K575=0,"",IF(K575&lt;=[7]Разработчик!$D$7,[7]Разработчик!$C$8,IF(K575&lt;=[7]Разработчик!$G$7,[7]Разработчик!$F$8,IF(K575&lt;=[7]Разработчик!$J$7,[7]Разработчик!$I$8,IF(K575&lt;=[7]Разработчик!$M$7,[7]Разработчик!$L$8,IF(K575&lt;=[7]Разработчик!$P$7,[7]Разработчик!$O$8,IF(K575&lt;=[7]Разработчик!$S$7,[7]Разработчик!$R$8,IF(K575&lt;=425.9,3.5,IF(K575&gt;=[7]Разработчик!$V$7,[7]Разработчик!$U$8))))))))),"-"))</f>
        <v>2</v>
      </c>
      <c r="O575" s="145"/>
      <c r="P575" s="71">
        <v>2019</v>
      </c>
      <c r="Q575" s="71">
        <v>2023</v>
      </c>
      <c r="R575" s="71">
        <v>12.5</v>
      </c>
      <c r="S575" s="18" t="s">
        <v>1173</v>
      </c>
      <c r="T575" s="146">
        <f t="shared" si="92"/>
        <v>2028.5</v>
      </c>
      <c r="U575" s="147">
        <v>0</v>
      </c>
      <c r="V575" s="147">
        <v>0</v>
      </c>
      <c r="W575" s="147">
        <v>0</v>
      </c>
      <c r="X575" s="147">
        <v>1</v>
      </c>
      <c r="Y575" s="147">
        <v>0</v>
      </c>
      <c r="Z575" s="147">
        <v>0</v>
      </c>
      <c r="AA575" s="148" t="s">
        <v>2826</v>
      </c>
      <c r="AB575" s="147" t="s">
        <v>2521</v>
      </c>
      <c r="AC575" s="196">
        <f t="shared" si="93"/>
        <v>1</v>
      </c>
      <c r="AD575" s="196">
        <f t="shared" si="94"/>
        <v>2</v>
      </c>
      <c r="AE575" s="196">
        <f t="shared" si="95"/>
        <v>3</v>
      </c>
    </row>
    <row r="576" spans="1:31" s="7" customFormat="1" x14ac:dyDescent="0.25">
      <c r="A576" s="321"/>
      <c r="B576" s="248">
        <f t="shared" si="91"/>
        <v>136</v>
      </c>
      <c r="C576" s="321"/>
      <c r="D576" s="46" t="s">
        <v>1603</v>
      </c>
      <c r="E576" s="382"/>
      <c r="F576" s="46" t="s">
        <v>33</v>
      </c>
      <c r="G576" s="46">
        <v>0.9</v>
      </c>
      <c r="H576" s="46">
        <v>0.9</v>
      </c>
      <c r="I576" s="46">
        <v>300</v>
      </c>
      <c r="J576" s="46">
        <v>29.62</v>
      </c>
      <c r="K576" s="46">
        <v>108</v>
      </c>
      <c r="L576" s="46">
        <v>6</v>
      </c>
      <c r="M576" s="71">
        <v>2016</v>
      </c>
      <c r="N576" s="144">
        <f>IF(K576="","",IF(O576="",IF(K576=0,"",IF(K576&lt;=[7]Разработчик!$D$7,[7]Разработчик!$C$8,IF(K576&lt;=[7]Разработчик!$G$7,[7]Разработчик!$F$8,IF(K576&lt;=[7]Разработчик!$J$7,[7]Разработчик!$I$8,IF(K576&lt;=[7]Разработчик!$M$7,[7]Разработчик!$L$8,IF(K576&lt;=[7]Разработчик!$P$7,[7]Разработчик!$O$8,IF(K576&lt;=[7]Разработчик!$S$7,[7]Разработчик!$R$8,IF(K576&lt;=425.9,3.5,IF(K576&gt;=[7]Разработчик!$V$7,[7]Разработчик!$U$8))))))))),"-"))</f>
        <v>2</v>
      </c>
      <c r="O576" s="145"/>
      <c r="P576" s="71">
        <v>2019</v>
      </c>
      <c r="Q576" s="71">
        <v>2023</v>
      </c>
      <c r="R576" s="71">
        <v>12.5</v>
      </c>
      <c r="S576" s="18" t="s">
        <v>1173</v>
      </c>
      <c r="T576" s="146">
        <f t="shared" si="92"/>
        <v>2028.5</v>
      </c>
      <c r="U576" s="71">
        <v>6</v>
      </c>
      <c r="V576" s="71">
        <v>0</v>
      </c>
      <c r="W576" s="71">
        <v>0</v>
      </c>
      <c r="X576" s="71">
        <v>0</v>
      </c>
      <c r="Y576" s="71">
        <v>0</v>
      </c>
      <c r="Z576" s="71">
        <v>0</v>
      </c>
      <c r="AA576" s="148" t="s">
        <v>2827</v>
      </c>
      <c r="AB576" s="147" t="s">
        <v>2521</v>
      </c>
      <c r="AC576" s="196">
        <f t="shared" si="93"/>
        <v>6</v>
      </c>
      <c r="AD576" s="196">
        <f t="shared" si="94"/>
        <v>12</v>
      </c>
      <c r="AE576" s="196">
        <f t="shared" si="95"/>
        <v>18</v>
      </c>
    </row>
    <row r="577" spans="1:31" s="7" customFormat="1" x14ac:dyDescent="0.25">
      <c r="A577" s="321"/>
      <c r="B577" s="248">
        <f t="shared" si="91"/>
        <v>136</v>
      </c>
      <c r="C577" s="321"/>
      <c r="D577" s="46" t="s">
        <v>1604</v>
      </c>
      <c r="E577" s="382"/>
      <c r="F577" s="46" t="s">
        <v>33</v>
      </c>
      <c r="G577" s="71">
        <v>0.9</v>
      </c>
      <c r="H577" s="71">
        <v>0.9</v>
      </c>
      <c r="I577" s="71">
        <v>300</v>
      </c>
      <c r="J577" s="71">
        <v>10.61</v>
      </c>
      <c r="K577" s="71">
        <v>108</v>
      </c>
      <c r="L577" s="71">
        <v>6</v>
      </c>
      <c r="M577" s="71">
        <v>2016</v>
      </c>
      <c r="N577" s="144">
        <f>IF(K577="","",IF(O577="",IF(K577=0,"",IF(K577&lt;=[7]Разработчик!$D$7,[7]Разработчик!$C$8,IF(K577&lt;=[7]Разработчик!$G$7,[7]Разработчик!$F$8,IF(K577&lt;=[7]Разработчик!$J$7,[7]Разработчик!$I$8,IF(K577&lt;=[7]Разработчик!$M$7,[7]Разработчик!$L$8,IF(K577&lt;=[7]Разработчик!$P$7,[7]Разработчик!$O$8,IF(K577&lt;=[7]Разработчик!$S$7,[7]Разработчик!$R$8,IF(K577&lt;=425.9,3.5,IF(K577&gt;=[7]Разработчик!$V$7,[7]Разработчик!$U$8))))))))),"-"))</f>
        <v>2</v>
      </c>
      <c r="O577" s="145"/>
      <c r="P577" s="71">
        <v>2019</v>
      </c>
      <c r="Q577" s="71">
        <v>2023</v>
      </c>
      <c r="R577" s="71">
        <v>12.5</v>
      </c>
      <c r="S577" s="18" t="s">
        <v>1173</v>
      </c>
      <c r="T577" s="146">
        <f t="shared" si="92"/>
        <v>2028.5</v>
      </c>
      <c r="U577" s="71">
        <v>5</v>
      </c>
      <c r="V577" s="71">
        <v>2</v>
      </c>
      <c r="W577" s="71">
        <v>0</v>
      </c>
      <c r="X577" s="147">
        <v>1</v>
      </c>
      <c r="Y577" s="71">
        <v>0</v>
      </c>
      <c r="Z577" s="71">
        <v>0</v>
      </c>
      <c r="AA577" s="148" t="s">
        <v>2828</v>
      </c>
      <c r="AB577" s="147" t="s">
        <v>2521</v>
      </c>
      <c r="AC577" s="196">
        <f t="shared" si="93"/>
        <v>8</v>
      </c>
      <c r="AD577" s="196">
        <f t="shared" si="94"/>
        <v>18</v>
      </c>
      <c r="AE577" s="196">
        <f t="shared" si="95"/>
        <v>26</v>
      </c>
    </row>
    <row r="578" spans="1:31" s="7" customFormat="1" x14ac:dyDescent="0.25">
      <c r="A578" s="321"/>
      <c r="B578" s="248">
        <f t="shared" si="91"/>
        <v>136</v>
      </c>
      <c r="C578" s="321"/>
      <c r="D578" s="46" t="s">
        <v>1605</v>
      </c>
      <c r="E578" s="382"/>
      <c r="F578" s="46" t="s">
        <v>33</v>
      </c>
      <c r="G578" s="46">
        <v>0.9</v>
      </c>
      <c r="H578" s="46">
        <v>0.9</v>
      </c>
      <c r="I578" s="46">
        <v>300</v>
      </c>
      <c r="J578" s="46">
        <v>14.63</v>
      </c>
      <c r="K578" s="46">
        <v>57</v>
      </c>
      <c r="L578" s="46">
        <v>5</v>
      </c>
      <c r="M578" s="71">
        <v>2016</v>
      </c>
      <c r="N578" s="144">
        <f>IF(K578="","",IF(O578="",IF(K578=0,"",IF(K578&lt;=[7]Разработчик!$D$7,[7]Разработчик!$C$8,IF(K578&lt;=[7]Разработчик!$G$7,[7]Разработчик!$F$8,IF(K578&lt;=[7]Разработчик!$J$7,[7]Разработчик!$I$8,IF(K578&lt;=[7]Разработчик!$M$7,[7]Разработчик!$L$8,IF(K578&lt;=[7]Разработчик!$P$7,[7]Разработчик!$O$8,IF(K578&lt;=[7]Разработчик!$S$7,[7]Разработчик!$R$8,IF(K578&lt;=425.9,3.5,IF(K578&gt;=[7]Разработчик!$V$7,[7]Разработчик!$U$8))))))))),"-"))</f>
        <v>1.5</v>
      </c>
      <c r="O578" s="145"/>
      <c r="P578" s="71">
        <v>2019</v>
      </c>
      <c r="Q578" s="71">
        <v>2023</v>
      </c>
      <c r="R578" s="71">
        <v>12.5</v>
      </c>
      <c r="S578" s="18" t="s">
        <v>1173</v>
      </c>
      <c r="T578" s="146">
        <f t="shared" si="92"/>
        <v>2028.5</v>
      </c>
      <c r="U578" s="71">
        <v>4</v>
      </c>
      <c r="V578" s="71">
        <v>0</v>
      </c>
      <c r="W578" s="71">
        <v>0</v>
      </c>
      <c r="X578" s="71">
        <v>0</v>
      </c>
      <c r="Y578" s="71">
        <v>0</v>
      </c>
      <c r="Z578" s="71">
        <v>0</v>
      </c>
      <c r="AA578" s="148" t="s">
        <v>2829</v>
      </c>
      <c r="AB578" s="147" t="s">
        <v>2521</v>
      </c>
      <c r="AC578" s="196">
        <f t="shared" si="93"/>
        <v>4</v>
      </c>
      <c r="AD578" s="196">
        <f t="shared" si="94"/>
        <v>8</v>
      </c>
      <c r="AE578" s="196">
        <f t="shared" si="95"/>
        <v>12</v>
      </c>
    </row>
    <row r="579" spans="1:31" s="7" customFormat="1" x14ac:dyDescent="0.25">
      <c r="A579" s="321"/>
      <c r="B579" s="248">
        <f t="shared" ref="B579:B582" si="96">B578</f>
        <v>136</v>
      </c>
      <c r="C579" s="321"/>
      <c r="D579" s="18" t="s">
        <v>1606</v>
      </c>
      <c r="E579" s="382"/>
      <c r="F579" s="46" t="s">
        <v>33</v>
      </c>
      <c r="G579" s="18">
        <v>0.9</v>
      </c>
      <c r="H579" s="18">
        <v>0.9</v>
      </c>
      <c r="I579" s="18">
        <v>300</v>
      </c>
      <c r="J579" s="18">
        <v>3.5</v>
      </c>
      <c r="K579" s="18">
        <v>159</v>
      </c>
      <c r="L579" s="18">
        <v>6</v>
      </c>
      <c r="M579" s="71">
        <v>2016</v>
      </c>
      <c r="N579" s="144">
        <f>IF(K579="","",IF(O579="",IF(K579=0,"",IF(K579&lt;=[7]Разработчик!$D$7,[7]Разработчик!$C$8,IF(K579&lt;=[7]Разработчик!$G$7,[7]Разработчик!$F$8,IF(K579&lt;=[7]Разработчик!$J$7,[7]Разработчик!$I$8,IF(K579&lt;=[7]Разработчик!$M$7,[7]Разработчик!$L$8,IF(K579&lt;=[7]Разработчик!$P$7,[7]Разработчик!$O$8,IF(K579&lt;=[7]Разработчик!$S$7,[7]Разработчик!$R$8,IF(K579&lt;=425.9,3.5,IF(K579&gt;=[7]Разработчик!$V$7,[7]Разработчик!$U$8))))))))),"-"))</f>
        <v>2.5</v>
      </c>
      <c r="O579" s="145"/>
      <c r="P579" s="71">
        <v>2019</v>
      </c>
      <c r="Q579" s="71">
        <v>2023</v>
      </c>
      <c r="R579" s="71">
        <v>12.5</v>
      </c>
      <c r="S579" s="18" t="s">
        <v>1173</v>
      </c>
      <c r="T579" s="146">
        <f t="shared" si="92"/>
        <v>2028.5</v>
      </c>
      <c r="U579" s="71">
        <v>3</v>
      </c>
      <c r="V579" s="71">
        <v>1</v>
      </c>
      <c r="W579" s="71">
        <v>0</v>
      </c>
      <c r="X579" s="71">
        <v>1</v>
      </c>
      <c r="Y579" s="71">
        <v>0</v>
      </c>
      <c r="Z579" s="71">
        <v>0</v>
      </c>
      <c r="AA579" s="148" t="s">
        <v>2830</v>
      </c>
      <c r="AB579" s="147" t="s">
        <v>2521</v>
      </c>
      <c r="AC579" s="196">
        <f t="shared" si="93"/>
        <v>5</v>
      </c>
      <c r="AD579" s="196">
        <f t="shared" si="94"/>
        <v>11</v>
      </c>
      <c r="AE579" s="196">
        <f t="shared" si="95"/>
        <v>16</v>
      </c>
    </row>
    <row r="580" spans="1:31" s="7" customFormat="1" x14ac:dyDescent="0.25">
      <c r="A580" s="321"/>
      <c r="B580" s="248">
        <f t="shared" si="96"/>
        <v>136</v>
      </c>
      <c r="C580" s="321"/>
      <c r="D580" s="18" t="s">
        <v>1607</v>
      </c>
      <c r="E580" s="382"/>
      <c r="F580" s="46" t="s">
        <v>33</v>
      </c>
      <c r="G580" s="18">
        <v>0.9</v>
      </c>
      <c r="H580" s="18">
        <v>0.9</v>
      </c>
      <c r="I580" s="18">
        <v>300</v>
      </c>
      <c r="J580" s="18">
        <v>20.8</v>
      </c>
      <c r="K580" s="18">
        <v>32</v>
      </c>
      <c r="L580" s="18">
        <v>4.5</v>
      </c>
      <c r="M580" s="71">
        <v>2016</v>
      </c>
      <c r="N580" s="144">
        <f>IF(K580="","",IF(O580="",IF(K580=0,"",IF(K580&lt;=[7]Разработчик!$D$7,[7]Разработчик!$C$8,IF(K580&lt;=[7]Разработчик!$G$7,[7]Разработчик!$F$8,IF(K580&lt;=[7]Разработчик!$J$7,[7]Разработчик!$I$8,IF(K580&lt;=[7]Разработчик!$M$7,[7]Разработчик!$L$8,IF(K580&lt;=[7]Разработчик!$P$7,[7]Разработчик!$O$8,IF(K580&lt;=[7]Разработчик!$S$7,[7]Разработчик!$R$8,IF(K580&lt;=425.9,3.5,IF(K580&gt;=[7]Разработчик!$V$7,[7]Разработчик!$U$8))))))))),"-"))</f>
        <v>1.5</v>
      </c>
      <c r="O580" s="145"/>
      <c r="P580" s="71">
        <v>2019</v>
      </c>
      <c r="Q580" s="71">
        <v>2023</v>
      </c>
      <c r="R580" s="71">
        <v>12.5</v>
      </c>
      <c r="S580" s="18" t="s">
        <v>1173</v>
      </c>
      <c r="T580" s="146">
        <f t="shared" si="92"/>
        <v>2028.5</v>
      </c>
      <c r="U580" s="71">
        <v>9</v>
      </c>
      <c r="V580" s="71">
        <v>0</v>
      </c>
      <c r="W580" s="71">
        <v>0</v>
      </c>
      <c r="X580" s="71">
        <v>0</v>
      </c>
      <c r="Y580" s="71">
        <v>0</v>
      </c>
      <c r="Z580" s="71">
        <v>0</v>
      </c>
      <c r="AA580" s="148" t="s">
        <v>2831</v>
      </c>
      <c r="AB580" s="147" t="s">
        <v>2521</v>
      </c>
      <c r="AC580" s="196">
        <f t="shared" si="93"/>
        <v>9</v>
      </c>
      <c r="AD580" s="196">
        <f t="shared" si="94"/>
        <v>18</v>
      </c>
      <c r="AE580" s="196">
        <f t="shared" si="95"/>
        <v>27</v>
      </c>
    </row>
    <row r="581" spans="1:31" s="7" customFormat="1" ht="15" customHeight="1" x14ac:dyDescent="0.25">
      <c r="A581" s="321"/>
      <c r="B581" s="248">
        <f t="shared" si="96"/>
        <v>136</v>
      </c>
      <c r="C581" s="321"/>
      <c r="D581" s="387" t="s">
        <v>1608</v>
      </c>
      <c r="E581" s="382"/>
      <c r="F581" s="46" t="s">
        <v>33</v>
      </c>
      <c r="G581" s="18">
        <v>0.9</v>
      </c>
      <c r="H581" s="18">
        <v>0.9</v>
      </c>
      <c r="I581" s="18">
        <v>250</v>
      </c>
      <c r="J581" s="18">
        <v>13.978</v>
      </c>
      <c r="K581" s="18">
        <v>89</v>
      </c>
      <c r="L581" s="18">
        <v>5</v>
      </c>
      <c r="M581" s="71">
        <v>2016</v>
      </c>
      <c r="N581" s="144">
        <f>IF(K581="","",IF(O581="",IF(K581=0,"",IF(K581&lt;=[7]Разработчик!$D$7,[7]Разработчик!$C$8,IF(K581&lt;=[7]Разработчик!$G$7,[7]Разработчик!$F$8,IF(K581&lt;=[7]Разработчик!$J$7,[7]Разработчик!$I$8,IF(K581&lt;=[7]Разработчик!$M$7,[7]Разработчик!$L$8,IF(K581&lt;=[7]Разработчик!$P$7,[7]Разработчик!$O$8,IF(K581&lt;=[7]Разработчик!$S$7,[7]Разработчик!$R$8,IF(K581&lt;=425.9,3.5,IF(K581&gt;=[7]Разработчик!$V$7,[7]Разработчик!$U$8))))))))),"-"))</f>
        <v>2</v>
      </c>
      <c r="O581" s="145"/>
      <c r="P581" s="71">
        <v>2019</v>
      </c>
      <c r="Q581" s="71">
        <v>2023</v>
      </c>
      <c r="R581" s="71">
        <v>12.5</v>
      </c>
      <c r="S581" s="18" t="s">
        <v>1173</v>
      </c>
      <c r="T581" s="146">
        <f t="shared" si="92"/>
        <v>2028.5</v>
      </c>
      <c r="U581" s="147">
        <v>7</v>
      </c>
      <c r="V581" s="147">
        <v>1</v>
      </c>
      <c r="W581" s="147">
        <v>1</v>
      </c>
      <c r="X581" s="147">
        <v>1</v>
      </c>
      <c r="Y581" s="147">
        <v>1</v>
      </c>
      <c r="Z581" s="147">
        <v>0</v>
      </c>
      <c r="AA581" s="148" t="s">
        <v>2832</v>
      </c>
      <c r="AB581" s="147" t="s">
        <v>2521</v>
      </c>
      <c r="AC581" s="196">
        <f t="shared" si="93"/>
        <v>10</v>
      </c>
      <c r="AD581" s="196">
        <f t="shared" si="94"/>
        <v>22</v>
      </c>
      <c r="AE581" s="196">
        <f t="shared" si="95"/>
        <v>32</v>
      </c>
    </row>
    <row r="582" spans="1:31" s="7" customFormat="1" x14ac:dyDescent="0.25">
      <c r="A582" s="321"/>
      <c r="B582" s="248">
        <f t="shared" si="96"/>
        <v>136</v>
      </c>
      <c r="C582" s="321"/>
      <c r="D582" s="387"/>
      <c r="E582" s="382"/>
      <c r="F582" s="46" t="s">
        <v>33</v>
      </c>
      <c r="G582" s="18">
        <v>0.9</v>
      </c>
      <c r="H582" s="18">
        <v>0.9</v>
      </c>
      <c r="I582" s="18">
        <v>250</v>
      </c>
      <c r="J582" s="149">
        <v>2.1150000000000002</v>
      </c>
      <c r="K582" s="18">
        <v>57</v>
      </c>
      <c r="L582" s="18">
        <v>5</v>
      </c>
      <c r="M582" s="71">
        <v>2016</v>
      </c>
      <c r="N582" s="144">
        <f>IF(K582="","",IF(O582="",IF(K582=0,"",IF(K582&lt;=[7]Разработчик!$D$7,[7]Разработчик!$C$8,IF(K582&lt;=[7]Разработчик!$G$7,[7]Разработчик!$F$8,IF(K582&lt;=[7]Разработчик!$J$7,[7]Разработчик!$I$8,IF(K582&lt;=[7]Разработчик!$M$7,[7]Разработчик!$L$8,IF(K582&lt;=[7]Разработчик!$P$7,[7]Разработчик!$O$8,IF(K582&lt;=[7]Разработчик!$S$7,[7]Разработчик!$R$8,IF(K582&lt;=425.9,3.5,IF(K582&gt;=[7]Разработчик!$V$7,[7]Разработчик!$U$8))))))))),"-"))</f>
        <v>1.5</v>
      </c>
      <c r="O582" s="145"/>
      <c r="P582" s="71">
        <v>2019</v>
      </c>
      <c r="Q582" s="71">
        <v>2023</v>
      </c>
      <c r="R582" s="71">
        <v>12.5</v>
      </c>
      <c r="S582" s="18" t="s">
        <v>1173</v>
      </c>
      <c r="T582" s="146">
        <f t="shared" si="92"/>
        <v>2028.5</v>
      </c>
      <c r="U582" s="147"/>
      <c r="V582" s="147"/>
      <c r="W582" s="147"/>
      <c r="X582" s="147"/>
      <c r="Y582" s="147"/>
      <c r="Z582" s="147"/>
      <c r="AA582" s="148"/>
      <c r="AB582" s="147"/>
      <c r="AC582" s="196">
        <f t="shared" si="93"/>
        <v>0</v>
      </c>
      <c r="AD582" s="196">
        <f t="shared" si="94"/>
        <v>0</v>
      </c>
      <c r="AE582" s="196">
        <f t="shared" si="95"/>
        <v>0</v>
      </c>
    </row>
    <row r="583" spans="1:31" s="7" customFormat="1" ht="15" customHeight="1" x14ac:dyDescent="0.25">
      <c r="A583" s="321" t="s">
        <v>1609</v>
      </c>
      <c r="B583" s="248">
        <v>149</v>
      </c>
      <c r="C583" s="390" t="s">
        <v>1610</v>
      </c>
      <c r="D583" s="364" t="s">
        <v>1611</v>
      </c>
      <c r="E583" s="390" t="s">
        <v>1172</v>
      </c>
      <c r="F583" s="46" t="s">
        <v>70</v>
      </c>
      <c r="G583" s="364">
        <v>3.4</v>
      </c>
      <c r="H583" s="364">
        <v>3.4</v>
      </c>
      <c r="I583" s="364">
        <v>120</v>
      </c>
      <c r="J583" s="46">
        <v>1.8</v>
      </c>
      <c r="K583" s="46">
        <v>219</v>
      </c>
      <c r="L583" s="46">
        <v>8</v>
      </c>
      <c r="M583" s="71">
        <v>2016</v>
      </c>
      <c r="N583" s="144">
        <f>IF(K583="","",IF(O583="",IF(K583=0,"",IF(K583&lt;=[7]Разработчик!$D$7,[7]Разработчик!$C$8,IF(K583&lt;=[7]Разработчик!$G$7,[7]Разработчик!$F$8,IF(K583&lt;=[7]Разработчик!$J$7,[7]Разработчик!$I$8,IF(K583&lt;=[7]Разработчик!$M$7,[7]Разработчик!$L$8,IF(K583&lt;=[7]Разработчик!$P$7,[7]Разработчик!$O$8,IF(K583&lt;=[7]Разработчик!$S$7,[7]Разработчик!$R$8,IF(K583&lt;=425.9,3.5,IF(K583&gt;=[7]Разработчик!$V$7,[7]Разработчик!$U$8))))))))),"-"))</f>
        <v>2.5</v>
      </c>
      <c r="O583" s="145"/>
      <c r="P583" s="71">
        <v>2021</v>
      </c>
      <c r="Q583" s="71">
        <v>2023</v>
      </c>
      <c r="R583" s="71">
        <v>12.5</v>
      </c>
      <c r="S583" s="46" t="s">
        <v>1173</v>
      </c>
      <c r="T583" s="146">
        <f t="shared" si="92"/>
        <v>2028.5</v>
      </c>
      <c r="U583" s="147">
        <v>12</v>
      </c>
      <c r="V583" s="147">
        <v>2</v>
      </c>
      <c r="W583" s="147">
        <v>3</v>
      </c>
      <c r="X583" s="147">
        <v>0</v>
      </c>
      <c r="Y583" s="147">
        <v>1</v>
      </c>
      <c r="Z583" s="147">
        <v>2</v>
      </c>
      <c r="AA583" s="148" t="s">
        <v>2833</v>
      </c>
      <c r="AB583" s="147" t="s">
        <v>2521</v>
      </c>
      <c r="AC583" s="196">
        <f t="shared" si="93"/>
        <v>17</v>
      </c>
      <c r="AD583" s="196">
        <f t="shared" si="94"/>
        <v>43</v>
      </c>
      <c r="AE583" s="196">
        <f t="shared" si="95"/>
        <v>60</v>
      </c>
    </row>
    <row r="584" spans="1:31" s="7" customFormat="1" ht="42" customHeight="1" x14ac:dyDescent="0.25">
      <c r="A584" s="321"/>
      <c r="B584" s="248">
        <f t="shared" ref="B584" si="97">B583</f>
        <v>149</v>
      </c>
      <c r="C584" s="390"/>
      <c r="D584" s="364"/>
      <c r="E584" s="390"/>
      <c r="F584" s="46" t="s">
        <v>70</v>
      </c>
      <c r="G584" s="364"/>
      <c r="H584" s="364"/>
      <c r="I584" s="364"/>
      <c r="J584" s="46">
        <v>5.7</v>
      </c>
      <c r="K584" s="46">
        <v>159</v>
      </c>
      <c r="L584" s="46">
        <v>8</v>
      </c>
      <c r="M584" s="71">
        <v>2016</v>
      </c>
      <c r="N584" s="144">
        <f>IF(K584="","",IF(O584="",IF(K584=0,"",IF(K584&lt;=[7]Разработчик!$D$7,[7]Разработчик!$C$8,IF(K584&lt;=[7]Разработчик!$G$7,[7]Разработчик!$F$8,IF(K584&lt;=[7]Разработчик!$J$7,[7]Разработчик!$I$8,IF(K584&lt;=[7]Разработчик!$M$7,[7]Разработчик!$L$8,IF(K584&lt;=[7]Разработчик!$P$7,[7]Разработчик!$O$8,IF(K584&lt;=[7]Разработчик!$S$7,[7]Разработчик!$R$8,IF(K584&lt;=425.9,3.5,IF(K584&gt;=[7]Разработчик!$V$7,[7]Разработчик!$U$8))))))))),"-"))</f>
        <v>2.5</v>
      </c>
      <c r="O584" s="145"/>
      <c r="P584" s="71">
        <v>2021</v>
      </c>
      <c r="Q584" s="71">
        <v>2023</v>
      </c>
      <c r="R584" s="71">
        <v>12.5</v>
      </c>
      <c r="S584" s="46" t="s">
        <v>1173</v>
      </c>
      <c r="T584" s="146">
        <f t="shared" si="92"/>
        <v>2028.5</v>
      </c>
      <c r="U584" s="147"/>
      <c r="V584" s="147"/>
      <c r="W584" s="147"/>
      <c r="X584" s="147"/>
      <c r="Y584" s="147"/>
      <c r="Z584" s="147"/>
      <c r="AA584" s="148"/>
      <c r="AB584" s="147"/>
      <c r="AC584" s="196">
        <f t="shared" si="93"/>
        <v>0</v>
      </c>
      <c r="AD584" s="196">
        <f t="shared" si="94"/>
        <v>0</v>
      </c>
      <c r="AE584" s="196">
        <f t="shared" si="95"/>
        <v>0</v>
      </c>
    </row>
    <row r="585" spans="1:31" s="7" customFormat="1" ht="15" customHeight="1" x14ac:dyDescent="0.25">
      <c r="A585" s="321" t="s">
        <v>1169</v>
      </c>
      <c r="B585" s="248">
        <v>150</v>
      </c>
      <c r="C585" s="390" t="s">
        <v>1170</v>
      </c>
      <c r="D585" s="364" t="s">
        <v>1171</v>
      </c>
      <c r="E585" s="390" t="s">
        <v>1172</v>
      </c>
      <c r="F585" s="46" t="s">
        <v>70</v>
      </c>
      <c r="G585" s="364">
        <v>3.4</v>
      </c>
      <c r="H585" s="364">
        <v>3.4</v>
      </c>
      <c r="I585" s="364">
        <v>120</v>
      </c>
      <c r="J585" s="46">
        <v>116.9</v>
      </c>
      <c r="K585" s="46">
        <v>159</v>
      </c>
      <c r="L585" s="46">
        <v>8</v>
      </c>
      <c r="M585" s="71">
        <v>2016</v>
      </c>
      <c r="N585" s="144">
        <f>IF(K585="","",IF(O585="",IF(K585=0,"",IF(K585&lt;=[7]Разработчик!$D$7,[7]Разработчик!$C$8,IF(K585&lt;=[7]Разработчик!$G$7,[7]Разработчик!$F$8,IF(K585&lt;=[7]Разработчик!$J$7,[7]Разработчик!$I$8,IF(K585&lt;=[7]Разработчик!$M$7,[7]Разработчик!$L$8,IF(K585&lt;=[7]Разработчик!$P$7,[7]Разработчик!$O$8,IF(K585&lt;=[7]Разработчик!$S$7,[7]Разработчик!$R$8,IF(K585&lt;=425.9,3.5,IF(K585&gt;=[7]Разработчик!$V$7,[7]Разработчик!$U$8))))))))),"-"))</f>
        <v>2.5</v>
      </c>
      <c r="O585" s="145"/>
      <c r="P585" s="71">
        <v>2019</v>
      </c>
      <c r="Q585" s="71">
        <v>2023</v>
      </c>
      <c r="R585" s="71">
        <v>12.5</v>
      </c>
      <c r="S585" s="46" t="s">
        <v>1173</v>
      </c>
      <c r="T585" s="146">
        <f t="shared" si="92"/>
        <v>2028.5</v>
      </c>
      <c r="U585" s="147"/>
      <c r="V585" s="147"/>
      <c r="W585" s="147"/>
      <c r="X585" s="147"/>
      <c r="Y585" s="147"/>
      <c r="Z585" s="147"/>
      <c r="AA585" s="148"/>
      <c r="AB585" s="147"/>
      <c r="AC585" s="196">
        <f t="shared" si="93"/>
        <v>0</v>
      </c>
      <c r="AD585" s="196">
        <f t="shared" si="94"/>
        <v>0</v>
      </c>
      <c r="AE585" s="196">
        <f t="shared" si="95"/>
        <v>0</v>
      </c>
    </row>
    <row r="586" spans="1:31" s="7" customFormat="1" x14ac:dyDescent="0.25">
      <c r="A586" s="321"/>
      <c r="B586" s="248">
        <f t="shared" ref="B586:B593" si="98">B585</f>
        <v>150</v>
      </c>
      <c r="C586" s="390"/>
      <c r="D586" s="364"/>
      <c r="E586" s="390"/>
      <c r="F586" s="46" t="s">
        <v>70</v>
      </c>
      <c r="G586" s="364"/>
      <c r="H586" s="364"/>
      <c r="I586" s="364"/>
      <c r="J586" s="46">
        <v>9.6999999999999993</v>
      </c>
      <c r="K586" s="46">
        <v>108</v>
      </c>
      <c r="L586" s="46">
        <v>8</v>
      </c>
      <c r="M586" s="71">
        <v>2016</v>
      </c>
      <c r="N586" s="144">
        <f>IF(K586="","",IF(O586="",IF(K586=0,"",IF(K586&lt;=[7]Разработчик!$D$7,[7]Разработчик!$C$8,IF(K586&lt;=[7]Разработчик!$G$7,[7]Разработчик!$F$8,IF(K586&lt;=[7]Разработчик!$J$7,[7]Разработчик!$I$8,IF(K586&lt;=[7]Разработчик!$M$7,[7]Разработчик!$L$8,IF(K586&lt;=[7]Разработчик!$P$7,[7]Разработчик!$O$8,IF(K586&lt;=[7]Разработчик!$S$7,[7]Разработчик!$R$8,IF(K586&lt;=425.9,3.5,IF(K586&gt;=[7]Разработчик!$V$7,[7]Разработчик!$U$8))))))))),"-"))</f>
        <v>2</v>
      </c>
      <c r="O586" s="145"/>
      <c r="P586" s="71">
        <v>2019</v>
      </c>
      <c r="Q586" s="71">
        <v>2023</v>
      </c>
      <c r="R586" s="71">
        <v>12.5</v>
      </c>
      <c r="S586" s="46" t="s">
        <v>1173</v>
      </c>
      <c r="T586" s="146">
        <f t="shared" si="92"/>
        <v>2028.5</v>
      </c>
      <c r="U586" s="147">
        <v>36</v>
      </c>
      <c r="V586" s="147">
        <v>13</v>
      </c>
      <c r="W586" s="147">
        <v>34</v>
      </c>
      <c r="X586" s="147">
        <v>10</v>
      </c>
      <c r="Y586" s="147">
        <v>4</v>
      </c>
      <c r="Z586" s="147">
        <v>25</v>
      </c>
      <c r="AA586" s="148" t="s">
        <v>2834</v>
      </c>
      <c r="AB586" s="147" t="s">
        <v>2521</v>
      </c>
      <c r="AC586" s="196">
        <f t="shared" si="93"/>
        <v>88</v>
      </c>
      <c r="AD586" s="196">
        <f t="shared" si="94"/>
        <v>278</v>
      </c>
      <c r="AE586" s="196">
        <f t="shared" si="95"/>
        <v>366</v>
      </c>
    </row>
    <row r="587" spans="1:31" s="7" customFormat="1" x14ac:dyDescent="0.25">
      <c r="A587" s="321"/>
      <c r="B587" s="248">
        <f t="shared" si="98"/>
        <v>150</v>
      </c>
      <c r="C587" s="390"/>
      <c r="D587" s="364"/>
      <c r="E587" s="390"/>
      <c r="F587" s="46" t="s">
        <v>70</v>
      </c>
      <c r="G587" s="364"/>
      <c r="H587" s="364"/>
      <c r="I587" s="364"/>
      <c r="J587" s="46">
        <v>5.2</v>
      </c>
      <c r="K587" s="46">
        <v>89</v>
      </c>
      <c r="L587" s="46">
        <v>7</v>
      </c>
      <c r="M587" s="71">
        <v>2016</v>
      </c>
      <c r="N587" s="144">
        <f>IF(K587="","",IF(O587="",IF(K587=0,"",IF(K587&lt;=[7]Разработчик!$D$7,[7]Разработчик!$C$8,IF(K587&lt;=[7]Разработчик!$G$7,[7]Разработчик!$F$8,IF(K587&lt;=[7]Разработчик!$J$7,[7]Разработчик!$I$8,IF(K587&lt;=[7]Разработчик!$M$7,[7]Разработчик!$L$8,IF(K587&lt;=[7]Разработчик!$P$7,[7]Разработчик!$O$8,IF(K587&lt;=[7]Разработчик!$S$7,[7]Разработчик!$R$8,IF(K587&lt;=425.9,3.5,IF(K587&gt;=[7]Разработчик!$V$7,[7]Разработчик!$U$8))))))))),"-"))</f>
        <v>2</v>
      </c>
      <c r="O587" s="145"/>
      <c r="P587" s="71">
        <v>2019</v>
      </c>
      <c r="Q587" s="71">
        <v>2023</v>
      </c>
      <c r="R587" s="71">
        <v>12.5</v>
      </c>
      <c r="S587" s="46" t="s">
        <v>1173</v>
      </c>
      <c r="T587" s="146">
        <f t="shared" si="92"/>
        <v>2028.5</v>
      </c>
      <c r="U587" s="147"/>
      <c r="V587" s="147"/>
      <c r="W587" s="147"/>
      <c r="X587" s="147"/>
      <c r="Y587" s="147"/>
      <c r="Z587" s="147"/>
      <c r="AA587" s="148"/>
      <c r="AB587" s="147"/>
      <c r="AC587" s="196">
        <f t="shared" si="93"/>
        <v>0</v>
      </c>
      <c r="AD587" s="196">
        <f t="shared" si="94"/>
        <v>0</v>
      </c>
      <c r="AE587" s="196">
        <f t="shared" si="95"/>
        <v>0</v>
      </c>
    </row>
    <row r="588" spans="1:31" s="7" customFormat="1" x14ac:dyDescent="0.25">
      <c r="A588" s="321"/>
      <c r="B588" s="248">
        <f t="shared" si="98"/>
        <v>150</v>
      </c>
      <c r="C588" s="390"/>
      <c r="D588" s="364"/>
      <c r="E588" s="390"/>
      <c r="F588" s="46" t="s">
        <v>70</v>
      </c>
      <c r="G588" s="364"/>
      <c r="H588" s="364"/>
      <c r="I588" s="364"/>
      <c r="J588" s="46">
        <v>3.4</v>
      </c>
      <c r="K588" s="46">
        <v>57</v>
      </c>
      <c r="L588" s="46">
        <v>6</v>
      </c>
      <c r="M588" s="71">
        <v>2016</v>
      </c>
      <c r="N588" s="144">
        <f>IF(K588="","",IF(O588="",IF(K588=0,"",IF(K588&lt;=[7]Разработчик!$D$7,[7]Разработчик!$C$8,IF(K588&lt;=[7]Разработчик!$G$7,[7]Разработчик!$F$8,IF(K588&lt;=[7]Разработчик!$J$7,[7]Разработчик!$I$8,IF(K588&lt;=[7]Разработчик!$M$7,[7]Разработчик!$L$8,IF(K588&lt;=[7]Разработчик!$P$7,[7]Разработчик!$O$8,IF(K588&lt;=[7]Разработчик!$S$7,[7]Разработчик!$R$8,IF(K588&lt;=425.9,3.5,IF(K588&gt;=[7]Разработчик!$V$7,[7]Разработчик!$U$8))))))))),"-"))</f>
        <v>1.5</v>
      </c>
      <c r="O588" s="145"/>
      <c r="P588" s="71">
        <v>2019</v>
      </c>
      <c r="Q588" s="71">
        <v>2023</v>
      </c>
      <c r="R588" s="71">
        <v>12.5</v>
      </c>
      <c r="S588" s="46" t="s">
        <v>1173</v>
      </c>
      <c r="T588" s="146">
        <f t="shared" si="92"/>
        <v>2028.5</v>
      </c>
      <c r="U588" s="147"/>
      <c r="V588" s="147"/>
      <c r="W588" s="147"/>
      <c r="X588" s="147"/>
      <c r="Y588" s="147"/>
      <c r="Z588" s="147"/>
      <c r="AA588" s="148"/>
      <c r="AB588" s="147"/>
      <c r="AC588" s="196">
        <f t="shared" si="93"/>
        <v>0</v>
      </c>
      <c r="AD588" s="196">
        <f t="shared" si="94"/>
        <v>0</v>
      </c>
      <c r="AE588" s="196">
        <f t="shared" si="95"/>
        <v>0</v>
      </c>
    </row>
    <row r="589" spans="1:31" s="7" customFormat="1" x14ac:dyDescent="0.25">
      <c r="A589" s="321"/>
      <c r="B589" s="248">
        <f t="shared" si="98"/>
        <v>150</v>
      </c>
      <c r="C589" s="390"/>
      <c r="D589" s="364"/>
      <c r="E589" s="390"/>
      <c r="F589" s="46" t="s">
        <v>70</v>
      </c>
      <c r="G589" s="364"/>
      <c r="H589" s="364"/>
      <c r="I589" s="364"/>
      <c r="J589" s="46">
        <v>2.2000000000000002</v>
      </c>
      <c r="K589" s="46">
        <v>32</v>
      </c>
      <c r="L589" s="46">
        <v>4.5</v>
      </c>
      <c r="M589" s="71">
        <v>2016</v>
      </c>
      <c r="N589" s="144">
        <f>IF(K589="","",IF(O589="",IF(K589=0,"",IF(K589&lt;=[7]Разработчик!$D$7,[7]Разработчик!$C$8,IF(K589&lt;=[7]Разработчик!$G$7,[7]Разработчик!$F$8,IF(K589&lt;=[7]Разработчик!$J$7,[7]Разработчик!$I$8,IF(K589&lt;=[7]Разработчик!$M$7,[7]Разработчик!$L$8,IF(K589&lt;=[7]Разработчик!$P$7,[7]Разработчик!$O$8,IF(K589&lt;=[7]Разработчик!$S$7,[7]Разработчик!$R$8,IF(K589&lt;=425.9,3.5,IF(K589&gt;=[7]Разработчик!$V$7,[7]Разработчик!$U$8))))))))),"-"))</f>
        <v>1.5</v>
      </c>
      <c r="O589" s="145"/>
      <c r="P589" s="71">
        <v>2019</v>
      </c>
      <c r="Q589" s="71">
        <v>2023</v>
      </c>
      <c r="R589" s="71">
        <v>12.5</v>
      </c>
      <c r="S589" s="46" t="s">
        <v>1173</v>
      </c>
      <c r="T589" s="146">
        <f t="shared" si="92"/>
        <v>2028.5</v>
      </c>
      <c r="U589" s="147"/>
      <c r="V589" s="147"/>
      <c r="W589" s="147"/>
      <c r="X589" s="147"/>
      <c r="Y589" s="147"/>
      <c r="Z589" s="147"/>
      <c r="AA589" s="148"/>
      <c r="AB589" s="147"/>
      <c r="AC589" s="196">
        <f t="shared" si="93"/>
        <v>0</v>
      </c>
      <c r="AD589" s="196">
        <f t="shared" si="94"/>
        <v>0</v>
      </c>
      <c r="AE589" s="196">
        <f t="shared" si="95"/>
        <v>0</v>
      </c>
    </row>
    <row r="590" spans="1:31" s="7" customFormat="1" x14ac:dyDescent="0.25">
      <c r="A590" s="321"/>
      <c r="B590" s="248">
        <f t="shared" si="98"/>
        <v>150</v>
      </c>
      <c r="C590" s="390"/>
      <c r="D590" s="364"/>
      <c r="E590" s="390"/>
      <c r="F590" s="46" t="s">
        <v>70</v>
      </c>
      <c r="G590" s="364"/>
      <c r="H590" s="364"/>
      <c r="I590" s="364"/>
      <c r="J590" s="46">
        <v>3.6</v>
      </c>
      <c r="K590" s="46">
        <v>18</v>
      </c>
      <c r="L590" s="46">
        <v>4</v>
      </c>
      <c r="M590" s="71">
        <v>2016</v>
      </c>
      <c r="N590" s="144">
        <f>IF(K590="","",IF(O590="",IF(K590=0,"",IF(K590&lt;=[7]Разработчик!$D$7,[7]Разработчик!$C$8,IF(K590&lt;=[7]Разработчик!$G$7,[7]Разработчик!$F$8,IF(K590&lt;=[7]Разработчик!$J$7,[7]Разработчик!$I$8,IF(K590&lt;=[7]Разработчик!$M$7,[7]Разработчик!$L$8,IF(K590&lt;=[7]Разработчик!$P$7,[7]Разработчик!$O$8,IF(K590&lt;=[7]Разработчик!$S$7,[7]Разработчик!$R$8,IF(K590&lt;=425.9,3.5,IF(K590&gt;=[7]Разработчик!$V$7,[7]Разработчик!$U$8))))))))),"-"))</f>
        <v>1</v>
      </c>
      <c r="O590" s="145"/>
      <c r="P590" s="71">
        <v>2019</v>
      </c>
      <c r="Q590" s="71">
        <v>2023</v>
      </c>
      <c r="R590" s="71">
        <v>12.5</v>
      </c>
      <c r="S590" s="46" t="s">
        <v>1173</v>
      </c>
      <c r="T590" s="146">
        <f t="shared" si="92"/>
        <v>2028.5</v>
      </c>
      <c r="U590" s="147"/>
      <c r="V590" s="147"/>
      <c r="W590" s="147"/>
      <c r="X590" s="147"/>
      <c r="Y590" s="147"/>
      <c r="Z590" s="147"/>
      <c r="AA590" s="148"/>
      <c r="AB590" s="147"/>
      <c r="AC590" s="196">
        <f t="shared" si="93"/>
        <v>0</v>
      </c>
      <c r="AD590" s="196">
        <f t="shared" si="94"/>
        <v>0</v>
      </c>
      <c r="AE590" s="196">
        <f t="shared" si="95"/>
        <v>0</v>
      </c>
    </row>
    <row r="591" spans="1:31" s="7" customFormat="1" ht="15" customHeight="1" x14ac:dyDescent="0.25">
      <c r="A591" s="321"/>
      <c r="B591" s="248">
        <f t="shared" si="98"/>
        <v>150</v>
      </c>
      <c r="C591" s="390"/>
      <c r="D591" s="364" t="s">
        <v>1174</v>
      </c>
      <c r="E591" s="390"/>
      <c r="F591" s="46" t="s">
        <v>70</v>
      </c>
      <c r="G591" s="364">
        <v>3.4</v>
      </c>
      <c r="H591" s="364">
        <v>3.4</v>
      </c>
      <c r="I591" s="364">
        <v>120</v>
      </c>
      <c r="J591" s="46">
        <v>8.6</v>
      </c>
      <c r="K591" s="46">
        <v>89</v>
      </c>
      <c r="L591" s="46">
        <v>7</v>
      </c>
      <c r="M591" s="71">
        <v>2016</v>
      </c>
      <c r="N591" s="144">
        <f>IF(K591="","",IF(O591="",IF(K591=0,"",IF(K591&lt;=[7]Разработчик!$D$7,[7]Разработчик!$C$8,IF(K591&lt;=[7]Разработчик!$G$7,[7]Разработчик!$F$8,IF(K591&lt;=[7]Разработчик!$J$7,[7]Разработчик!$I$8,IF(K591&lt;=[7]Разработчик!$M$7,[7]Разработчик!$L$8,IF(K591&lt;=[7]Разработчик!$P$7,[7]Разработчик!$O$8,IF(K591&lt;=[7]Разработчик!$S$7,[7]Разработчик!$R$8,IF(K591&lt;=425.9,3.5,IF(K591&gt;=[7]Разработчик!$V$7,[7]Разработчик!$U$8))))))))),"-"))</f>
        <v>2</v>
      </c>
      <c r="O591" s="145"/>
      <c r="P591" s="71">
        <v>2019</v>
      </c>
      <c r="Q591" s="71">
        <v>2023</v>
      </c>
      <c r="R591" s="71">
        <v>12.5</v>
      </c>
      <c r="S591" s="46" t="s">
        <v>1173</v>
      </c>
      <c r="T591" s="146">
        <f t="shared" si="92"/>
        <v>2028.5</v>
      </c>
      <c r="U591" s="147"/>
      <c r="V591" s="147"/>
      <c r="W591" s="147"/>
      <c r="X591" s="147"/>
      <c r="Y591" s="147"/>
      <c r="Z591" s="147"/>
      <c r="AA591" s="148"/>
      <c r="AB591" s="147"/>
      <c r="AC591" s="196">
        <f t="shared" si="93"/>
        <v>0</v>
      </c>
      <c r="AD591" s="196">
        <f t="shared" si="94"/>
        <v>0</v>
      </c>
      <c r="AE591" s="196">
        <f t="shared" si="95"/>
        <v>0</v>
      </c>
    </row>
    <row r="592" spans="1:31" s="7" customFormat="1" ht="69.75" customHeight="1" x14ac:dyDescent="0.25">
      <c r="A592" s="321"/>
      <c r="B592" s="248">
        <f t="shared" si="98"/>
        <v>150</v>
      </c>
      <c r="C592" s="390"/>
      <c r="D592" s="364"/>
      <c r="E592" s="390"/>
      <c r="F592" s="46" t="s">
        <v>70</v>
      </c>
      <c r="G592" s="364"/>
      <c r="H592" s="364"/>
      <c r="I592" s="364"/>
      <c r="J592" s="46">
        <v>1.4</v>
      </c>
      <c r="K592" s="46">
        <v>57</v>
      </c>
      <c r="L592" s="46">
        <v>6</v>
      </c>
      <c r="M592" s="71">
        <v>2016</v>
      </c>
      <c r="N592" s="144">
        <f>IF(K592="","",IF(O592="",IF(K592=0,"",IF(K592&lt;=[7]Разработчик!$D$7,[7]Разработчик!$C$8,IF(K592&lt;=[7]Разработчик!$G$7,[7]Разработчик!$F$8,IF(K592&lt;=[7]Разработчик!$J$7,[7]Разработчик!$I$8,IF(K592&lt;=[7]Разработчик!$M$7,[7]Разработчик!$L$8,IF(K592&lt;=[7]Разработчик!$P$7,[7]Разработчик!$O$8,IF(K592&lt;=[7]Разработчик!$S$7,[7]Разработчик!$R$8,IF(K592&lt;=425.9,3.5,IF(K592&gt;=[7]Разработчик!$V$7,[7]Разработчик!$U$8))))))))),"-"))</f>
        <v>1.5</v>
      </c>
      <c r="O592" s="145"/>
      <c r="P592" s="71">
        <v>2019</v>
      </c>
      <c r="Q592" s="71">
        <v>2023</v>
      </c>
      <c r="R592" s="71">
        <v>12.5</v>
      </c>
      <c r="S592" s="46" t="s">
        <v>1173</v>
      </c>
      <c r="T592" s="146">
        <f t="shared" si="92"/>
        <v>2028.5</v>
      </c>
      <c r="U592" s="147">
        <v>5</v>
      </c>
      <c r="V592" s="147">
        <v>2</v>
      </c>
      <c r="W592" s="147">
        <v>12</v>
      </c>
      <c r="X592" s="147">
        <v>3</v>
      </c>
      <c r="Y592" s="147">
        <v>0</v>
      </c>
      <c r="Z592" s="147">
        <v>3</v>
      </c>
      <c r="AA592" s="148" t="s">
        <v>2835</v>
      </c>
      <c r="AB592" s="147" t="s">
        <v>2521</v>
      </c>
      <c r="AC592" s="196">
        <f t="shared" si="93"/>
        <v>13</v>
      </c>
      <c r="AD592" s="196">
        <f t="shared" si="94"/>
        <v>55</v>
      </c>
      <c r="AE592" s="196">
        <f t="shared" si="95"/>
        <v>68</v>
      </c>
    </row>
    <row r="593" spans="1:31" s="7" customFormat="1" x14ac:dyDescent="0.25">
      <c r="A593" s="321"/>
      <c r="B593" s="248">
        <f t="shared" si="98"/>
        <v>150</v>
      </c>
      <c r="C593" s="390"/>
      <c r="D593" s="364"/>
      <c r="E593" s="390"/>
      <c r="F593" s="46" t="s">
        <v>70</v>
      </c>
      <c r="G593" s="364"/>
      <c r="H593" s="364"/>
      <c r="I593" s="364"/>
      <c r="J593" s="46">
        <v>4</v>
      </c>
      <c r="K593" s="46">
        <v>18</v>
      </c>
      <c r="L593" s="46">
        <v>4</v>
      </c>
      <c r="M593" s="71">
        <v>2016</v>
      </c>
      <c r="N593" s="144">
        <f>IF(K593="","",IF(O593="",IF(K593=0,"",IF(K593&lt;=[7]Разработчик!$D$7,[7]Разработчик!$C$8,IF(K593&lt;=[7]Разработчик!$G$7,[7]Разработчик!$F$8,IF(K593&lt;=[7]Разработчик!$J$7,[7]Разработчик!$I$8,IF(K593&lt;=[7]Разработчик!$M$7,[7]Разработчик!$L$8,IF(K593&lt;=[7]Разработчик!$P$7,[7]Разработчик!$O$8,IF(K593&lt;=[7]Разработчик!$S$7,[7]Разработчик!$R$8,IF(K593&lt;=425.9,3.5,IF(K593&gt;=[7]Разработчик!$V$7,[7]Разработчик!$U$8))))))))),"-"))</f>
        <v>1</v>
      </c>
      <c r="O593" s="145"/>
      <c r="P593" s="71">
        <v>2019</v>
      </c>
      <c r="Q593" s="71">
        <v>2023</v>
      </c>
      <c r="R593" s="71">
        <v>12.5</v>
      </c>
      <c r="S593" s="46" t="s">
        <v>1173</v>
      </c>
      <c r="T593" s="146">
        <f t="shared" si="92"/>
        <v>2028.5</v>
      </c>
      <c r="U593" s="147"/>
      <c r="V593" s="147"/>
      <c r="W593" s="147"/>
      <c r="X593" s="147"/>
      <c r="Y593" s="147"/>
      <c r="Z593" s="147"/>
      <c r="AA593" s="148"/>
      <c r="AB593" s="147"/>
      <c r="AC593" s="196">
        <f t="shared" si="93"/>
        <v>0</v>
      </c>
      <c r="AD593" s="196">
        <f t="shared" si="94"/>
        <v>0</v>
      </c>
      <c r="AE593" s="196">
        <f t="shared" si="95"/>
        <v>0</v>
      </c>
    </row>
    <row r="594" spans="1:31" s="7" customFormat="1" ht="50.25" customHeight="1" x14ac:dyDescent="0.25">
      <c r="A594" s="321" t="s">
        <v>1612</v>
      </c>
      <c r="B594" s="248">
        <v>157</v>
      </c>
      <c r="C594" s="321" t="s">
        <v>1613</v>
      </c>
      <c r="D594" s="364" t="s">
        <v>1614</v>
      </c>
      <c r="E594" s="321" t="s">
        <v>1276</v>
      </c>
      <c r="F594" s="46" t="s">
        <v>30</v>
      </c>
      <c r="G594" s="364">
        <v>1.85</v>
      </c>
      <c r="H594" s="364">
        <v>1.85</v>
      </c>
      <c r="I594" s="364">
        <v>120</v>
      </c>
      <c r="J594" s="46">
        <v>4.3</v>
      </c>
      <c r="K594" s="46">
        <v>159</v>
      </c>
      <c r="L594" s="46">
        <v>8</v>
      </c>
      <c r="M594" s="71">
        <v>2016</v>
      </c>
      <c r="N594" s="144">
        <f>IF(K594="","",IF(O594="",IF(K594=0,"",IF(K594&lt;=[7]Разработчик!$D$7,[7]Разработчик!$C$8,IF(K594&lt;=[7]Разработчик!$G$7,[7]Разработчик!$F$8,IF(K594&lt;=[7]Разработчик!$J$7,[7]Разработчик!$I$8,IF(K594&lt;=[7]Разработчик!$M$7,[7]Разработчик!$L$8,IF(K594&lt;=[7]Разработчик!$P$7,[7]Разработчик!$O$8,IF(K594&lt;=[7]Разработчик!$S$7,[7]Разработчик!$R$8,IF(K594&lt;=425.9,3.5,IF(K594&gt;=[7]Разработчик!$V$7,[7]Разработчик!$U$8))))))))),"-"))</f>
        <v>2.5</v>
      </c>
      <c r="O594" s="145"/>
      <c r="P594" s="71">
        <v>2019</v>
      </c>
      <c r="Q594" s="71">
        <v>2023</v>
      </c>
      <c r="R594" s="71">
        <v>12.5</v>
      </c>
      <c r="S594" s="46" t="s">
        <v>1173</v>
      </c>
      <c r="T594" s="146">
        <f t="shared" si="92"/>
        <v>2028.5</v>
      </c>
      <c r="U594" s="147">
        <v>7</v>
      </c>
      <c r="V594" s="147">
        <v>1</v>
      </c>
      <c r="W594" s="147">
        <v>1</v>
      </c>
      <c r="X594" s="147">
        <v>0</v>
      </c>
      <c r="Y594" s="147">
        <v>0</v>
      </c>
      <c r="Z594" s="147">
        <v>1</v>
      </c>
      <c r="AA594" s="148" t="s">
        <v>2836</v>
      </c>
      <c r="AB594" s="147" t="s">
        <v>2521</v>
      </c>
      <c r="AC594" s="196">
        <f t="shared" si="93"/>
        <v>9</v>
      </c>
      <c r="AD594" s="196">
        <f t="shared" si="94"/>
        <v>22</v>
      </c>
      <c r="AE594" s="196">
        <f t="shared" si="95"/>
        <v>31</v>
      </c>
    </row>
    <row r="595" spans="1:31" s="7" customFormat="1" x14ac:dyDescent="0.25">
      <c r="A595" s="321"/>
      <c r="B595" s="248">
        <f>B594</f>
        <v>157</v>
      </c>
      <c r="C595" s="321"/>
      <c r="D595" s="364"/>
      <c r="E595" s="321"/>
      <c r="F595" s="46" t="s">
        <v>30</v>
      </c>
      <c r="G595" s="364"/>
      <c r="H595" s="364"/>
      <c r="I595" s="364"/>
      <c r="J595" s="46">
        <v>5.2</v>
      </c>
      <c r="K595" s="46">
        <v>108</v>
      </c>
      <c r="L595" s="46">
        <v>8</v>
      </c>
      <c r="M595" s="71">
        <v>2016</v>
      </c>
      <c r="N595" s="144">
        <f>IF(K595="","",IF(O595="",IF(K595=0,"",IF(K595&lt;=[7]Разработчик!$D$7,[7]Разработчик!$C$8,IF(K595&lt;=[7]Разработчик!$G$7,[7]Разработчик!$F$8,IF(K595&lt;=[7]Разработчик!$J$7,[7]Разработчик!$I$8,IF(K595&lt;=[7]Разработчик!$M$7,[7]Разработчик!$L$8,IF(K595&lt;=[7]Разработчик!$P$7,[7]Разработчик!$O$8,IF(K595&lt;=[7]Разработчик!$S$7,[7]Разработчик!$R$8,IF(K595&lt;=425.9,3.5,IF(K595&gt;=[7]Разработчик!$V$7,[7]Разработчик!$U$8))))))))),"-"))</f>
        <v>2</v>
      </c>
      <c r="O595" s="145"/>
      <c r="P595" s="71">
        <v>2019</v>
      </c>
      <c r="Q595" s="71">
        <v>2023</v>
      </c>
      <c r="R595" s="71">
        <v>12.5</v>
      </c>
      <c r="S595" s="46" t="s">
        <v>1173</v>
      </c>
      <c r="T595" s="146">
        <f t="shared" si="92"/>
        <v>2028.5</v>
      </c>
      <c r="U595" s="147"/>
      <c r="V595" s="147"/>
      <c r="W595" s="147"/>
      <c r="X595" s="147"/>
      <c r="Y595" s="147"/>
      <c r="Z595" s="147"/>
      <c r="AA595" s="148"/>
      <c r="AB595" s="147"/>
      <c r="AC595" s="196">
        <f t="shared" si="93"/>
        <v>0</v>
      </c>
      <c r="AD595" s="196">
        <f t="shared" si="94"/>
        <v>0</v>
      </c>
      <c r="AE595" s="196">
        <f t="shared" si="95"/>
        <v>0</v>
      </c>
    </row>
    <row r="596" spans="1:31" s="7" customFormat="1" x14ac:dyDescent="0.25">
      <c r="A596" s="321"/>
      <c r="B596" s="248">
        <f>B595</f>
        <v>157</v>
      </c>
      <c r="C596" s="321"/>
      <c r="D596" s="364"/>
      <c r="E596" s="321"/>
      <c r="F596" s="46" t="s">
        <v>30</v>
      </c>
      <c r="G596" s="364"/>
      <c r="H596" s="364"/>
      <c r="I596" s="364"/>
      <c r="J596" s="46">
        <v>0.6</v>
      </c>
      <c r="K596" s="46">
        <v>57</v>
      </c>
      <c r="L596" s="46">
        <v>5</v>
      </c>
      <c r="M596" s="71">
        <v>2016</v>
      </c>
      <c r="N596" s="144">
        <f>IF(K596="","",IF(O596="",IF(K596=0,"",IF(K596&lt;=[7]Разработчик!$D$7,[7]Разработчик!$C$8,IF(K596&lt;=[7]Разработчик!$G$7,[7]Разработчик!$F$8,IF(K596&lt;=[7]Разработчик!$J$7,[7]Разработчик!$I$8,IF(K596&lt;=[7]Разработчик!$M$7,[7]Разработчик!$L$8,IF(K596&lt;=[7]Разработчик!$P$7,[7]Разработчик!$O$8,IF(K596&lt;=[7]Разработчик!$S$7,[7]Разработчик!$R$8,IF(K596&lt;=425.9,3.5,IF(K596&gt;=[7]Разработчик!$V$7,[7]Разработчик!$U$8))))))))),"-"))</f>
        <v>1.5</v>
      </c>
      <c r="O596" s="145"/>
      <c r="P596" s="71">
        <v>2019</v>
      </c>
      <c r="Q596" s="71">
        <v>2023</v>
      </c>
      <c r="R596" s="71">
        <v>12.5</v>
      </c>
      <c r="S596" s="46" t="s">
        <v>1173</v>
      </c>
      <c r="T596" s="146">
        <f t="shared" si="92"/>
        <v>2028.5</v>
      </c>
      <c r="U596" s="147"/>
      <c r="V596" s="147"/>
      <c r="W596" s="147"/>
      <c r="X596" s="147"/>
      <c r="Y596" s="147"/>
      <c r="Z596" s="147"/>
      <c r="AA596" s="148"/>
      <c r="AB596" s="147"/>
      <c r="AC596" s="196">
        <f t="shared" si="93"/>
        <v>0</v>
      </c>
      <c r="AD596" s="196">
        <f t="shared" si="94"/>
        <v>0</v>
      </c>
      <c r="AE596" s="196">
        <f t="shared" si="95"/>
        <v>0</v>
      </c>
    </row>
    <row r="597" spans="1:31" s="7" customFormat="1" x14ac:dyDescent="0.25">
      <c r="A597" s="321"/>
      <c r="B597" s="248">
        <f>B596</f>
        <v>157</v>
      </c>
      <c r="C597" s="321"/>
      <c r="D597" s="364"/>
      <c r="E597" s="321"/>
      <c r="F597" s="46" t="s">
        <v>30</v>
      </c>
      <c r="G597" s="364"/>
      <c r="H597" s="364"/>
      <c r="I597" s="364"/>
      <c r="J597" s="46">
        <v>0.5</v>
      </c>
      <c r="K597" s="46">
        <v>18</v>
      </c>
      <c r="L597" s="46">
        <v>4</v>
      </c>
      <c r="M597" s="71">
        <v>2016</v>
      </c>
      <c r="N597" s="144">
        <f>IF(K597="","",IF(O597="",IF(K597=0,"",IF(K597&lt;=[7]Разработчик!$D$7,[7]Разработчик!$C$8,IF(K597&lt;=[7]Разработчик!$G$7,[7]Разработчик!$F$8,IF(K597&lt;=[7]Разработчик!$J$7,[7]Разработчик!$I$8,IF(K597&lt;=[7]Разработчик!$M$7,[7]Разработчик!$L$8,IF(K597&lt;=[7]Разработчик!$P$7,[7]Разработчик!$O$8,IF(K597&lt;=[7]Разработчик!$S$7,[7]Разработчик!$R$8,IF(K597&lt;=425.9,3.5,IF(K597&gt;=[7]Разработчик!$V$7,[7]Разработчик!$U$8))))))))),"-"))</f>
        <v>1</v>
      </c>
      <c r="O597" s="145"/>
      <c r="P597" s="71">
        <v>2019</v>
      </c>
      <c r="Q597" s="71">
        <v>2023</v>
      </c>
      <c r="R597" s="71">
        <v>12.5</v>
      </c>
      <c r="S597" s="46" t="s">
        <v>1173</v>
      </c>
      <c r="T597" s="146">
        <f t="shared" si="92"/>
        <v>2028.5</v>
      </c>
      <c r="U597" s="147"/>
      <c r="V597" s="147"/>
      <c r="W597" s="147"/>
      <c r="X597" s="147"/>
      <c r="Y597" s="147"/>
      <c r="Z597" s="147"/>
      <c r="AA597" s="148"/>
      <c r="AB597" s="147"/>
      <c r="AC597" s="196">
        <f t="shared" si="93"/>
        <v>0</v>
      </c>
      <c r="AD597" s="196">
        <f t="shared" si="94"/>
        <v>0</v>
      </c>
      <c r="AE597" s="196">
        <f t="shared" si="95"/>
        <v>0</v>
      </c>
    </row>
    <row r="598" spans="1:31" s="7" customFormat="1" x14ac:dyDescent="0.25">
      <c r="A598" s="321"/>
      <c r="B598" s="248">
        <f>B597</f>
        <v>157</v>
      </c>
      <c r="C598" s="321"/>
      <c r="D598" s="46" t="s">
        <v>1615</v>
      </c>
      <c r="E598" s="321"/>
      <c r="F598" s="46" t="s">
        <v>30</v>
      </c>
      <c r="G598" s="46">
        <v>1.85</v>
      </c>
      <c r="H598" s="46">
        <v>1.85</v>
      </c>
      <c r="I598" s="46">
        <v>120</v>
      </c>
      <c r="J598" s="46">
        <v>9.5</v>
      </c>
      <c r="K598" s="46">
        <v>159</v>
      </c>
      <c r="L598" s="46">
        <v>8</v>
      </c>
      <c r="M598" s="71">
        <v>2016</v>
      </c>
      <c r="N598" s="144">
        <f>IF(K598="","",IF(O598="",IF(K598=0,"",IF(K598&lt;=[7]Разработчик!$D$7,[7]Разработчик!$C$8,IF(K598&lt;=[7]Разработчик!$G$7,[7]Разработчик!$F$8,IF(K598&lt;=[7]Разработчик!$J$7,[7]Разработчик!$I$8,IF(K598&lt;=[7]Разработчик!$M$7,[7]Разработчик!$L$8,IF(K598&lt;=[7]Разработчик!$P$7,[7]Разработчик!$O$8,IF(K598&lt;=[7]Разработчик!$S$7,[7]Разработчик!$R$8,IF(K598&lt;=425.9,3.5,IF(K598&gt;=[7]Разработчик!$V$7,[7]Разработчик!$U$8))))))))),"-"))</f>
        <v>2.5</v>
      </c>
      <c r="O598" s="145"/>
      <c r="P598" s="71">
        <v>2019</v>
      </c>
      <c r="Q598" s="71">
        <v>2023</v>
      </c>
      <c r="R598" s="71">
        <v>12.5</v>
      </c>
      <c r="S598" s="46" t="s">
        <v>1173</v>
      </c>
      <c r="T598" s="146">
        <f t="shared" si="92"/>
        <v>2028.5</v>
      </c>
      <c r="U598" s="147">
        <v>4</v>
      </c>
      <c r="V598" s="147">
        <v>0</v>
      </c>
      <c r="W598" s="147">
        <v>3</v>
      </c>
      <c r="X598" s="147">
        <v>0</v>
      </c>
      <c r="Y598" s="147">
        <v>0</v>
      </c>
      <c r="Z598" s="147">
        <v>1</v>
      </c>
      <c r="AA598" s="148" t="s">
        <v>2837</v>
      </c>
      <c r="AB598" s="147" t="s">
        <v>2521</v>
      </c>
      <c r="AC598" s="196">
        <f t="shared" si="93"/>
        <v>5</v>
      </c>
      <c r="AD598" s="196">
        <f t="shared" si="94"/>
        <v>17</v>
      </c>
      <c r="AE598" s="196">
        <f t="shared" si="95"/>
        <v>22</v>
      </c>
    </row>
    <row r="599" spans="1:31" s="7" customFormat="1" ht="15" customHeight="1" x14ac:dyDescent="0.25">
      <c r="A599" s="321" t="s">
        <v>1616</v>
      </c>
      <c r="B599" s="248">
        <v>158</v>
      </c>
      <c r="C599" s="321" t="s">
        <v>1617</v>
      </c>
      <c r="D599" s="364" t="s">
        <v>1618</v>
      </c>
      <c r="E599" s="321" t="s">
        <v>1276</v>
      </c>
      <c r="F599" s="46" t="s">
        <v>30</v>
      </c>
      <c r="G599" s="364">
        <v>1.85</v>
      </c>
      <c r="H599" s="364">
        <v>1.85</v>
      </c>
      <c r="I599" s="364">
        <v>120</v>
      </c>
      <c r="J599" s="46">
        <v>6.4</v>
      </c>
      <c r="K599" s="46">
        <v>57</v>
      </c>
      <c r="L599" s="46">
        <v>5</v>
      </c>
      <c r="M599" s="71">
        <v>2016</v>
      </c>
      <c r="N599" s="144">
        <f>IF(K599="","",IF(O599="",IF(K599=0,"",IF(K599&lt;=[7]Разработчик!$D$7,[7]Разработчик!$C$8,IF(K599&lt;=[7]Разработчик!$G$7,[7]Разработчик!$F$8,IF(K599&lt;=[7]Разработчик!$J$7,[7]Разработчик!$I$8,IF(K599&lt;=[7]Разработчик!$M$7,[7]Разработчик!$L$8,IF(K599&lt;=[7]Разработчик!$P$7,[7]Разработчик!$O$8,IF(K599&lt;=[7]Разработчик!$S$7,[7]Разработчик!$R$8,IF(K599&lt;=425.9,3.5,IF(K599&gt;=[7]Разработчик!$V$7,[7]Разработчик!$U$8))))))))),"-"))</f>
        <v>1.5</v>
      </c>
      <c r="O599" s="145"/>
      <c r="P599" s="71">
        <v>2019</v>
      </c>
      <c r="Q599" s="71">
        <v>2023</v>
      </c>
      <c r="R599" s="71">
        <v>12.5</v>
      </c>
      <c r="S599" s="46" t="s">
        <v>1173</v>
      </c>
      <c r="T599" s="146">
        <f t="shared" si="92"/>
        <v>2028.5</v>
      </c>
      <c r="U599" s="147">
        <v>5</v>
      </c>
      <c r="V599" s="147">
        <v>3</v>
      </c>
      <c r="W599" s="147">
        <v>10</v>
      </c>
      <c r="X599" s="147">
        <v>2</v>
      </c>
      <c r="Y599" s="147">
        <v>1</v>
      </c>
      <c r="Z599" s="147">
        <v>2</v>
      </c>
      <c r="AA599" s="148" t="s">
        <v>2838</v>
      </c>
      <c r="AB599" s="147" t="s">
        <v>2521</v>
      </c>
      <c r="AC599" s="196">
        <f t="shared" si="93"/>
        <v>13</v>
      </c>
      <c r="AD599" s="196">
        <f t="shared" si="94"/>
        <v>50</v>
      </c>
      <c r="AE599" s="196">
        <f t="shared" si="95"/>
        <v>63</v>
      </c>
    </row>
    <row r="600" spans="1:31" s="7" customFormat="1" ht="44.25" customHeight="1" x14ac:dyDescent="0.25">
      <c r="A600" s="321"/>
      <c r="B600" s="248">
        <f>B599</f>
        <v>158</v>
      </c>
      <c r="C600" s="321"/>
      <c r="D600" s="364"/>
      <c r="E600" s="321"/>
      <c r="F600" s="46" t="s">
        <v>30</v>
      </c>
      <c r="G600" s="364"/>
      <c r="H600" s="364"/>
      <c r="I600" s="364"/>
      <c r="J600" s="46">
        <v>1</v>
      </c>
      <c r="K600" s="46">
        <v>32</v>
      </c>
      <c r="L600" s="46">
        <v>4.5</v>
      </c>
      <c r="M600" s="71">
        <v>2016</v>
      </c>
      <c r="N600" s="144">
        <f>IF(K600="","",IF(O600="",IF(K600=0,"",IF(K600&lt;=[7]Разработчик!$D$7,[7]Разработчик!$C$8,IF(K600&lt;=[7]Разработчик!$G$7,[7]Разработчик!$F$8,IF(K600&lt;=[7]Разработчик!$J$7,[7]Разработчик!$I$8,IF(K600&lt;=[7]Разработчик!$M$7,[7]Разработчик!$L$8,IF(K600&lt;=[7]Разработчик!$P$7,[7]Разработчик!$O$8,IF(K600&lt;=[7]Разработчик!$S$7,[7]Разработчик!$R$8,IF(K600&lt;=425.9,3.5,IF(K600&gt;=[7]Разработчик!$V$7,[7]Разработчик!$U$8))))))))),"-"))</f>
        <v>1.5</v>
      </c>
      <c r="O600" s="145"/>
      <c r="P600" s="71">
        <v>2019</v>
      </c>
      <c r="Q600" s="71">
        <v>2023</v>
      </c>
      <c r="R600" s="71">
        <v>12.5</v>
      </c>
      <c r="S600" s="46" t="s">
        <v>1173</v>
      </c>
      <c r="T600" s="146">
        <f t="shared" si="92"/>
        <v>2028.5</v>
      </c>
      <c r="U600" s="147"/>
      <c r="V600" s="147"/>
      <c r="W600" s="147"/>
      <c r="X600" s="147"/>
      <c r="Y600" s="147"/>
      <c r="Z600" s="147"/>
      <c r="AA600" s="148"/>
      <c r="AB600" s="147"/>
      <c r="AC600" s="196">
        <f t="shared" si="93"/>
        <v>0</v>
      </c>
      <c r="AD600" s="196">
        <f t="shared" si="94"/>
        <v>0</v>
      </c>
      <c r="AE600" s="196">
        <f t="shared" si="95"/>
        <v>0</v>
      </c>
    </row>
    <row r="601" spans="1:31" s="7" customFormat="1" x14ac:dyDescent="0.25">
      <c r="A601" s="321" t="s">
        <v>1619</v>
      </c>
      <c r="B601" s="248">
        <v>160</v>
      </c>
      <c r="C601" s="321" t="s">
        <v>1620</v>
      </c>
      <c r="D601" s="46" t="s">
        <v>1621</v>
      </c>
      <c r="E601" s="321" t="s">
        <v>1276</v>
      </c>
      <c r="F601" s="46" t="s">
        <v>30</v>
      </c>
      <c r="G601" s="46">
        <v>3.63</v>
      </c>
      <c r="H601" s="46">
        <v>3.63</v>
      </c>
      <c r="I601" s="46">
        <v>120</v>
      </c>
      <c r="J601" s="46">
        <v>29.6</v>
      </c>
      <c r="K601" s="46">
        <v>57</v>
      </c>
      <c r="L601" s="46">
        <v>6</v>
      </c>
      <c r="M601" s="71">
        <v>2016</v>
      </c>
      <c r="N601" s="144">
        <f>IF(K601="","",IF(O601="",IF(K601=0,"",IF(K601&lt;=[7]Разработчик!$D$7,[7]Разработчик!$C$8,IF(K601&lt;=[7]Разработчик!$G$7,[7]Разработчик!$F$8,IF(K601&lt;=[7]Разработчик!$J$7,[7]Разработчик!$I$8,IF(K601&lt;=[7]Разработчик!$M$7,[7]Разработчик!$L$8,IF(K601&lt;=[7]Разработчик!$P$7,[7]Разработчик!$O$8,IF(K601&lt;=[7]Разработчик!$S$7,[7]Разработчик!$R$8,IF(K601&lt;=425.9,3.5,IF(K601&gt;=[7]Разработчик!$V$7,[7]Разработчик!$U$8))))))))),"-"))</f>
        <v>1.5</v>
      </c>
      <c r="O601" s="145"/>
      <c r="P601" s="71">
        <v>2019</v>
      </c>
      <c r="Q601" s="71">
        <v>2023</v>
      </c>
      <c r="R601" s="71">
        <v>12.5</v>
      </c>
      <c r="S601" s="46" t="s">
        <v>1173</v>
      </c>
      <c r="T601" s="146">
        <f t="shared" si="92"/>
        <v>2028.5</v>
      </c>
      <c r="U601" s="147">
        <v>11</v>
      </c>
      <c r="V601" s="147">
        <v>1</v>
      </c>
      <c r="W601" s="147">
        <v>5</v>
      </c>
      <c r="X601" s="147">
        <v>0</v>
      </c>
      <c r="Y601" s="147">
        <v>0</v>
      </c>
      <c r="Z601" s="147">
        <v>1</v>
      </c>
      <c r="AA601" s="148" t="s">
        <v>2839</v>
      </c>
      <c r="AB601" s="147" t="s">
        <v>2521</v>
      </c>
      <c r="AC601" s="196">
        <f t="shared" si="93"/>
        <v>13</v>
      </c>
      <c r="AD601" s="196">
        <f t="shared" si="94"/>
        <v>38</v>
      </c>
      <c r="AE601" s="196">
        <f t="shared" si="95"/>
        <v>51</v>
      </c>
    </row>
    <row r="602" spans="1:31" s="7" customFormat="1" ht="24" x14ac:dyDescent="0.25">
      <c r="A602" s="321"/>
      <c r="B602" s="248">
        <f t="shared" ref="B602" si="99">B601</f>
        <v>160</v>
      </c>
      <c r="C602" s="321"/>
      <c r="D602" s="57" t="s">
        <v>3035</v>
      </c>
      <c r="E602" s="321"/>
      <c r="F602" s="46" t="s">
        <v>30</v>
      </c>
      <c r="G602" s="46">
        <v>3.63</v>
      </c>
      <c r="H602" s="46">
        <v>3.63</v>
      </c>
      <c r="I602" s="46">
        <v>120</v>
      </c>
      <c r="J602" s="46">
        <v>25.43</v>
      </c>
      <c r="K602" s="46">
        <v>32</v>
      </c>
      <c r="L602" s="46">
        <v>4.5</v>
      </c>
      <c r="M602" s="71">
        <v>2016</v>
      </c>
      <c r="N602" s="144">
        <f>IF(K602="","",IF(O602="",IF(K602=0,"",IF(K602&lt;=[7]Разработчик!$D$7,[7]Разработчик!$C$8,IF(K602&lt;=[7]Разработчик!$G$7,[7]Разработчик!$F$8,IF(K602&lt;=[7]Разработчик!$J$7,[7]Разработчик!$I$8,IF(K602&lt;=[7]Разработчик!$M$7,[7]Разработчик!$L$8,IF(K602&lt;=[7]Разработчик!$P$7,[7]Разработчик!$O$8,IF(K602&lt;=[7]Разработчик!$S$7,[7]Разработчик!$R$8,IF(K602&lt;=425.9,3.5,IF(K602&gt;=[7]Разработчик!$V$7,[7]Разработчик!$U$8))))))))),"-"))</f>
        <v>1.5</v>
      </c>
      <c r="O602" s="145"/>
      <c r="P602" s="71">
        <v>2019</v>
      </c>
      <c r="Q602" s="71">
        <v>2023</v>
      </c>
      <c r="R602" s="71">
        <v>12.5</v>
      </c>
      <c r="S602" s="46" t="s">
        <v>1173</v>
      </c>
      <c r="T602" s="146">
        <f t="shared" si="92"/>
        <v>2028.5</v>
      </c>
      <c r="U602" s="147">
        <v>1</v>
      </c>
      <c r="V602" s="147">
        <v>0</v>
      </c>
      <c r="W602" s="147">
        <v>1</v>
      </c>
      <c r="X602" s="147">
        <v>0</v>
      </c>
      <c r="Y602" s="147">
        <v>1</v>
      </c>
      <c r="Z602" s="147">
        <v>0</v>
      </c>
      <c r="AA602" s="148" t="s">
        <v>2840</v>
      </c>
      <c r="AB602" s="147" t="s">
        <v>2521</v>
      </c>
      <c r="AC602" s="196">
        <f t="shared" si="93"/>
        <v>2</v>
      </c>
      <c r="AD602" s="196">
        <f t="shared" si="94"/>
        <v>5</v>
      </c>
      <c r="AE602" s="196">
        <f t="shared" si="95"/>
        <v>7</v>
      </c>
    </row>
    <row r="603" spans="1:31" s="7" customFormat="1" ht="15" customHeight="1" x14ac:dyDescent="0.25">
      <c r="A603" s="321" t="s">
        <v>1622</v>
      </c>
      <c r="B603" s="248">
        <v>162</v>
      </c>
      <c r="C603" s="321" t="s">
        <v>1623</v>
      </c>
      <c r="D603" s="364" t="s">
        <v>1624</v>
      </c>
      <c r="E603" s="321" t="s">
        <v>1276</v>
      </c>
      <c r="F603" s="46" t="s">
        <v>30</v>
      </c>
      <c r="G603" s="364">
        <v>3.63</v>
      </c>
      <c r="H603" s="364">
        <v>3.63</v>
      </c>
      <c r="I603" s="364">
        <v>120</v>
      </c>
      <c r="J603" s="46">
        <v>2.7</v>
      </c>
      <c r="K603" s="46">
        <v>57</v>
      </c>
      <c r="L603" s="46">
        <v>6</v>
      </c>
      <c r="M603" s="71">
        <v>2016</v>
      </c>
      <c r="N603" s="144">
        <f>IF(K603="","",IF(O603="",IF(K603=0,"",IF(K603&lt;=[7]Разработчик!$D$7,[7]Разработчик!$C$8,IF(K603&lt;=[7]Разработчик!$G$7,[7]Разработчик!$F$8,IF(K603&lt;=[7]Разработчик!$J$7,[7]Разработчик!$I$8,IF(K603&lt;=[7]Разработчик!$M$7,[7]Разработчик!$L$8,IF(K603&lt;=[7]Разработчик!$P$7,[7]Разработчик!$O$8,IF(K603&lt;=[7]Разработчик!$S$7,[7]Разработчик!$R$8,IF(K603&lt;=425.9,3.5,IF(K603&gt;=[7]Разработчик!$V$7,[7]Разработчик!$U$8))))))))),"-"))</f>
        <v>1.5</v>
      </c>
      <c r="O603" s="145"/>
      <c r="P603" s="71">
        <v>2019</v>
      </c>
      <c r="Q603" s="71">
        <v>2023</v>
      </c>
      <c r="R603" s="71">
        <v>12.5</v>
      </c>
      <c r="S603" s="46" t="s">
        <v>1173</v>
      </c>
      <c r="T603" s="146">
        <f t="shared" si="92"/>
        <v>2028.5</v>
      </c>
      <c r="U603" s="147">
        <v>3</v>
      </c>
      <c r="V603" s="147">
        <v>5</v>
      </c>
      <c r="W603" s="147">
        <v>8</v>
      </c>
      <c r="X603" s="147">
        <v>2</v>
      </c>
      <c r="Y603" s="147">
        <v>1</v>
      </c>
      <c r="Z603" s="147">
        <v>2</v>
      </c>
      <c r="AA603" s="148" t="s">
        <v>2841</v>
      </c>
      <c r="AB603" s="147" t="s">
        <v>2521</v>
      </c>
      <c r="AC603" s="196">
        <f t="shared" si="93"/>
        <v>13</v>
      </c>
      <c r="AD603" s="196">
        <f t="shared" si="94"/>
        <v>48</v>
      </c>
      <c r="AE603" s="196">
        <f t="shared" si="95"/>
        <v>61</v>
      </c>
    </row>
    <row r="604" spans="1:31" s="7" customFormat="1" x14ac:dyDescent="0.25">
      <c r="A604" s="321"/>
      <c r="B604" s="248">
        <f>B603</f>
        <v>162</v>
      </c>
      <c r="C604" s="321"/>
      <c r="D604" s="364"/>
      <c r="E604" s="321"/>
      <c r="F604" s="46" t="s">
        <v>30</v>
      </c>
      <c r="G604" s="364"/>
      <c r="H604" s="364"/>
      <c r="I604" s="364"/>
      <c r="J604" s="46">
        <v>0.7</v>
      </c>
      <c r="K604" s="46">
        <v>45</v>
      </c>
      <c r="L604" s="46">
        <v>5</v>
      </c>
      <c r="M604" s="71">
        <v>2016</v>
      </c>
      <c r="N604" s="144">
        <f>IF(K604="","",IF(O604="",IF(K604=0,"",IF(K604&lt;=[7]Разработчик!$D$7,[7]Разработчик!$C$8,IF(K604&lt;=[7]Разработчик!$G$7,[7]Разработчик!$F$8,IF(K604&lt;=[7]Разработчик!$J$7,[7]Разработчик!$I$8,IF(K604&lt;=[7]Разработчик!$M$7,[7]Разработчик!$L$8,IF(K604&lt;=[7]Разработчик!$P$7,[7]Разработчик!$O$8,IF(K604&lt;=[7]Разработчик!$S$7,[7]Разработчик!$R$8,IF(K604&lt;=425.9,3.5,IF(K604&gt;=[7]Разработчик!$V$7,[7]Разработчик!$U$8))))))))),"-"))</f>
        <v>1.5</v>
      </c>
      <c r="O604" s="145"/>
      <c r="P604" s="71">
        <v>2019</v>
      </c>
      <c r="Q604" s="71">
        <v>2023</v>
      </c>
      <c r="R604" s="71">
        <v>12.5</v>
      </c>
      <c r="S604" s="46" t="s">
        <v>1173</v>
      </c>
      <c r="T604" s="146">
        <f t="shared" si="92"/>
        <v>2028.5</v>
      </c>
      <c r="U604" s="147"/>
      <c r="V604" s="147"/>
      <c r="W604" s="147"/>
      <c r="X604" s="147"/>
      <c r="Y604" s="147"/>
      <c r="Z604" s="147"/>
      <c r="AA604" s="148"/>
      <c r="AB604" s="147"/>
      <c r="AC604" s="196">
        <f t="shared" si="93"/>
        <v>0</v>
      </c>
      <c r="AD604" s="196">
        <f t="shared" si="94"/>
        <v>0</v>
      </c>
      <c r="AE604" s="196">
        <f t="shared" si="95"/>
        <v>0</v>
      </c>
    </row>
    <row r="605" spans="1:31" s="7" customFormat="1" x14ac:dyDescent="0.25">
      <c r="A605" s="321"/>
      <c r="B605" s="248">
        <f>B604</f>
        <v>162</v>
      </c>
      <c r="C605" s="321"/>
      <c r="D605" s="364"/>
      <c r="E605" s="321"/>
      <c r="F605" s="46" t="s">
        <v>30</v>
      </c>
      <c r="G605" s="364"/>
      <c r="H605" s="364"/>
      <c r="I605" s="364"/>
      <c r="J605" s="46">
        <v>0.1</v>
      </c>
      <c r="K605" s="46">
        <v>32</v>
      </c>
      <c r="L605" s="46">
        <v>4.5</v>
      </c>
      <c r="M605" s="71">
        <v>2016</v>
      </c>
      <c r="N605" s="144">
        <f>IF(K605="","",IF(O605="",IF(K605=0,"",IF(K605&lt;=[7]Разработчик!$D$7,[7]Разработчик!$C$8,IF(K605&lt;=[7]Разработчик!$G$7,[7]Разработчик!$F$8,IF(K605&lt;=[7]Разработчик!$J$7,[7]Разработчик!$I$8,IF(K605&lt;=[7]Разработчик!$M$7,[7]Разработчик!$L$8,IF(K605&lt;=[7]Разработчик!$P$7,[7]Разработчик!$O$8,IF(K605&lt;=[7]Разработчик!$S$7,[7]Разработчик!$R$8,IF(K605&lt;=425.9,3.5,IF(K605&gt;=[7]Разработчик!$V$7,[7]Разработчик!$U$8))))))))),"-"))</f>
        <v>1.5</v>
      </c>
      <c r="O605" s="145"/>
      <c r="P605" s="71">
        <v>2019</v>
      </c>
      <c r="Q605" s="71">
        <v>2023</v>
      </c>
      <c r="R605" s="71">
        <v>12.5</v>
      </c>
      <c r="S605" s="46" t="s">
        <v>1173</v>
      </c>
      <c r="T605" s="146">
        <f t="shared" ref="T605:T631" si="100">IF(M605="","",M605+R605)</f>
        <v>2028.5</v>
      </c>
      <c r="U605" s="147"/>
      <c r="V605" s="147"/>
      <c r="W605" s="147"/>
      <c r="X605" s="147"/>
      <c r="Y605" s="147"/>
      <c r="Z605" s="147"/>
      <c r="AA605" s="148"/>
      <c r="AB605" s="147"/>
      <c r="AC605" s="196">
        <f t="shared" si="93"/>
        <v>0</v>
      </c>
      <c r="AD605" s="196">
        <f t="shared" si="94"/>
        <v>0</v>
      </c>
      <c r="AE605" s="196">
        <f t="shared" si="95"/>
        <v>0</v>
      </c>
    </row>
    <row r="606" spans="1:31" s="7" customFormat="1" x14ac:dyDescent="0.25">
      <c r="A606" s="321"/>
      <c r="B606" s="248">
        <f>B605</f>
        <v>162</v>
      </c>
      <c r="C606" s="321"/>
      <c r="D606" s="364"/>
      <c r="E606" s="321"/>
      <c r="F606" s="46" t="s">
        <v>30</v>
      </c>
      <c r="G606" s="364"/>
      <c r="H606" s="364"/>
      <c r="I606" s="364"/>
      <c r="J606" s="46">
        <v>2</v>
      </c>
      <c r="K606" s="46">
        <v>18</v>
      </c>
      <c r="L606" s="46">
        <v>4</v>
      </c>
      <c r="M606" s="71">
        <v>2016</v>
      </c>
      <c r="N606" s="144">
        <f>IF(K606="","",IF(O606="",IF(K606=0,"",IF(K606&lt;=[7]Разработчик!$D$7,[7]Разработчик!$C$8,IF(K606&lt;=[7]Разработчик!$G$7,[7]Разработчик!$F$8,IF(K606&lt;=[7]Разработчик!$J$7,[7]Разработчик!$I$8,IF(K606&lt;=[7]Разработчик!$M$7,[7]Разработчик!$L$8,IF(K606&lt;=[7]Разработчик!$P$7,[7]Разработчик!$O$8,IF(K606&lt;=[7]Разработчик!$S$7,[7]Разработчик!$R$8,IF(K606&lt;=425.9,3.5,IF(K606&gt;=[7]Разработчик!$V$7,[7]Разработчик!$U$8))))))))),"-"))</f>
        <v>1</v>
      </c>
      <c r="O606" s="145"/>
      <c r="P606" s="71">
        <v>2019</v>
      </c>
      <c r="Q606" s="71">
        <v>2023</v>
      </c>
      <c r="R606" s="71">
        <v>12.5</v>
      </c>
      <c r="S606" s="46" t="s">
        <v>1173</v>
      </c>
      <c r="T606" s="146">
        <f t="shared" si="100"/>
        <v>2028.5</v>
      </c>
      <c r="U606" s="147"/>
      <c r="V606" s="147"/>
      <c r="W606" s="147"/>
      <c r="X606" s="147"/>
      <c r="Y606" s="147"/>
      <c r="Z606" s="147"/>
      <c r="AA606" s="148"/>
      <c r="AB606" s="147"/>
      <c r="AC606" s="196">
        <f t="shared" si="93"/>
        <v>0</v>
      </c>
      <c r="AD606" s="196">
        <f t="shared" si="94"/>
        <v>0</v>
      </c>
      <c r="AE606" s="196">
        <f t="shared" si="95"/>
        <v>0</v>
      </c>
    </row>
    <row r="607" spans="1:31" s="7" customFormat="1" ht="47.25" customHeight="1" x14ac:dyDescent="0.25">
      <c r="A607" s="321"/>
      <c r="B607" s="248">
        <f>B606</f>
        <v>162</v>
      </c>
      <c r="C607" s="321"/>
      <c r="D607" s="46" t="s">
        <v>1625</v>
      </c>
      <c r="E607" s="321"/>
      <c r="F607" s="46" t="s">
        <v>30</v>
      </c>
      <c r="G607" s="46">
        <v>3.63</v>
      </c>
      <c r="H607" s="46">
        <v>3.63</v>
      </c>
      <c r="I607" s="46">
        <v>120</v>
      </c>
      <c r="J607" s="46">
        <v>14.6</v>
      </c>
      <c r="K607" s="46">
        <v>57</v>
      </c>
      <c r="L607" s="46">
        <v>6</v>
      </c>
      <c r="M607" s="71">
        <v>2016</v>
      </c>
      <c r="N607" s="144">
        <f>IF(K607="","",IF(O607="",IF(K607=0,"",IF(K607&lt;=[7]Разработчик!$D$7,[7]Разработчик!$C$8,IF(K607&lt;=[7]Разработчик!$G$7,[7]Разработчик!$F$8,IF(K607&lt;=[7]Разработчик!$J$7,[7]Разработчик!$I$8,IF(K607&lt;=[7]Разработчик!$M$7,[7]Разработчик!$L$8,IF(K607&lt;=[7]Разработчик!$P$7,[7]Разработчик!$O$8,IF(K607&lt;=[7]Разработчик!$S$7,[7]Разработчик!$R$8,IF(K607&lt;=425.9,3.5,IF(K607&gt;=[7]Разработчик!$V$7,[7]Разработчик!$U$8))))))))),"-"))</f>
        <v>1.5</v>
      </c>
      <c r="O607" s="145"/>
      <c r="P607" s="71">
        <v>2019</v>
      </c>
      <c r="Q607" s="71">
        <v>2023</v>
      </c>
      <c r="R607" s="71">
        <v>12.5</v>
      </c>
      <c r="S607" s="46" t="s">
        <v>1173</v>
      </c>
      <c r="T607" s="146">
        <f t="shared" si="100"/>
        <v>2028.5</v>
      </c>
      <c r="U607" s="147">
        <v>8</v>
      </c>
      <c r="V607" s="147">
        <v>2</v>
      </c>
      <c r="W607" s="147">
        <v>0</v>
      </c>
      <c r="X607" s="147">
        <v>2</v>
      </c>
      <c r="Y607" s="147">
        <v>1</v>
      </c>
      <c r="Z607" s="147">
        <v>0</v>
      </c>
      <c r="AA607" s="148" t="s">
        <v>2842</v>
      </c>
      <c r="AB607" s="147" t="s">
        <v>2521</v>
      </c>
      <c r="AC607" s="196">
        <f t="shared" si="93"/>
        <v>13</v>
      </c>
      <c r="AD607" s="196">
        <f t="shared" si="94"/>
        <v>27</v>
      </c>
      <c r="AE607" s="196">
        <f t="shared" si="95"/>
        <v>40</v>
      </c>
    </row>
    <row r="608" spans="1:31" s="7" customFormat="1" ht="15" customHeight="1" x14ac:dyDescent="0.25">
      <c r="A608" s="321" t="s">
        <v>1626</v>
      </c>
      <c r="B608" s="248">
        <v>163</v>
      </c>
      <c r="C608" s="321" t="s">
        <v>1627</v>
      </c>
      <c r="D608" s="364" t="s">
        <v>1628</v>
      </c>
      <c r="E608" s="321" t="s">
        <v>1276</v>
      </c>
      <c r="F608" s="46" t="s">
        <v>30</v>
      </c>
      <c r="G608" s="370">
        <v>1.2</v>
      </c>
      <c r="H608" s="370">
        <v>1.2</v>
      </c>
      <c r="I608" s="364">
        <v>120</v>
      </c>
      <c r="J608" s="46">
        <v>15.1</v>
      </c>
      <c r="K608" s="48">
        <v>219</v>
      </c>
      <c r="L608" s="48">
        <v>8</v>
      </c>
      <c r="M608" s="71">
        <v>2016</v>
      </c>
      <c r="N608" s="144">
        <f>IF(K608="","",IF(O608="",IF(K608=0,"",IF(K608&lt;=[7]Разработчик!$D$7,[7]Разработчик!$C$8,IF(K608&lt;=[7]Разработчик!$G$7,[7]Разработчик!$F$8,IF(K608&lt;=[7]Разработчик!$J$7,[7]Разработчик!$I$8,IF(K608&lt;=[7]Разработчик!$M$7,[7]Разработчик!$L$8,IF(K608&lt;=[7]Разработчик!$P$7,[7]Разработчик!$O$8,IF(K608&lt;=[7]Разработчик!$S$7,[7]Разработчик!$R$8,IF(K608&lt;=425.9,3.5,IF(K608&gt;=[7]Разработчик!$V$7,[7]Разработчик!$U$8))))))))),"-"))</f>
        <v>2.5</v>
      </c>
      <c r="O608" s="145"/>
      <c r="P608" s="71">
        <v>2019</v>
      </c>
      <c r="Q608" s="71">
        <v>2023</v>
      </c>
      <c r="R608" s="71">
        <v>12.5</v>
      </c>
      <c r="S608" s="46" t="s">
        <v>1173</v>
      </c>
      <c r="T608" s="146">
        <f t="shared" si="100"/>
        <v>2028.5</v>
      </c>
      <c r="U608" s="147"/>
      <c r="V608" s="147"/>
      <c r="W608" s="147"/>
      <c r="X608" s="147"/>
      <c r="Y608" s="147"/>
      <c r="Z608" s="147"/>
      <c r="AA608" s="148"/>
      <c r="AB608" s="147"/>
      <c r="AC608" s="196">
        <f t="shared" si="93"/>
        <v>0</v>
      </c>
      <c r="AD608" s="196">
        <f t="shared" si="94"/>
        <v>0</v>
      </c>
      <c r="AE608" s="196">
        <f t="shared" si="95"/>
        <v>0</v>
      </c>
    </row>
    <row r="609" spans="1:31" s="7" customFormat="1" x14ac:dyDescent="0.25">
      <c r="A609" s="321"/>
      <c r="B609" s="248">
        <f t="shared" ref="B609:B610" si="101">B608</f>
        <v>163</v>
      </c>
      <c r="C609" s="321"/>
      <c r="D609" s="364"/>
      <c r="E609" s="321"/>
      <c r="F609" s="46" t="s">
        <v>30</v>
      </c>
      <c r="G609" s="370"/>
      <c r="H609" s="370"/>
      <c r="I609" s="364"/>
      <c r="J609" s="46">
        <v>0.9</v>
      </c>
      <c r="K609" s="48">
        <v>57</v>
      </c>
      <c r="L609" s="48">
        <v>5</v>
      </c>
      <c r="M609" s="71">
        <v>2016</v>
      </c>
      <c r="N609" s="144">
        <f>IF(K609="","",IF(O609="",IF(K609=0,"",IF(K609&lt;=[7]Разработчик!$D$7,[7]Разработчик!$C$8,IF(K609&lt;=[7]Разработчик!$G$7,[7]Разработчик!$F$8,IF(K609&lt;=[7]Разработчик!$J$7,[7]Разработчик!$I$8,IF(K609&lt;=[7]Разработчик!$M$7,[7]Разработчик!$L$8,IF(K609&lt;=[7]Разработчик!$P$7,[7]Разработчик!$O$8,IF(K609&lt;=[7]Разработчик!$S$7,[7]Разработчик!$R$8,IF(K609&lt;=425.9,3.5,IF(K609&gt;=[7]Разработчик!$V$7,[7]Разработчик!$U$8))))))))),"-"))</f>
        <v>1.5</v>
      </c>
      <c r="O609" s="145"/>
      <c r="P609" s="71">
        <v>2019</v>
      </c>
      <c r="Q609" s="71">
        <v>2023</v>
      </c>
      <c r="R609" s="71">
        <v>12.5</v>
      </c>
      <c r="S609" s="46" t="s">
        <v>1173</v>
      </c>
      <c r="T609" s="146">
        <f t="shared" si="100"/>
        <v>2028.5</v>
      </c>
      <c r="U609" s="147"/>
      <c r="V609" s="147"/>
      <c r="W609" s="147"/>
      <c r="X609" s="147"/>
      <c r="Y609" s="147"/>
      <c r="Z609" s="147"/>
      <c r="AA609" s="148"/>
      <c r="AB609" s="147"/>
      <c r="AC609" s="196">
        <f t="shared" si="93"/>
        <v>0</v>
      </c>
      <c r="AD609" s="196">
        <f t="shared" si="94"/>
        <v>0</v>
      </c>
      <c r="AE609" s="196">
        <f t="shared" si="95"/>
        <v>0</v>
      </c>
    </row>
    <row r="610" spans="1:31" s="7" customFormat="1" ht="47.25" customHeight="1" x14ac:dyDescent="0.25">
      <c r="A610" s="321"/>
      <c r="B610" s="248">
        <f t="shared" si="101"/>
        <v>163</v>
      </c>
      <c r="C610" s="321"/>
      <c r="D610" s="364"/>
      <c r="E610" s="321"/>
      <c r="F610" s="46" t="s">
        <v>30</v>
      </c>
      <c r="G610" s="370"/>
      <c r="H610" s="370"/>
      <c r="I610" s="364"/>
      <c r="J610" s="46">
        <v>3.4</v>
      </c>
      <c r="K610" s="48">
        <v>32</v>
      </c>
      <c r="L610" s="48">
        <v>4.5</v>
      </c>
      <c r="M610" s="71">
        <v>2016</v>
      </c>
      <c r="N610" s="144">
        <f>IF(K610="","",IF(O610="",IF(K610=0,"",IF(K610&lt;=[7]Разработчик!$D$7,[7]Разработчик!$C$8,IF(K610&lt;=[7]Разработчик!$G$7,[7]Разработчик!$F$8,IF(K610&lt;=[7]Разработчик!$J$7,[7]Разработчик!$I$8,IF(K610&lt;=[7]Разработчик!$M$7,[7]Разработчик!$L$8,IF(K610&lt;=[7]Разработчик!$P$7,[7]Разработчик!$O$8,IF(K610&lt;=[7]Разработчик!$S$7,[7]Разработчик!$R$8,IF(K610&lt;=425.9,3.5,IF(K610&gt;=[7]Разработчик!$V$7,[7]Разработчик!$U$8))))))))),"-"))</f>
        <v>1.5</v>
      </c>
      <c r="O610" s="145"/>
      <c r="P610" s="71">
        <v>2019</v>
      </c>
      <c r="Q610" s="71">
        <v>2023</v>
      </c>
      <c r="R610" s="71">
        <v>12.5</v>
      </c>
      <c r="S610" s="46" t="s">
        <v>1173</v>
      </c>
      <c r="T610" s="146">
        <f t="shared" si="100"/>
        <v>2028.5</v>
      </c>
      <c r="U610" s="147">
        <v>13</v>
      </c>
      <c r="V610" s="147">
        <v>1</v>
      </c>
      <c r="W610" s="147">
        <v>5</v>
      </c>
      <c r="X610" s="147">
        <v>0</v>
      </c>
      <c r="Y610" s="147">
        <v>1</v>
      </c>
      <c r="Z610" s="147">
        <v>4</v>
      </c>
      <c r="AA610" s="148" t="s">
        <v>2843</v>
      </c>
      <c r="AB610" s="147" t="s">
        <v>2521</v>
      </c>
      <c r="AC610" s="196">
        <f t="shared" si="93"/>
        <v>19</v>
      </c>
      <c r="AD610" s="196">
        <f t="shared" si="94"/>
        <v>52</v>
      </c>
      <c r="AE610" s="196">
        <f t="shared" si="95"/>
        <v>71</v>
      </c>
    </row>
    <row r="611" spans="1:31" s="7" customFormat="1" ht="15" customHeight="1" x14ac:dyDescent="0.25">
      <c r="A611" s="321" t="s">
        <v>1629</v>
      </c>
      <c r="B611" s="248">
        <v>166</v>
      </c>
      <c r="C611" s="321" t="s">
        <v>1630</v>
      </c>
      <c r="D611" s="364" t="s">
        <v>1631</v>
      </c>
      <c r="E611" s="321" t="s">
        <v>1276</v>
      </c>
      <c r="F611" s="46" t="s">
        <v>30</v>
      </c>
      <c r="G611" s="370">
        <v>1.2</v>
      </c>
      <c r="H611" s="370">
        <v>1.2</v>
      </c>
      <c r="I611" s="364">
        <v>120</v>
      </c>
      <c r="J611" s="46">
        <v>64.400000000000006</v>
      </c>
      <c r="K611" s="48">
        <v>159</v>
      </c>
      <c r="L611" s="48">
        <v>8</v>
      </c>
      <c r="M611" s="71">
        <v>2016</v>
      </c>
      <c r="N611" s="144">
        <f>IF(K611="","",IF(O611="",IF(K611=0,"",IF(K611&lt;=[7]Разработчик!$D$7,[7]Разработчик!$C$8,IF(K611&lt;=[7]Разработчик!$G$7,[7]Разработчик!$F$8,IF(K611&lt;=[7]Разработчик!$J$7,[7]Разработчик!$I$8,IF(K611&lt;=[7]Разработчик!$M$7,[7]Разработчик!$L$8,IF(K611&lt;=[7]Разработчик!$P$7,[7]Разработчик!$O$8,IF(K611&lt;=[7]Разработчик!$S$7,[7]Разработчик!$R$8,IF(K611&lt;=425.9,3.5,IF(K611&gt;=[7]Разработчик!$V$7,[7]Разработчик!$U$8))))))))),"-"))</f>
        <v>2.5</v>
      </c>
      <c r="O611" s="145"/>
      <c r="P611" s="71">
        <v>2019</v>
      </c>
      <c r="Q611" s="71">
        <v>2023</v>
      </c>
      <c r="R611" s="71">
        <v>12.5</v>
      </c>
      <c r="S611" s="46" t="s">
        <v>1173</v>
      </c>
      <c r="T611" s="146">
        <f t="shared" si="100"/>
        <v>2028.5</v>
      </c>
      <c r="U611" s="147"/>
      <c r="V611" s="147"/>
      <c r="W611" s="147"/>
      <c r="X611" s="147"/>
      <c r="Y611" s="147"/>
      <c r="Z611" s="147"/>
      <c r="AA611" s="148"/>
      <c r="AB611" s="147"/>
      <c r="AC611" s="196">
        <f t="shared" ref="AC611:AC631" si="102">SUM(U611+V611+X611+Y611+Z611)</f>
        <v>0</v>
      </c>
      <c r="AD611" s="196">
        <f t="shared" ref="AD611:AD631" si="103">SUM(U611*2)+(V611*3)+(W611*2)+(X611*2)+(Y611)+(Z611*3)</f>
        <v>0</v>
      </c>
      <c r="AE611" s="196">
        <f t="shared" ref="AE611:AE631" si="104">SUM(AC611+AD611)</f>
        <v>0</v>
      </c>
    </row>
    <row r="612" spans="1:31" s="7" customFormat="1" x14ac:dyDescent="0.25">
      <c r="A612" s="321"/>
      <c r="B612" s="248">
        <f>B611</f>
        <v>166</v>
      </c>
      <c r="C612" s="321"/>
      <c r="D612" s="364"/>
      <c r="E612" s="321"/>
      <c r="F612" s="46" t="s">
        <v>30</v>
      </c>
      <c r="G612" s="370"/>
      <c r="H612" s="370"/>
      <c r="I612" s="364"/>
      <c r="J612" s="46">
        <v>2.7</v>
      </c>
      <c r="K612" s="48">
        <v>108</v>
      </c>
      <c r="L612" s="48">
        <v>8</v>
      </c>
      <c r="M612" s="71">
        <v>2016</v>
      </c>
      <c r="N612" s="144">
        <f>IF(K612="","",IF(O612="",IF(K612=0,"",IF(K612&lt;=[7]Разработчик!$D$7,[7]Разработчик!$C$8,IF(K612&lt;=[7]Разработчик!$G$7,[7]Разработчик!$F$8,IF(K612&lt;=[7]Разработчик!$J$7,[7]Разработчик!$I$8,IF(K612&lt;=[7]Разработчик!$M$7,[7]Разработчик!$L$8,IF(K612&lt;=[7]Разработчик!$P$7,[7]Разработчик!$O$8,IF(K612&lt;=[7]Разработчик!$S$7,[7]Разработчик!$R$8,IF(K612&lt;=425.9,3.5,IF(K612&gt;=[7]Разработчик!$V$7,[7]Разработчик!$U$8))))))))),"-"))</f>
        <v>2</v>
      </c>
      <c r="O612" s="145"/>
      <c r="P612" s="71">
        <v>2019</v>
      </c>
      <c r="Q612" s="71">
        <v>2023</v>
      </c>
      <c r="R612" s="71">
        <v>12.5</v>
      </c>
      <c r="S612" s="46" t="s">
        <v>1173</v>
      </c>
      <c r="T612" s="146">
        <f t="shared" si="100"/>
        <v>2028.5</v>
      </c>
      <c r="U612" s="147"/>
      <c r="V612" s="147"/>
      <c r="W612" s="147"/>
      <c r="X612" s="147"/>
      <c r="Y612" s="147"/>
      <c r="Z612" s="147"/>
      <c r="AA612" s="148"/>
      <c r="AB612" s="147"/>
      <c r="AC612" s="196">
        <f t="shared" si="102"/>
        <v>0</v>
      </c>
      <c r="AD612" s="196">
        <f t="shared" si="103"/>
        <v>0</v>
      </c>
      <c r="AE612" s="196">
        <f t="shared" si="104"/>
        <v>0</v>
      </c>
    </row>
    <row r="613" spans="1:31" s="7" customFormat="1" ht="47.25" customHeight="1" x14ac:dyDescent="0.25">
      <c r="A613" s="321"/>
      <c r="B613" s="248">
        <f>B612</f>
        <v>166</v>
      </c>
      <c r="C613" s="321"/>
      <c r="D613" s="364"/>
      <c r="E613" s="321"/>
      <c r="F613" s="46" t="s">
        <v>30</v>
      </c>
      <c r="G613" s="370"/>
      <c r="H613" s="370"/>
      <c r="I613" s="364"/>
      <c r="J613" s="46">
        <v>2.1</v>
      </c>
      <c r="K613" s="48">
        <v>57</v>
      </c>
      <c r="L613" s="48">
        <v>5</v>
      </c>
      <c r="M613" s="71">
        <v>2016</v>
      </c>
      <c r="N613" s="144">
        <f>IF(K613="","",IF(O613="",IF(K613=0,"",IF(K613&lt;=[7]Разработчик!$D$7,[7]Разработчик!$C$8,IF(K613&lt;=[7]Разработчик!$G$7,[7]Разработчик!$F$8,IF(K613&lt;=[7]Разработчик!$J$7,[7]Разработчик!$I$8,IF(K613&lt;=[7]Разработчик!$M$7,[7]Разработчик!$L$8,IF(K613&lt;=[7]Разработчик!$P$7,[7]Разработчик!$O$8,IF(K613&lt;=[7]Разработчик!$S$7,[7]Разработчик!$R$8,IF(K613&lt;=425.9,3.5,IF(K613&gt;=[7]Разработчик!$V$7,[7]Разработчик!$U$8))))))))),"-"))</f>
        <v>1.5</v>
      </c>
      <c r="O613" s="145"/>
      <c r="P613" s="71">
        <v>2019</v>
      </c>
      <c r="Q613" s="71">
        <v>2023</v>
      </c>
      <c r="R613" s="71">
        <v>12.5</v>
      </c>
      <c r="S613" s="46" t="s">
        <v>1173</v>
      </c>
      <c r="T613" s="146">
        <f t="shared" si="100"/>
        <v>2028.5</v>
      </c>
      <c r="U613" s="147">
        <v>18</v>
      </c>
      <c r="V613" s="147">
        <v>1</v>
      </c>
      <c r="W613" s="147">
        <v>0</v>
      </c>
      <c r="X613" s="147">
        <v>0</v>
      </c>
      <c r="Y613" s="147">
        <v>0</v>
      </c>
      <c r="Z613" s="147">
        <v>1</v>
      </c>
      <c r="AA613" s="148" t="s">
        <v>2844</v>
      </c>
      <c r="AB613" s="147" t="s">
        <v>2521</v>
      </c>
      <c r="AC613" s="196">
        <f t="shared" si="102"/>
        <v>20</v>
      </c>
      <c r="AD613" s="196">
        <f t="shared" si="103"/>
        <v>42</v>
      </c>
      <c r="AE613" s="196">
        <f t="shared" si="104"/>
        <v>62</v>
      </c>
    </row>
    <row r="614" spans="1:31" s="7" customFormat="1" ht="60" customHeight="1" x14ac:dyDescent="0.25">
      <c r="A614" s="321" t="s">
        <v>1632</v>
      </c>
      <c r="B614" s="248">
        <v>167</v>
      </c>
      <c r="C614" s="321" t="s">
        <v>1633</v>
      </c>
      <c r="D614" s="46" t="s">
        <v>1634</v>
      </c>
      <c r="E614" s="321" t="s">
        <v>1276</v>
      </c>
      <c r="F614" s="46" t="s">
        <v>30</v>
      </c>
      <c r="G614" s="48">
        <v>1.2</v>
      </c>
      <c r="H614" s="48">
        <v>1.2</v>
      </c>
      <c r="I614" s="46">
        <v>120</v>
      </c>
      <c r="J614" s="46">
        <v>30.6</v>
      </c>
      <c r="K614" s="48">
        <v>159</v>
      </c>
      <c r="L614" s="48">
        <v>8</v>
      </c>
      <c r="M614" s="71">
        <v>2016</v>
      </c>
      <c r="N614" s="144">
        <f>IF(K614="","",IF(O614="",IF(K614=0,"",IF(K614&lt;=[7]Разработчик!$D$7,[7]Разработчик!$C$8,IF(K614&lt;=[7]Разработчик!$G$7,[7]Разработчик!$F$8,IF(K614&lt;=[7]Разработчик!$J$7,[7]Разработчик!$I$8,IF(K614&lt;=[7]Разработчик!$M$7,[7]Разработчик!$L$8,IF(K614&lt;=[7]Разработчик!$P$7,[7]Разработчик!$O$8,IF(K614&lt;=[7]Разработчик!$S$7,[7]Разработчик!$R$8,IF(K614&lt;=425.9,3.5,IF(K614&gt;=[7]Разработчик!$V$7,[7]Разработчик!$U$8))))))))),"-"))</f>
        <v>2.5</v>
      </c>
      <c r="O614" s="145"/>
      <c r="P614" s="71">
        <v>2019</v>
      </c>
      <c r="Q614" s="71">
        <v>2023</v>
      </c>
      <c r="R614" s="71">
        <v>12.5</v>
      </c>
      <c r="S614" s="46" t="s">
        <v>1173</v>
      </c>
      <c r="T614" s="146">
        <f t="shared" si="100"/>
        <v>2028.5</v>
      </c>
      <c r="U614" s="147">
        <v>10</v>
      </c>
      <c r="V614" s="147">
        <v>1</v>
      </c>
      <c r="W614" s="147">
        <v>3</v>
      </c>
      <c r="X614" s="147">
        <v>0</v>
      </c>
      <c r="Y614" s="147">
        <v>0</v>
      </c>
      <c r="Z614" s="147">
        <v>1</v>
      </c>
      <c r="AA614" s="148" t="s">
        <v>2845</v>
      </c>
      <c r="AB614" s="147" t="s">
        <v>2521</v>
      </c>
      <c r="AC614" s="196">
        <f t="shared" si="102"/>
        <v>12</v>
      </c>
      <c r="AD614" s="196">
        <f t="shared" si="103"/>
        <v>32</v>
      </c>
      <c r="AE614" s="196">
        <f t="shared" si="104"/>
        <v>44</v>
      </c>
    </row>
    <row r="615" spans="1:31" s="7" customFormat="1" ht="15" customHeight="1" x14ac:dyDescent="0.25">
      <c r="A615" s="321"/>
      <c r="B615" s="248">
        <f t="shared" ref="B615:B620" si="105">B614</f>
        <v>167</v>
      </c>
      <c r="C615" s="321"/>
      <c r="D615" s="364" t="s">
        <v>1635</v>
      </c>
      <c r="E615" s="321"/>
      <c r="F615" s="46" t="s">
        <v>30</v>
      </c>
      <c r="G615" s="370">
        <v>1.2</v>
      </c>
      <c r="H615" s="370">
        <v>1.2</v>
      </c>
      <c r="I615" s="364">
        <v>120</v>
      </c>
      <c r="J615" s="46">
        <v>17.2</v>
      </c>
      <c r="K615" s="48">
        <v>219</v>
      </c>
      <c r="L615" s="48">
        <v>8</v>
      </c>
      <c r="M615" s="71">
        <v>2016</v>
      </c>
      <c r="N615" s="144">
        <f>IF(K615="","",IF(O615="",IF(K615=0,"",IF(K615&lt;=[7]Разработчик!$D$7,[7]Разработчик!$C$8,IF(K615&lt;=[7]Разработчик!$G$7,[7]Разработчик!$F$8,IF(K615&lt;=[7]Разработчик!$J$7,[7]Разработчик!$I$8,IF(K615&lt;=[7]Разработчик!$M$7,[7]Разработчик!$L$8,IF(K615&lt;=[7]Разработчик!$P$7,[7]Разработчик!$O$8,IF(K615&lt;=[7]Разработчик!$S$7,[7]Разработчик!$R$8,IF(K615&lt;=425.9,3.5,IF(K615&gt;=[7]Разработчик!$V$7,[7]Разработчик!$U$8))))))))),"-"))</f>
        <v>2.5</v>
      </c>
      <c r="O615" s="145"/>
      <c r="P615" s="71">
        <v>2019</v>
      </c>
      <c r="Q615" s="71">
        <v>2023</v>
      </c>
      <c r="R615" s="71">
        <v>12.5</v>
      </c>
      <c r="S615" s="46" t="s">
        <v>1173</v>
      </c>
      <c r="T615" s="146">
        <f t="shared" si="100"/>
        <v>2028.5</v>
      </c>
      <c r="U615" s="147"/>
      <c r="V615" s="147"/>
      <c r="W615" s="147"/>
      <c r="X615" s="147"/>
      <c r="Y615" s="147"/>
      <c r="Z615" s="147"/>
      <c r="AA615" s="148"/>
      <c r="AB615" s="147"/>
      <c r="AC615" s="196">
        <f t="shared" si="102"/>
        <v>0</v>
      </c>
      <c r="AD615" s="196">
        <f t="shared" si="103"/>
        <v>0</v>
      </c>
      <c r="AE615" s="196">
        <f t="shared" si="104"/>
        <v>0</v>
      </c>
    </row>
    <row r="616" spans="1:31" s="7" customFormat="1" x14ac:dyDescent="0.25">
      <c r="A616" s="321"/>
      <c r="B616" s="248">
        <f t="shared" si="105"/>
        <v>167</v>
      </c>
      <c r="C616" s="321"/>
      <c r="D616" s="364"/>
      <c r="E616" s="321"/>
      <c r="F616" s="46" t="s">
        <v>30</v>
      </c>
      <c r="G616" s="370"/>
      <c r="H616" s="370"/>
      <c r="I616" s="364"/>
      <c r="J616" s="46">
        <v>3.3</v>
      </c>
      <c r="K616" s="48">
        <v>159</v>
      </c>
      <c r="L616" s="48">
        <v>8</v>
      </c>
      <c r="M616" s="71">
        <v>2016</v>
      </c>
      <c r="N616" s="144">
        <f>IF(K616="","",IF(O616="",IF(K616=0,"",IF(K616&lt;=[7]Разработчик!$D$7,[7]Разработчик!$C$8,IF(K616&lt;=[7]Разработчик!$G$7,[7]Разработчик!$F$8,IF(K616&lt;=[7]Разработчик!$J$7,[7]Разработчик!$I$8,IF(K616&lt;=[7]Разработчик!$M$7,[7]Разработчик!$L$8,IF(K616&lt;=[7]Разработчик!$P$7,[7]Разработчик!$O$8,IF(K616&lt;=[7]Разработчик!$S$7,[7]Разработчик!$R$8,IF(K616&lt;=425.9,3.5,IF(K616&gt;=[7]Разработчик!$V$7,[7]Разработчик!$U$8))))))))),"-"))</f>
        <v>2.5</v>
      </c>
      <c r="O616" s="145"/>
      <c r="P616" s="71">
        <v>2019</v>
      </c>
      <c r="Q616" s="71">
        <v>2023</v>
      </c>
      <c r="R616" s="71">
        <v>12.5</v>
      </c>
      <c r="S616" s="46" t="s">
        <v>1173</v>
      </c>
      <c r="T616" s="146">
        <f t="shared" si="100"/>
        <v>2028.5</v>
      </c>
      <c r="U616" s="147">
        <v>7</v>
      </c>
      <c r="V616" s="147">
        <v>1</v>
      </c>
      <c r="W616" s="147">
        <v>0</v>
      </c>
      <c r="X616" s="147">
        <v>1</v>
      </c>
      <c r="Y616" s="147">
        <v>0</v>
      </c>
      <c r="Z616" s="147">
        <v>2</v>
      </c>
      <c r="AA616" s="148" t="s">
        <v>2846</v>
      </c>
      <c r="AB616" s="147" t="s">
        <v>2521</v>
      </c>
      <c r="AC616" s="196">
        <f t="shared" si="102"/>
        <v>11</v>
      </c>
      <c r="AD616" s="196">
        <f t="shared" si="103"/>
        <v>25</v>
      </c>
      <c r="AE616" s="196">
        <f t="shared" si="104"/>
        <v>36</v>
      </c>
    </row>
    <row r="617" spans="1:31" s="7" customFormat="1" x14ac:dyDescent="0.25">
      <c r="A617" s="321"/>
      <c r="B617" s="248">
        <f t="shared" si="105"/>
        <v>167</v>
      </c>
      <c r="C617" s="321"/>
      <c r="D617" s="364"/>
      <c r="E617" s="321"/>
      <c r="F617" s="46" t="s">
        <v>30</v>
      </c>
      <c r="G617" s="370"/>
      <c r="H617" s="370"/>
      <c r="I617" s="364"/>
      <c r="J617" s="46">
        <v>0.3</v>
      </c>
      <c r="K617" s="48">
        <v>89</v>
      </c>
      <c r="L617" s="48">
        <v>6</v>
      </c>
      <c r="M617" s="71">
        <v>2016</v>
      </c>
      <c r="N617" s="144">
        <f>IF(K617="","",IF(O617="",IF(K617=0,"",IF(K617&lt;=[7]Разработчик!$D$7,[7]Разработчик!$C$8,IF(K617&lt;=[7]Разработчик!$G$7,[7]Разработчик!$F$8,IF(K617&lt;=[7]Разработчик!$J$7,[7]Разработчик!$I$8,IF(K617&lt;=[7]Разработчик!$M$7,[7]Разработчик!$L$8,IF(K617&lt;=[7]Разработчик!$P$7,[7]Разработчик!$O$8,IF(K617&lt;=[7]Разработчик!$S$7,[7]Разработчик!$R$8,IF(K617&lt;=425.9,3.5,IF(K617&gt;=[7]Разработчик!$V$7,[7]Разработчик!$U$8))))))))),"-"))</f>
        <v>2</v>
      </c>
      <c r="O617" s="145"/>
      <c r="P617" s="71">
        <v>2019</v>
      </c>
      <c r="Q617" s="71">
        <v>2023</v>
      </c>
      <c r="R617" s="71">
        <v>12.5</v>
      </c>
      <c r="S617" s="46" t="s">
        <v>1173</v>
      </c>
      <c r="T617" s="146">
        <f t="shared" si="100"/>
        <v>2028.5</v>
      </c>
      <c r="U617" s="147"/>
      <c r="V617" s="147"/>
      <c r="W617" s="147"/>
      <c r="X617" s="147"/>
      <c r="Y617" s="147"/>
      <c r="Z617" s="147"/>
      <c r="AA617" s="148"/>
      <c r="AB617" s="147"/>
      <c r="AC617" s="196">
        <f t="shared" si="102"/>
        <v>0</v>
      </c>
      <c r="AD617" s="196">
        <f t="shared" si="103"/>
        <v>0</v>
      </c>
      <c r="AE617" s="196">
        <f t="shared" si="104"/>
        <v>0</v>
      </c>
    </row>
    <row r="618" spans="1:31" s="7" customFormat="1" x14ac:dyDescent="0.25">
      <c r="A618" s="321"/>
      <c r="B618" s="248">
        <f t="shared" si="105"/>
        <v>167</v>
      </c>
      <c r="C618" s="321"/>
      <c r="D618" s="364"/>
      <c r="E618" s="321"/>
      <c r="F618" s="46" t="s">
        <v>30</v>
      </c>
      <c r="G618" s="370"/>
      <c r="H618" s="370"/>
      <c r="I618" s="364"/>
      <c r="J618" s="46">
        <v>0.3</v>
      </c>
      <c r="K618" s="48">
        <v>57</v>
      </c>
      <c r="L618" s="48">
        <v>5</v>
      </c>
      <c r="M618" s="71">
        <v>2016</v>
      </c>
      <c r="N618" s="144">
        <f>IF(K618="","",IF(O618="",IF(K618=0,"",IF(K618&lt;=[7]Разработчик!$D$7,[7]Разработчик!$C$8,IF(K618&lt;=[7]Разработчик!$G$7,[7]Разработчик!$F$8,IF(K618&lt;=[7]Разработчик!$J$7,[7]Разработчик!$I$8,IF(K618&lt;=[7]Разработчик!$M$7,[7]Разработчик!$L$8,IF(K618&lt;=[7]Разработчик!$P$7,[7]Разработчик!$O$8,IF(K618&lt;=[7]Разработчик!$S$7,[7]Разработчик!$R$8,IF(K618&lt;=425.9,3.5,IF(K618&gt;=[7]Разработчик!$V$7,[7]Разработчик!$U$8))))))))),"-"))</f>
        <v>1.5</v>
      </c>
      <c r="O618" s="145"/>
      <c r="P618" s="71">
        <v>2019</v>
      </c>
      <c r="Q618" s="71">
        <v>2023</v>
      </c>
      <c r="R618" s="71">
        <v>12.5</v>
      </c>
      <c r="S618" s="46" t="s">
        <v>1173</v>
      </c>
      <c r="T618" s="146">
        <f t="shared" si="100"/>
        <v>2028.5</v>
      </c>
      <c r="U618" s="147"/>
      <c r="V618" s="147"/>
      <c r="W618" s="147"/>
      <c r="X618" s="147"/>
      <c r="Y618" s="147"/>
      <c r="Z618" s="147"/>
      <c r="AA618" s="148"/>
      <c r="AB618" s="147"/>
      <c r="AC618" s="196">
        <f t="shared" si="102"/>
        <v>0</v>
      </c>
      <c r="AD618" s="196">
        <f t="shared" si="103"/>
        <v>0</v>
      </c>
      <c r="AE618" s="196">
        <f t="shared" si="104"/>
        <v>0</v>
      </c>
    </row>
    <row r="619" spans="1:31" s="7" customFormat="1" ht="15" customHeight="1" x14ac:dyDescent="0.25">
      <c r="A619" s="321"/>
      <c r="B619" s="248">
        <f t="shared" si="105"/>
        <v>167</v>
      </c>
      <c r="C619" s="321"/>
      <c r="D619" s="386" t="s">
        <v>1636</v>
      </c>
      <c r="E619" s="321"/>
      <c r="F619" s="46" t="s">
        <v>30</v>
      </c>
      <c r="G619" s="386">
        <v>1.2</v>
      </c>
      <c r="H619" s="386">
        <v>1.2</v>
      </c>
      <c r="I619" s="386">
        <v>120</v>
      </c>
      <c r="J619" s="18">
        <v>114.8</v>
      </c>
      <c r="K619" s="18">
        <v>219</v>
      </c>
      <c r="L619" s="18">
        <v>8</v>
      </c>
      <c r="M619" s="71">
        <v>2016</v>
      </c>
      <c r="N619" s="144">
        <f>IF(K619="","",IF(O619="",IF(K619=0,"",IF(K619&lt;=[7]Разработчик!$D$7,[7]Разработчик!$C$8,IF(K619&lt;=[7]Разработчик!$G$7,[7]Разработчик!$F$8,IF(K619&lt;=[7]Разработчик!$J$7,[7]Разработчик!$I$8,IF(K619&lt;=[7]Разработчик!$M$7,[7]Разработчик!$L$8,IF(K619&lt;=[7]Разработчик!$P$7,[7]Разработчик!$O$8,IF(K619&lt;=[7]Разработчик!$S$7,[7]Разработчик!$R$8,IF(K619&lt;=425.9,3.5,IF(K619&gt;=[7]Разработчик!$V$7,[7]Разработчик!$U$8))))))))),"-"))</f>
        <v>2.5</v>
      </c>
      <c r="O619" s="145"/>
      <c r="P619" s="71">
        <v>2019</v>
      </c>
      <c r="Q619" s="71">
        <v>2023</v>
      </c>
      <c r="R619" s="71">
        <v>12.5</v>
      </c>
      <c r="S619" s="46" t="s">
        <v>1173</v>
      </c>
      <c r="T619" s="146">
        <f t="shared" si="100"/>
        <v>2028.5</v>
      </c>
      <c r="U619" s="147">
        <v>15</v>
      </c>
      <c r="V619" s="147">
        <v>1</v>
      </c>
      <c r="W619" s="147">
        <v>0</v>
      </c>
      <c r="X619" s="147">
        <v>0</v>
      </c>
      <c r="Y619" s="147">
        <v>0</v>
      </c>
      <c r="Z619" s="147">
        <v>0</v>
      </c>
      <c r="AA619" s="148" t="s">
        <v>2847</v>
      </c>
      <c r="AB619" s="147" t="s">
        <v>2521</v>
      </c>
      <c r="AC619" s="196">
        <f t="shared" si="102"/>
        <v>16</v>
      </c>
      <c r="AD619" s="196">
        <f t="shared" si="103"/>
        <v>33</v>
      </c>
      <c r="AE619" s="196">
        <f t="shared" si="104"/>
        <v>49</v>
      </c>
    </row>
    <row r="620" spans="1:31" s="7" customFormat="1" x14ac:dyDescent="0.25">
      <c r="A620" s="321"/>
      <c r="B620" s="248">
        <f t="shared" si="105"/>
        <v>167</v>
      </c>
      <c r="C620" s="321"/>
      <c r="D620" s="386"/>
      <c r="E620" s="321"/>
      <c r="F620" s="46" t="s">
        <v>30</v>
      </c>
      <c r="G620" s="386"/>
      <c r="H620" s="386"/>
      <c r="I620" s="386"/>
      <c r="J620" s="18">
        <v>16.5</v>
      </c>
      <c r="K620" s="18">
        <v>89</v>
      </c>
      <c r="L620" s="18">
        <v>6</v>
      </c>
      <c r="M620" s="71">
        <v>2016</v>
      </c>
      <c r="N620" s="144">
        <f>IF(K620="","",IF(O620="",IF(K620=0,"",IF(K620&lt;=[7]Разработчик!$D$7,[7]Разработчик!$C$8,IF(K620&lt;=[7]Разработчик!$G$7,[7]Разработчик!$F$8,IF(K620&lt;=[7]Разработчик!$J$7,[7]Разработчик!$I$8,IF(K620&lt;=[7]Разработчик!$M$7,[7]Разработчик!$L$8,IF(K620&lt;=[7]Разработчик!$P$7,[7]Разработчик!$O$8,IF(K620&lt;=[7]Разработчик!$S$7,[7]Разработчик!$R$8,IF(K620&lt;=425.9,3.5,IF(K620&gt;=[7]Разработчик!$V$7,[7]Разработчик!$U$8))))))))),"-"))</f>
        <v>2</v>
      </c>
      <c r="O620" s="145"/>
      <c r="P620" s="71">
        <v>2019</v>
      </c>
      <c r="Q620" s="71">
        <v>2023</v>
      </c>
      <c r="R620" s="71">
        <v>12.5</v>
      </c>
      <c r="S620" s="46" t="s">
        <v>1173</v>
      </c>
      <c r="T620" s="146">
        <f t="shared" si="100"/>
        <v>2028.5</v>
      </c>
      <c r="U620" s="147"/>
      <c r="V620" s="147"/>
      <c r="W620" s="147"/>
      <c r="X620" s="147"/>
      <c r="Y620" s="147"/>
      <c r="Z620" s="147"/>
      <c r="AA620" s="148"/>
      <c r="AB620" s="147"/>
      <c r="AC620" s="196">
        <f t="shared" si="102"/>
        <v>0</v>
      </c>
      <c r="AD620" s="196">
        <f t="shared" si="103"/>
        <v>0</v>
      </c>
      <c r="AE620" s="196">
        <f t="shared" si="104"/>
        <v>0</v>
      </c>
    </row>
    <row r="621" spans="1:31" s="7" customFormat="1" ht="15" customHeight="1" x14ac:dyDescent="0.25">
      <c r="A621" s="321" t="s">
        <v>1637</v>
      </c>
      <c r="B621" s="248">
        <v>171</v>
      </c>
      <c r="C621" s="321" t="s">
        <v>1638</v>
      </c>
      <c r="D621" s="364" t="s">
        <v>1639</v>
      </c>
      <c r="E621" s="321" t="s">
        <v>1288</v>
      </c>
      <c r="F621" s="46" t="s">
        <v>33</v>
      </c>
      <c r="G621" s="364">
        <v>2.6</v>
      </c>
      <c r="H621" s="364">
        <v>2.6</v>
      </c>
      <c r="I621" s="364">
        <v>120</v>
      </c>
      <c r="J621" s="46">
        <v>3.5</v>
      </c>
      <c r="K621" s="46">
        <v>57</v>
      </c>
      <c r="L621" s="46">
        <v>6</v>
      </c>
      <c r="M621" s="71">
        <v>2016</v>
      </c>
      <c r="N621" s="144">
        <f>IF(K621="","",IF(O621="",IF(K621=0,"",IF(K621&lt;=[7]Разработчик!$D$7,[7]Разработчик!$C$8,IF(K621&lt;=[7]Разработчик!$G$7,[7]Разработчик!$F$8,IF(K621&lt;=[7]Разработчик!$J$7,[7]Разработчик!$I$8,IF(K621&lt;=[7]Разработчик!$M$7,[7]Разработчик!$L$8,IF(K621&lt;=[7]Разработчик!$P$7,[7]Разработчик!$O$8,IF(K621&lt;=[7]Разработчик!$S$7,[7]Разработчик!$R$8,IF(K621&lt;=425.9,3.5,IF(K621&gt;=[7]Разработчик!$V$7,[7]Разработчик!$U$8))))))))),"-"))</f>
        <v>1.5</v>
      </c>
      <c r="O621" s="145"/>
      <c r="P621" s="71">
        <v>2021</v>
      </c>
      <c r="Q621" s="71">
        <v>2023</v>
      </c>
      <c r="R621" s="71">
        <v>12.5</v>
      </c>
      <c r="S621" s="46" t="s">
        <v>1173</v>
      </c>
      <c r="T621" s="146">
        <f t="shared" si="100"/>
        <v>2028.5</v>
      </c>
      <c r="U621" s="147">
        <v>8</v>
      </c>
      <c r="V621" s="147">
        <v>0</v>
      </c>
      <c r="W621" s="147">
        <v>0</v>
      </c>
      <c r="X621" s="147">
        <v>0</v>
      </c>
      <c r="Y621" s="147">
        <v>0</v>
      </c>
      <c r="Z621" s="147">
        <v>1</v>
      </c>
      <c r="AA621" s="148" t="s">
        <v>2848</v>
      </c>
      <c r="AB621" s="147" t="s">
        <v>2521</v>
      </c>
      <c r="AC621" s="196">
        <f t="shared" si="102"/>
        <v>9</v>
      </c>
      <c r="AD621" s="196">
        <f t="shared" si="103"/>
        <v>19</v>
      </c>
      <c r="AE621" s="196">
        <f t="shared" si="104"/>
        <v>28</v>
      </c>
    </row>
    <row r="622" spans="1:31" s="7" customFormat="1" x14ac:dyDescent="0.25">
      <c r="A622" s="321"/>
      <c r="B622" s="248">
        <f t="shared" ref="B622:B629" si="106">B621</f>
        <v>171</v>
      </c>
      <c r="C622" s="321"/>
      <c r="D622" s="364"/>
      <c r="E622" s="321"/>
      <c r="F622" s="46" t="s">
        <v>33</v>
      </c>
      <c r="G622" s="364"/>
      <c r="H622" s="364"/>
      <c r="I622" s="364"/>
      <c r="J622" s="46">
        <v>3.4</v>
      </c>
      <c r="K622" s="46">
        <v>32</v>
      </c>
      <c r="L622" s="46">
        <v>4.5</v>
      </c>
      <c r="M622" s="71">
        <v>2016</v>
      </c>
      <c r="N622" s="144">
        <f>IF(K622="","",IF(O622="",IF(K622=0,"",IF(K622&lt;=[7]Разработчик!$D$7,[7]Разработчик!$C$8,IF(K622&lt;=[7]Разработчик!$G$7,[7]Разработчик!$F$8,IF(K622&lt;=[7]Разработчик!$J$7,[7]Разработчик!$I$8,IF(K622&lt;=[7]Разработчик!$M$7,[7]Разработчик!$L$8,IF(K622&lt;=[7]Разработчик!$P$7,[7]Разработчик!$O$8,IF(K622&lt;=[7]Разработчик!$S$7,[7]Разработчик!$R$8,IF(K622&lt;=425.9,3.5,IF(K622&gt;=[7]Разработчик!$V$7,[7]Разработчик!$U$8))))))))),"-"))</f>
        <v>1.5</v>
      </c>
      <c r="O622" s="145"/>
      <c r="P622" s="71">
        <v>2021</v>
      </c>
      <c r="Q622" s="71">
        <v>2023</v>
      </c>
      <c r="R622" s="71">
        <v>12.5</v>
      </c>
      <c r="S622" s="46" t="s">
        <v>1173</v>
      </c>
      <c r="T622" s="146">
        <f t="shared" si="100"/>
        <v>2028.5</v>
      </c>
      <c r="U622" s="147"/>
      <c r="V622" s="147"/>
      <c r="W622" s="147"/>
      <c r="X622" s="147"/>
      <c r="Y622" s="147"/>
      <c r="Z622" s="147"/>
      <c r="AA622" s="148"/>
      <c r="AB622" s="147"/>
      <c r="AC622" s="196">
        <f t="shared" si="102"/>
        <v>0</v>
      </c>
      <c r="AD622" s="196">
        <f t="shared" si="103"/>
        <v>0</v>
      </c>
      <c r="AE622" s="196">
        <f t="shared" si="104"/>
        <v>0</v>
      </c>
    </row>
    <row r="623" spans="1:31" s="7" customFormat="1" x14ac:dyDescent="0.25">
      <c r="A623" s="321"/>
      <c r="B623" s="248">
        <f t="shared" si="106"/>
        <v>171</v>
      </c>
      <c r="C623" s="321"/>
      <c r="D623" s="364"/>
      <c r="E623" s="321"/>
      <c r="F623" s="46" t="s">
        <v>33</v>
      </c>
      <c r="G623" s="364"/>
      <c r="H623" s="364"/>
      <c r="I623" s="364"/>
      <c r="J623" s="46">
        <v>0.1</v>
      </c>
      <c r="K623" s="46">
        <v>25</v>
      </c>
      <c r="L623" s="46">
        <v>4.5</v>
      </c>
      <c r="M623" s="71">
        <v>2016</v>
      </c>
      <c r="N623" s="144">
        <f>IF(K623="","",IF(O623="",IF(K623=0,"",IF(K623&lt;=[7]Разработчик!$D$7,[7]Разработчик!$C$8,IF(K623&lt;=[7]Разработчик!$G$7,[7]Разработчик!$F$8,IF(K623&lt;=[7]Разработчик!$J$7,[7]Разработчик!$I$8,IF(K623&lt;=[7]Разработчик!$M$7,[7]Разработчик!$L$8,IF(K623&lt;=[7]Разработчик!$P$7,[7]Разработчик!$O$8,IF(K623&lt;=[7]Разработчик!$S$7,[7]Разработчик!$R$8,IF(K623&lt;=425.9,3.5,IF(K623&gt;=[7]Разработчик!$V$7,[7]Разработчик!$U$8))))))))),"-"))</f>
        <v>1</v>
      </c>
      <c r="O623" s="145"/>
      <c r="P623" s="71">
        <v>2021</v>
      </c>
      <c r="Q623" s="71">
        <v>2023</v>
      </c>
      <c r="R623" s="71">
        <v>12.5</v>
      </c>
      <c r="S623" s="46" t="s">
        <v>1173</v>
      </c>
      <c r="T623" s="146">
        <f t="shared" si="100"/>
        <v>2028.5</v>
      </c>
      <c r="U623" s="147"/>
      <c r="V623" s="147"/>
      <c r="W623" s="147"/>
      <c r="X623" s="147"/>
      <c r="Y623" s="147"/>
      <c r="Z623" s="147"/>
      <c r="AA623" s="148"/>
      <c r="AB623" s="147"/>
      <c r="AC623" s="196">
        <f t="shared" si="102"/>
        <v>0</v>
      </c>
      <c r="AD623" s="196">
        <f t="shared" si="103"/>
        <v>0</v>
      </c>
      <c r="AE623" s="196">
        <f t="shared" si="104"/>
        <v>0</v>
      </c>
    </row>
    <row r="624" spans="1:31" s="7" customFormat="1" ht="15" customHeight="1" x14ac:dyDescent="0.25">
      <c r="A624" s="321"/>
      <c r="B624" s="248">
        <f t="shared" si="106"/>
        <v>171</v>
      </c>
      <c r="C624" s="321"/>
      <c r="D624" s="364" t="s">
        <v>1640</v>
      </c>
      <c r="E624" s="321"/>
      <c r="F624" s="46" t="s">
        <v>33</v>
      </c>
      <c r="G624" s="364">
        <v>2.6</v>
      </c>
      <c r="H624" s="364">
        <v>2.6</v>
      </c>
      <c r="I624" s="364">
        <v>120</v>
      </c>
      <c r="J624" s="46">
        <v>24.1</v>
      </c>
      <c r="K624" s="46">
        <v>108</v>
      </c>
      <c r="L624" s="46">
        <v>8</v>
      </c>
      <c r="M624" s="71">
        <v>2016</v>
      </c>
      <c r="N624" s="144">
        <f>IF(K624="","",IF(O624="",IF(K624=0,"",IF(K624&lt;=[7]Разработчик!$D$7,[7]Разработчик!$C$8,IF(K624&lt;=[7]Разработчик!$G$7,[7]Разработчик!$F$8,IF(K624&lt;=[7]Разработчик!$J$7,[7]Разработчик!$I$8,IF(K624&lt;=[7]Разработчик!$M$7,[7]Разработчик!$L$8,IF(K624&lt;=[7]Разработчик!$P$7,[7]Разработчик!$O$8,IF(K624&lt;=[7]Разработчик!$S$7,[7]Разработчик!$R$8,IF(K624&lt;=425.9,3.5,IF(K624&gt;=[7]Разработчик!$V$7,[7]Разработчик!$U$8))))))))),"-"))</f>
        <v>2</v>
      </c>
      <c r="O624" s="145"/>
      <c r="P624" s="71">
        <v>2021</v>
      </c>
      <c r="Q624" s="71">
        <v>2023</v>
      </c>
      <c r="R624" s="71">
        <v>12.5</v>
      </c>
      <c r="S624" s="46" t="s">
        <v>1173</v>
      </c>
      <c r="T624" s="146">
        <f t="shared" si="100"/>
        <v>2028.5</v>
      </c>
      <c r="U624" s="147"/>
      <c r="V624" s="147"/>
      <c r="W624" s="147"/>
      <c r="X624" s="147"/>
      <c r="Y624" s="147"/>
      <c r="Z624" s="147"/>
      <c r="AA624" s="148"/>
      <c r="AB624" s="147"/>
      <c r="AC624" s="196">
        <f t="shared" si="102"/>
        <v>0</v>
      </c>
      <c r="AD624" s="196">
        <f t="shared" si="103"/>
        <v>0</v>
      </c>
      <c r="AE624" s="196">
        <f t="shared" si="104"/>
        <v>0</v>
      </c>
    </row>
    <row r="625" spans="1:31" s="7" customFormat="1" ht="51.75" customHeight="1" x14ac:dyDescent="0.25">
      <c r="A625" s="321"/>
      <c r="B625" s="248">
        <f t="shared" si="106"/>
        <v>171</v>
      </c>
      <c r="C625" s="321"/>
      <c r="D625" s="364"/>
      <c r="E625" s="321"/>
      <c r="F625" s="46" t="s">
        <v>33</v>
      </c>
      <c r="G625" s="364"/>
      <c r="H625" s="364"/>
      <c r="I625" s="364"/>
      <c r="J625" s="46">
        <v>0.5</v>
      </c>
      <c r="K625" s="46">
        <v>89</v>
      </c>
      <c r="L625" s="46">
        <v>6</v>
      </c>
      <c r="M625" s="71">
        <v>2016</v>
      </c>
      <c r="N625" s="144">
        <f>IF(K625="","",IF(O625="",IF(K625=0,"",IF(K625&lt;=[7]Разработчик!$D$7,[7]Разработчик!$C$8,IF(K625&lt;=[7]Разработчик!$G$7,[7]Разработчик!$F$8,IF(K625&lt;=[7]Разработчик!$J$7,[7]Разработчик!$I$8,IF(K625&lt;=[7]Разработчик!$M$7,[7]Разработчик!$L$8,IF(K625&lt;=[7]Разработчик!$P$7,[7]Разработчик!$O$8,IF(K625&lt;=[7]Разработчик!$S$7,[7]Разработчик!$R$8,IF(K625&lt;=425.9,3.5,IF(K625&gt;=[7]Разработчик!$V$7,[7]Разработчик!$U$8))))))))),"-"))</f>
        <v>2</v>
      </c>
      <c r="O625" s="145"/>
      <c r="P625" s="71">
        <v>2021</v>
      </c>
      <c r="Q625" s="71">
        <v>2023</v>
      </c>
      <c r="R625" s="71">
        <v>12.5</v>
      </c>
      <c r="S625" s="46" t="s">
        <v>1173</v>
      </c>
      <c r="T625" s="146">
        <f t="shared" si="100"/>
        <v>2028.5</v>
      </c>
      <c r="U625" s="147">
        <v>8</v>
      </c>
      <c r="V625" s="147">
        <v>2</v>
      </c>
      <c r="W625" s="147">
        <v>3</v>
      </c>
      <c r="X625" s="147">
        <v>0</v>
      </c>
      <c r="Y625" s="147">
        <v>2</v>
      </c>
      <c r="Z625" s="147">
        <v>2</v>
      </c>
      <c r="AA625" s="148" t="s">
        <v>2849</v>
      </c>
      <c r="AB625" s="147" t="s">
        <v>2521</v>
      </c>
      <c r="AC625" s="196">
        <f t="shared" si="102"/>
        <v>14</v>
      </c>
      <c r="AD625" s="196">
        <f t="shared" si="103"/>
        <v>36</v>
      </c>
      <c r="AE625" s="196">
        <f t="shared" si="104"/>
        <v>50</v>
      </c>
    </row>
    <row r="626" spans="1:31" s="7" customFormat="1" x14ac:dyDescent="0.25">
      <c r="A626" s="321"/>
      <c r="B626" s="248">
        <f t="shared" si="106"/>
        <v>171</v>
      </c>
      <c r="C626" s="321"/>
      <c r="D626" s="364"/>
      <c r="E626" s="321"/>
      <c r="F626" s="46" t="s">
        <v>33</v>
      </c>
      <c r="G626" s="364"/>
      <c r="H626" s="364"/>
      <c r="I626" s="364"/>
      <c r="J626" s="46">
        <v>0.1</v>
      </c>
      <c r="K626" s="46">
        <v>57</v>
      </c>
      <c r="L626" s="46">
        <v>5</v>
      </c>
      <c r="M626" s="71">
        <v>2016</v>
      </c>
      <c r="N626" s="144">
        <f>IF(K626="","",IF(O626="",IF(K626=0,"",IF(K626&lt;=[7]Разработчик!$D$7,[7]Разработчик!$C$8,IF(K626&lt;=[7]Разработчик!$G$7,[7]Разработчик!$F$8,IF(K626&lt;=[7]Разработчик!$J$7,[7]Разработчик!$I$8,IF(K626&lt;=[7]Разработчик!$M$7,[7]Разработчик!$L$8,IF(K626&lt;=[7]Разработчик!$P$7,[7]Разработчик!$O$8,IF(K626&lt;=[7]Разработчик!$S$7,[7]Разработчик!$R$8,IF(K626&lt;=425.9,3.5,IF(K626&gt;=[7]Разработчик!$V$7,[7]Разработчик!$U$8))))))))),"-"))</f>
        <v>1.5</v>
      </c>
      <c r="O626" s="145"/>
      <c r="P626" s="71">
        <v>2021</v>
      </c>
      <c r="Q626" s="71">
        <v>2023</v>
      </c>
      <c r="R626" s="71">
        <v>12.5</v>
      </c>
      <c r="S626" s="46" t="s">
        <v>1173</v>
      </c>
      <c r="T626" s="146">
        <f t="shared" si="100"/>
        <v>2028.5</v>
      </c>
      <c r="U626" s="147"/>
      <c r="V626" s="147"/>
      <c r="W626" s="147"/>
      <c r="X626" s="147"/>
      <c r="Y626" s="147"/>
      <c r="Z626" s="147"/>
      <c r="AA626" s="148"/>
      <c r="AB626" s="147"/>
      <c r="AC626" s="196">
        <f t="shared" si="102"/>
        <v>0</v>
      </c>
      <c r="AD626" s="196">
        <f t="shared" si="103"/>
        <v>0</v>
      </c>
      <c r="AE626" s="196">
        <f t="shared" si="104"/>
        <v>0</v>
      </c>
    </row>
    <row r="627" spans="1:31" s="7" customFormat="1" ht="15" customHeight="1" x14ac:dyDescent="0.25">
      <c r="A627" s="321"/>
      <c r="B627" s="248">
        <f t="shared" si="106"/>
        <v>171</v>
      </c>
      <c r="C627" s="321"/>
      <c r="D627" s="364" t="s">
        <v>1641</v>
      </c>
      <c r="E627" s="321"/>
      <c r="F627" s="46" t="s">
        <v>33</v>
      </c>
      <c r="G627" s="364">
        <v>2.6</v>
      </c>
      <c r="H627" s="364">
        <v>2.6</v>
      </c>
      <c r="I627" s="364">
        <v>120</v>
      </c>
      <c r="J627" s="46">
        <v>62.2</v>
      </c>
      <c r="K627" s="46">
        <v>108</v>
      </c>
      <c r="L627" s="46">
        <v>8</v>
      </c>
      <c r="M627" s="71">
        <v>2016</v>
      </c>
      <c r="N627" s="144">
        <f>IF(K627="","",IF(O627="",IF(K627=0,"",IF(K627&lt;=[7]Разработчик!$D$7,[7]Разработчик!$C$8,IF(K627&lt;=[7]Разработчик!$G$7,[7]Разработчик!$F$8,IF(K627&lt;=[7]Разработчик!$J$7,[7]Разработчик!$I$8,IF(K627&lt;=[7]Разработчик!$M$7,[7]Разработчик!$L$8,IF(K627&lt;=[7]Разработчик!$P$7,[7]Разработчик!$O$8,IF(K627&lt;=[7]Разработчик!$S$7,[7]Разработчик!$R$8,IF(K627&lt;=425.9,3.5,IF(K627&gt;=[7]Разработчик!$V$7,[7]Разработчик!$U$8))))))))),"-"))</f>
        <v>2</v>
      </c>
      <c r="O627" s="145"/>
      <c r="P627" s="71">
        <v>2021</v>
      </c>
      <c r="Q627" s="71">
        <v>2023</v>
      </c>
      <c r="R627" s="71">
        <v>12.5</v>
      </c>
      <c r="S627" s="46" t="s">
        <v>1173</v>
      </c>
      <c r="T627" s="146">
        <f t="shared" si="100"/>
        <v>2028.5</v>
      </c>
      <c r="U627" s="147">
        <v>13</v>
      </c>
      <c r="V627" s="147">
        <v>1</v>
      </c>
      <c r="W627" s="147">
        <v>0</v>
      </c>
      <c r="X627" s="147">
        <v>0</v>
      </c>
      <c r="Y627" s="147">
        <v>0</v>
      </c>
      <c r="Z627" s="147">
        <v>0</v>
      </c>
      <c r="AA627" s="148" t="s">
        <v>2850</v>
      </c>
      <c r="AB627" s="147" t="s">
        <v>2521</v>
      </c>
      <c r="AC627" s="196">
        <f t="shared" si="102"/>
        <v>14</v>
      </c>
      <c r="AD627" s="196">
        <f t="shared" si="103"/>
        <v>29</v>
      </c>
      <c r="AE627" s="196">
        <f t="shared" si="104"/>
        <v>43</v>
      </c>
    </row>
    <row r="628" spans="1:31" s="7" customFormat="1" x14ac:dyDescent="0.25">
      <c r="A628" s="321"/>
      <c r="B628" s="248">
        <f t="shared" si="106"/>
        <v>171</v>
      </c>
      <c r="C628" s="321"/>
      <c r="D628" s="364"/>
      <c r="E628" s="321"/>
      <c r="F628" s="46" t="s">
        <v>33</v>
      </c>
      <c r="G628" s="364"/>
      <c r="H628" s="364"/>
      <c r="I628" s="364"/>
      <c r="J628" s="46">
        <v>0.1</v>
      </c>
      <c r="K628" s="46">
        <v>18</v>
      </c>
      <c r="L628" s="46">
        <v>4</v>
      </c>
      <c r="M628" s="71">
        <v>2016</v>
      </c>
      <c r="N628" s="144">
        <f>IF(K628="","",IF(O628="",IF(K628=0,"",IF(K628&lt;=[7]Разработчик!$D$7,[7]Разработчик!$C$8,IF(K628&lt;=[7]Разработчик!$G$7,[7]Разработчик!$F$8,IF(K628&lt;=[7]Разработчик!$J$7,[7]Разработчик!$I$8,IF(K628&lt;=[7]Разработчик!$M$7,[7]Разработчик!$L$8,IF(K628&lt;=[7]Разработчик!$P$7,[7]Разработчик!$O$8,IF(K628&lt;=[7]Разработчик!$S$7,[7]Разработчик!$R$8,IF(K628&lt;=425.9,3.5,IF(K628&gt;=[7]Разработчик!$V$7,[7]Разработчик!$U$8))))))))),"-"))</f>
        <v>1</v>
      </c>
      <c r="O628" s="145"/>
      <c r="P628" s="71">
        <v>2021</v>
      </c>
      <c r="Q628" s="71">
        <v>2023</v>
      </c>
      <c r="R628" s="71">
        <v>12.5</v>
      </c>
      <c r="S628" s="46" t="s">
        <v>1173</v>
      </c>
      <c r="T628" s="146">
        <f t="shared" si="100"/>
        <v>2028.5</v>
      </c>
      <c r="U628" s="147"/>
      <c r="V628" s="147"/>
      <c r="W628" s="147"/>
      <c r="X628" s="147"/>
      <c r="Y628" s="147"/>
      <c r="Z628" s="147"/>
      <c r="AA628" s="148"/>
      <c r="AB628" s="147"/>
      <c r="AC628" s="196">
        <f t="shared" si="102"/>
        <v>0</v>
      </c>
      <c r="AD628" s="196">
        <f t="shared" si="103"/>
        <v>0</v>
      </c>
      <c r="AE628" s="196">
        <f t="shared" si="104"/>
        <v>0</v>
      </c>
    </row>
    <row r="629" spans="1:31" s="7" customFormat="1" x14ac:dyDescent="0.25">
      <c r="A629" s="321"/>
      <c r="B629" s="248">
        <f t="shared" si="106"/>
        <v>171</v>
      </c>
      <c r="C629" s="321"/>
      <c r="D629" s="18" t="s">
        <v>1642</v>
      </c>
      <c r="E629" s="321"/>
      <c r="F629" s="46" t="s">
        <v>33</v>
      </c>
      <c r="G629" s="18">
        <v>2.6</v>
      </c>
      <c r="H629" s="18">
        <v>2.6</v>
      </c>
      <c r="I629" s="18">
        <v>120</v>
      </c>
      <c r="J629" s="18">
        <v>9.1999999999999993</v>
      </c>
      <c r="K629" s="18">
        <v>108</v>
      </c>
      <c r="L629" s="18">
        <v>8</v>
      </c>
      <c r="M629" s="71">
        <v>2016</v>
      </c>
      <c r="N629" s="144">
        <f>IF(K629="","",IF(O629="",IF(K629=0,"",IF(K629&lt;=[7]Разработчик!$D$7,[7]Разработчик!$C$8,IF(K629&lt;=[7]Разработчик!$G$7,[7]Разработчик!$F$8,IF(K629&lt;=[7]Разработчик!$J$7,[7]Разработчик!$I$8,IF(K629&lt;=[7]Разработчик!$M$7,[7]Разработчик!$L$8,IF(K629&lt;=[7]Разработчик!$P$7,[7]Разработчик!$O$8,IF(K629&lt;=[7]Разработчик!$S$7,[7]Разработчик!$R$8,IF(K629&lt;=425.9,3.5,IF(K629&gt;=[7]Разработчик!$V$7,[7]Разработчик!$U$8))))))))),"-"))</f>
        <v>2</v>
      </c>
      <c r="O629" s="145"/>
      <c r="P629" s="71">
        <v>2021</v>
      </c>
      <c r="Q629" s="71">
        <v>2023</v>
      </c>
      <c r="R629" s="71">
        <v>12.5</v>
      </c>
      <c r="S629" s="46" t="s">
        <v>1173</v>
      </c>
      <c r="T629" s="146">
        <f t="shared" si="100"/>
        <v>2028.5</v>
      </c>
      <c r="U629" s="147">
        <v>4</v>
      </c>
      <c r="V629" s="147">
        <v>0</v>
      </c>
      <c r="W629" s="147">
        <v>0</v>
      </c>
      <c r="X629" s="147">
        <v>0</v>
      </c>
      <c r="Y629" s="147">
        <v>0</v>
      </c>
      <c r="Z629" s="147">
        <v>0</v>
      </c>
      <c r="AA629" s="148" t="s">
        <v>2851</v>
      </c>
      <c r="AB629" s="147" t="s">
        <v>2521</v>
      </c>
      <c r="AC629" s="196">
        <f t="shared" si="102"/>
        <v>4</v>
      </c>
      <c r="AD629" s="196">
        <f t="shared" si="103"/>
        <v>8</v>
      </c>
      <c r="AE629" s="196">
        <f t="shared" si="104"/>
        <v>12</v>
      </c>
    </row>
    <row r="630" spans="1:31" s="7" customFormat="1" x14ac:dyDescent="0.25">
      <c r="A630" s="321" t="s">
        <v>1643</v>
      </c>
      <c r="B630" s="248">
        <v>172</v>
      </c>
      <c r="C630" s="321" t="s">
        <v>1644</v>
      </c>
      <c r="D630" s="250"/>
      <c r="E630" s="321" t="s">
        <v>1281</v>
      </c>
      <c r="F630" s="46" t="s">
        <v>33</v>
      </c>
      <c r="G630" s="250"/>
      <c r="H630" s="250"/>
      <c r="I630" s="250"/>
      <c r="J630" s="46">
        <v>0.1</v>
      </c>
      <c r="K630" s="46">
        <v>18</v>
      </c>
      <c r="L630" s="46">
        <v>4</v>
      </c>
      <c r="M630" s="71">
        <v>2016</v>
      </c>
      <c r="N630" s="144">
        <f>IF(K630="","",IF(O630="",IF(K630=0,"",IF(K630&lt;=[7]Разработчик!$D$7,[7]Разработчик!$C$8,IF(K630&lt;=[7]Разработчик!$G$7,[7]Разработчик!$F$8,IF(K630&lt;=[7]Разработчик!$J$7,[7]Разработчик!$I$8,IF(K630&lt;=[7]Разработчик!$M$7,[7]Разработчик!$L$8,IF(K630&lt;=[7]Разработчик!$P$7,[7]Разработчик!$O$8,IF(K630&lt;=[7]Разработчик!$S$7,[7]Разработчик!$R$8,IF(K630&lt;=425.9,3.5,IF(K630&gt;=[7]Разработчик!$V$7,[7]Разработчик!$U$8))))))))),"-"))</f>
        <v>1</v>
      </c>
      <c r="O630" s="145"/>
      <c r="P630" s="71">
        <v>2021</v>
      </c>
      <c r="Q630" s="71">
        <v>2023</v>
      </c>
      <c r="R630" s="71">
        <v>12.5</v>
      </c>
      <c r="S630" s="46" t="s">
        <v>1173</v>
      </c>
      <c r="T630" s="146">
        <f t="shared" si="100"/>
        <v>2028.5</v>
      </c>
      <c r="U630" s="147"/>
      <c r="V630" s="147"/>
      <c r="W630" s="147"/>
      <c r="X630" s="147"/>
      <c r="Y630" s="147"/>
      <c r="Z630" s="147"/>
      <c r="AA630" s="148"/>
      <c r="AB630" s="147"/>
      <c r="AC630" s="196">
        <f t="shared" si="102"/>
        <v>0</v>
      </c>
      <c r="AD630" s="196">
        <f t="shared" si="103"/>
        <v>0</v>
      </c>
      <c r="AE630" s="196">
        <f t="shared" si="104"/>
        <v>0</v>
      </c>
    </row>
    <row r="631" spans="1:31" s="7" customFormat="1" ht="42" customHeight="1" x14ac:dyDescent="0.25">
      <c r="A631" s="321"/>
      <c r="B631" s="248">
        <f>B630</f>
        <v>172</v>
      </c>
      <c r="C631" s="321"/>
      <c r="D631" s="46" t="s">
        <v>1645</v>
      </c>
      <c r="E631" s="321"/>
      <c r="F631" s="46" t="s">
        <v>33</v>
      </c>
      <c r="G631" s="46">
        <v>2.6</v>
      </c>
      <c r="H631" s="46">
        <v>2.6</v>
      </c>
      <c r="I631" s="46">
        <v>120</v>
      </c>
      <c r="J631" s="46">
        <v>0.6</v>
      </c>
      <c r="K631" s="46">
        <v>89</v>
      </c>
      <c r="L631" s="46">
        <v>7</v>
      </c>
      <c r="M631" s="71">
        <v>2016</v>
      </c>
      <c r="N631" s="144">
        <f>IF(K631="","",IF(O631="",IF(K631=0,"",IF(K631&lt;=[7]Разработчик!$D$7,[7]Разработчик!$C$8,IF(K631&lt;=[7]Разработчик!$G$7,[7]Разработчик!$F$8,IF(K631&lt;=[7]Разработчик!$J$7,[7]Разработчик!$I$8,IF(K631&lt;=[7]Разработчик!$M$7,[7]Разработчик!$L$8,IF(K631&lt;=[7]Разработчик!$P$7,[7]Разработчик!$O$8,IF(K631&lt;=[7]Разработчик!$S$7,[7]Разработчик!$R$8,IF(K631&lt;=425.9,3.5,IF(K631&gt;=[7]Разработчик!$V$7,[7]Разработчик!$U$8))))))))),"-"))</f>
        <v>2</v>
      </c>
      <c r="O631" s="145"/>
      <c r="P631" s="71">
        <v>2021</v>
      </c>
      <c r="Q631" s="71">
        <v>2023</v>
      </c>
      <c r="R631" s="71">
        <v>12.5</v>
      </c>
      <c r="S631" s="46" t="s">
        <v>1173</v>
      </c>
      <c r="T631" s="146">
        <f t="shared" si="100"/>
        <v>2028.5</v>
      </c>
      <c r="U631" s="147">
        <v>0</v>
      </c>
      <c r="V631" s="147">
        <v>0</v>
      </c>
      <c r="W631" s="147">
        <v>3</v>
      </c>
      <c r="X631" s="147">
        <v>0</v>
      </c>
      <c r="Y631" s="147">
        <v>0</v>
      </c>
      <c r="Z631" s="147">
        <v>1</v>
      </c>
      <c r="AA631" s="148" t="s">
        <v>2852</v>
      </c>
      <c r="AB631" s="147" t="s">
        <v>2521</v>
      </c>
      <c r="AC631" s="196">
        <f t="shared" si="102"/>
        <v>1</v>
      </c>
      <c r="AD631" s="196">
        <f t="shared" si="103"/>
        <v>9</v>
      </c>
      <c r="AE631" s="196">
        <f t="shared" si="104"/>
        <v>10</v>
      </c>
    </row>
    <row r="632" spans="1:31" s="7" customFormat="1" ht="24" customHeight="1" x14ac:dyDescent="0.25">
      <c r="A632" s="364" t="s">
        <v>1647</v>
      </c>
      <c r="B632" s="248">
        <v>182</v>
      </c>
      <c r="C632" s="321" t="s">
        <v>1648</v>
      </c>
      <c r="D632" s="364" t="s">
        <v>1649</v>
      </c>
      <c r="E632" s="321" t="s">
        <v>1559</v>
      </c>
      <c r="F632" s="46" t="s">
        <v>313</v>
      </c>
      <c r="G632" s="364">
        <v>1.1499999999999999</v>
      </c>
      <c r="H632" s="364">
        <v>1.1499999999999999</v>
      </c>
      <c r="I632" s="364">
        <v>371</v>
      </c>
      <c r="J632" s="46">
        <v>18.13</v>
      </c>
      <c r="K632" s="46">
        <v>114.3</v>
      </c>
      <c r="L632" s="46">
        <v>8.56</v>
      </c>
      <c r="M632" s="71">
        <v>2016</v>
      </c>
      <c r="N632" s="144">
        <f>IF(K632="","",IF(O632="",IF(K632=0,"",IF(K632&lt;=[7]Разработчик!$D$7,[7]Разработчик!$C$8,IF(K632&lt;=[7]Разработчик!$G$7,[7]Разработчик!$F$8,IF(K632&lt;=[7]Разработчик!$J$7,[7]Разработчик!$I$8,IF(K632&lt;=[7]Разработчик!$M$7,[7]Разработчик!$L$8,IF(K632&lt;=[7]Разработчик!$P$7,[7]Разработчик!$O$8,IF(K632&lt;=[7]Разработчик!$S$7,[7]Разработчик!$R$8,IF(K632&lt;=425.9,3.5,IF(K632&gt;=[7]Разработчик!$V$7,[7]Разработчик!$U$8))))))))),"-"))</f>
        <v>2.5</v>
      </c>
      <c r="O632" s="145"/>
      <c r="P632" s="71">
        <v>2019</v>
      </c>
      <c r="Q632" s="71">
        <v>2023</v>
      </c>
      <c r="R632" s="71">
        <v>12.5</v>
      </c>
      <c r="S632" s="141" t="s">
        <v>1560</v>
      </c>
      <c r="T632" s="146">
        <f t="shared" ref="T632:T676" si="107">IF(M632="","",M632+R632)</f>
        <v>2028.5</v>
      </c>
      <c r="U632" s="141">
        <v>10</v>
      </c>
      <c r="V632" s="141">
        <v>2</v>
      </c>
      <c r="W632" s="141">
        <v>3</v>
      </c>
      <c r="X632" s="141">
        <v>0</v>
      </c>
      <c r="Y632" s="141">
        <v>1</v>
      </c>
      <c r="Z632" s="141">
        <v>0</v>
      </c>
      <c r="AA632" s="148" t="s">
        <v>2853</v>
      </c>
      <c r="AB632" s="147" t="s">
        <v>2521</v>
      </c>
      <c r="AC632" s="196">
        <f t="shared" ref="AC632:AC682" si="108">SUM(U632+V632+X632+Y632+Z632)</f>
        <v>13</v>
      </c>
      <c r="AD632" s="196">
        <f t="shared" ref="AD632:AD682" si="109">SUM(U632*2)+(V632*3)+(W632*2)+(X632*2)+(Y632)+(Z632*3)</f>
        <v>33</v>
      </c>
      <c r="AE632" s="196">
        <f t="shared" ref="AE632:AE682" si="110">SUM(AC632+AD632)</f>
        <v>46</v>
      </c>
    </row>
    <row r="633" spans="1:31" s="7" customFormat="1" ht="24" x14ac:dyDescent="0.25">
      <c r="A633" s="364"/>
      <c r="B633" s="248">
        <f t="shared" ref="B633:B641" si="111">B632</f>
        <v>182</v>
      </c>
      <c r="C633" s="321"/>
      <c r="D633" s="364"/>
      <c r="E633" s="321"/>
      <c r="F633" s="46" t="s">
        <v>313</v>
      </c>
      <c r="G633" s="364"/>
      <c r="H633" s="364"/>
      <c r="I633" s="364"/>
      <c r="J633" s="46">
        <v>0.98</v>
      </c>
      <c r="K633" s="46">
        <v>60.3</v>
      </c>
      <c r="L633" s="46">
        <v>8.74</v>
      </c>
      <c r="M633" s="71">
        <v>2016</v>
      </c>
      <c r="N633" s="144">
        <f>IF(K633="","",IF(O633="",IF(K633=0,"",IF(K633&lt;=[7]Разработчик!$D$7,[7]Разработчик!$C$8,IF(K633&lt;=[7]Разработчик!$G$7,[7]Разработчик!$F$8,IF(K633&lt;=[7]Разработчик!$J$7,[7]Разработчик!$I$8,IF(K633&lt;=[7]Разработчик!$M$7,[7]Разработчик!$L$8,IF(K633&lt;=[7]Разработчик!$P$7,[7]Разработчик!$O$8,IF(K633&lt;=[7]Разработчик!$S$7,[7]Разработчик!$R$8,IF(K633&lt;=425.9,3.5,IF(K633&gt;=[7]Разработчик!$V$7,[7]Разработчик!$U$8))))))))),"-"))</f>
        <v>2</v>
      </c>
      <c r="O633" s="145"/>
      <c r="P633" s="71">
        <v>2019</v>
      </c>
      <c r="Q633" s="71">
        <v>2023</v>
      </c>
      <c r="R633" s="71">
        <v>12.5</v>
      </c>
      <c r="S633" s="141" t="s">
        <v>1560</v>
      </c>
      <c r="T633" s="146">
        <f t="shared" si="107"/>
        <v>2028.5</v>
      </c>
      <c r="U633" s="147"/>
      <c r="V633" s="147"/>
      <c r="W633" s="147"/>
      <c r="X633" s="147"/>
      <c r="Y633" s="147"/>
      <c r="Z633" s="147"/>
      <c r="AA633" s="148"/>
      <c r="AB633" s="147"/>
      <c r="AC633" s="196">
        <f t="shared" si="108"/>
        <v>0</v>
      </c>
      <c r="AD633" s="196">
        <f t="shared" si="109"/>
        <v>0</v>
      </c>
      <c r="AE633" s="196">
        <f t="shared" si="110"/>
        <v>0</v>
      </c>
    </row>
    <row r="634" spans="1:31" s="7" customFormat="1" ht="24" x14ac:dyDescent="0.25">
      <c r="A634" s="364"/>
      <c r="B634" s="248">
        <f t="shared" si="111"/>
        <v>182</v>
      </c>
      <c r="C634" s="321"/>
      <c r="D634" s="364"/>
      <c r="E634" s="321"/>
      <c r="F634" s="46" t="s">
        <v>313</v>
      </c>
      <c r="G634" s="364"/>
      <c r="H634" s="364"/>
      <c r="I634" s="364"/>
      <c r="J634" s="46">
        <v>0.1</v>
      </c>
      <c r="K634" s="46">
        <v>26.7</v>
      </c>
      <c r="L634" s="46">
        <v>5.56</v>
      </c>
      <c r="M634" s="71">
        <v>2016</v>
      </c>
      <c r="N634" s="144">
        <f>IF(K634="","",IF(O634="",IF(K634=0,"",IF(K634&lt;=[7]Разработчик!$D$7,[7]Разработчик!$C$8,IF(K634&lt;=[7]Разработчик!$G$7,[7]Разработчик!$F$8,IF(K634&lt;=[7]Разработчик!$J$7,[7]Разработчик!$I$8,IF(K634&lt;=[7]Разработчик!$M$7,[7]Разработчик!$L$8,IF(K634&lt;=[7]Разработчик!$P$7,[7]Разработчик!$O$8,IF(K634&lt;=[7]Разработчик!$S$7,[7]Разработчик!$R$8,IF(K634&lt;=425.9,3.5,IF(K634&gt;=[7]Разработчик!$V$7,[7]Разработчик!$U$8))))))))),"-"))</f>
        <v>1.5</v>
      </c>
      <c r="O634" s="145"/>
      <c r="P634" s="71">
        <v>2019</v>
      </c>
      <c r="Q634" s="71">
        <v>2023</v>
      </c>
      <c r="R634" s="71">
        <v>12.5</v>
      </c>
      <c r="S634" s="141" t="s">
        <v>1560</v>
      </c>
      <c r="T634" s="146">
        <f t="shared" si="107"/>
        <v>2028.5</v>
      </c>
      <c r="U634" s="147"/>
      <c r="V634" s="147"/>
      <c r="W634" s="147"/>
      <c r="X634" s="147"/>
      <c r="Y634" s="147"/>
      <c r="Z634" s="147"/>
      <c r="AA634" s="148"/>
      <c r="AB634" s="147"/>
      <c r="AC634" s="196">
        <f t="shared" si="108"/>
        <v>0</v>
      </c>
      <c r="AD634" s="196">
        <f t="shared" si="109"/>
        <v>0</v>
      </c>
      <c r="AE634" s="196">
        <f t="shared" si="110"/>
        <v>0</v>
      </c>
    </row>
    <row r="635" spans="1:31" s="7" customFormat="1" ht="24" customHeight="1" x14ac:dyDescent="0.25">
      <c r="A635" s="364"/>
      <c r="B635" s="248">
        <f t="shared" si="111"/>
        <v>182</v>
      </c>
      <c r="C635" s="321"/>
      <c r="D635" s="364" t="s">
        <v>1650</v>
      </c>
      <c r="E635" s="321"/>
      <c r="F635" s="46" t="s">
        <v>313</v>
      </c>
      <c r="G635" s="364">
        <v>1.1499999999999999</v>
      </c>
      <c r="H635" s="364">
        <v>1.1499999999999999</v>
      </c>
      <c r="I635" s="364">
        <v>371</v>
      </c>
      <c r="J635" s="46">
        <v>16.78</v>
      </c>
      <c r="K635" s="46">
        <v>114.3</v>
      </c>
      <c r="L635" s="46">
        <v>8.56</v>
      </c>
      <c r="M635" s="71">
        <v>2016</v>
      </c>
      <c r="N635" s="144">
        <f>IF(K635="","",IF(O635="",IF(K635=0,"",IF(K635&lt;=[7]Разработчик!$D$7,[7]Разработчик!$C$8,IF(K635&lt;=[7]Разработчик!$G$7,[7]Разработчик!$F$8,IF(K635&lt;=[7]Разработчик!$J$7,[7]Разработчик!$I$8,IF(K635&lt;=[7]Разработчик!$M$7,[7]Разработчик!$L$8,IF(K635&lt;=[7]Разработчик!$P$7,[7]Разработчик!$O$8,IF(K635&lt;=[7]Разработчик!$S$7,[7]Разработчик!$R$8,IF(K635&lt;=425.9,3.5,IF(K635&gt;=[7]Разработчик!$V$7,[7]Разработчик!$U$8))))))))),"-"))</f>
        <v>2.5</v>
      </c>
      <c r="O635" s="145"/>
      <c r="P635" s="71">
        <v>2019</v>
      </c>
      <c r="Q635" s="71">
        <v>2023</v>
      </c>
      <c r="R635" s="71">
        <v>12.5</v>
      </c>
      <c r="S635" s="141" t="s">
        <v>1560</v>
      </c>
      <c r="T635" s="146">
        <f t="shared" si="107"/>
        <v>2028.5</v>
      </c>
      <c r="U635" s="141">
        <v>13</v>
      </c>
      <c r="V635" s="141">
        <v>2</v>
      </c>
      <c r="W635" s="141">
        <v>6</v>
      </c>
      <c r="X635" s="141">
        <v>0</v>
      </c>
      <c r="Y635" s="141">
        <v>1</v>
      </c>
      <c r="Z635" s="141">
        <v>0</v>
      </c>
      <c r="AA635" s="148" t="s">
        <v>2854</v>
      </c>
      <c r="AB635" s="147" t="s">
        <v>2521</v>
      </c>
      <c r="AC635" s="196">
        <f t="shared" si="108"/>
        <v>16</v>
      </c>
      <c r="AD635" s="196">
        <f t="shared" si="109"/>
        <v>45</v>
      </c>
      <c r="AE635" s="196">
        <f t="shared" si="110"/>
        <v>61</v>
      </c>
    </row>
    <row r="636" spans="1:31" s="7" customFormat="1" ht="24" x14ac:dyDescent="0.25">
      <c r="A636" s="364"/>
      <c r="B636" s="248">
        <f t="shared" si="111"/>
        <v>182</v>
      </c>
      <c r="C636" s="321"/>
      <c r="D636" s="364"/>
      <c r="E636" s="321"/>
      <c r="F636" s="46" t="s">
        <v>313</v>
      </c>
      <c r="G636" s="364"/>
      <c r="H636" s="364"/>
      <c r="I636" s="364"/>
      <c r="J636" s="46">
        <v>7.99</v>
      </c>
      <c r="K636" s="46">
        <v>60.3</v>
      </c>
      <c r="L636" s="46">
        <v>8.74</v>
      </c>
      <c r="M636" s="71">
        <v>2016</v>
      </c>
      <c r="N636" s="144">
        <f>IF(K636="","",IF(O636="",IF(K636=0,"",IF(K636&lt;=[7]Разработчик!$D$7,[7]Разработчик!$C$8,IF(K636&lt;=[7]Разработчик!$G$7,[7]Разработчик!$F$8,IF(K636&lt;=[7]Разработчик!$J$7,[7]Разработчик!$I$8,IF(K636&lt;=[7]Разработчик!$M$7,[7]Разработчик!$L$8,IF(K636&lt;=[7]Разработчик!$P$7,[7]Разработчик!$O$8,IF(K636&lt;=[7]Разработчик!$S$7,[7]Разработчик!$R$8,IF(K636&lt;=425.9,3.5,IF(K636&gt;=[7]Разработчик!$V$7,[7]Разработчик!$U$8))))))))),"-"))</f>
        <v>2</v>
      </c>
      <c r="O636" s="145"/>
      <c r="P636" s="71">
        <v>2019</v>
      </c>
      <c r="Q636" s="71">
        <v>2023</v>
      </c>
      <c r="R636" s="71">
        <v>12.5</v>
      </c>
      <c r="S636" s="141" t="s">
        <v>1560</v>
      </c>
      <c r="T636" s="146">
        <f t="shared" si="107"/>
        <v>2028.5</v>
      </c>
      <c r="U636" s="147"/>
      <c r="V636" s="147"/>
      <c r="W636" s="147"/>
      <c r="X636" s="147"/>
      <c r="Y636" s="147"/>
      <c r="Z636" s="147"/>
      <c r="AA636" s="148"/>
      <c r="AB636" s="147"/>
      <c r="AC636" s="196">
        <f t="shared" si="108"/>
        <v>0</v>
      </c>
      <c r="AD636" s="196">
        <f t="shared" si="109"/>
        <v>0</v>
      </c>
      <c r="AE636" s="196">
        <f t="shared" si="110"/>
        <v>0</v>
      </c>
    </row>
    <row r="637" spans="1:31" s="7" customFormat="1" ht="24" x14ac:dyDescent="0.25">
      <c r="A637" s="364"/>
      <c r="B637" s="248">
        <f t="shared" si="111"/>
        <v>182</v>
      </c>
      <c r="C637" s="321"/>
      <c r="D637" s="364"/>
      <c r="E637" s="321"/>
      <c r="F637" s="46" t="s">
        <v>313</v>
      </c>
      <c r="G637" s="364"/>
      <c r="H637" s="364"/>
      <c r="I637" s="364"/>
      <c r="J637" s="46">
        <v>0.1</v>
      </c>
      <c r="K637" s="46">
        <v>26.7</v>
      </c>
      <c r="L637" s="46">
        <v>5.56</v>
      </c>
      <c r="M637" s="71">
        <v>2016</v>
      </c>
      <c r="N637" s="144">
        <f>IF(K637="","",IF(O637="",IF(K637=0,"",IF(K637&lt;=[7]Разработчик!$D$7,[7]Разработчик!$C$8,IF(K637&lt;=[7]Разработчик!$G$7,[7]Разработчик!$F$8,IF(K637&lt;=[7]Разработчик!$J$7,[7]Разработчик!$I$8,IF(K637&lt;=[7]Разработчик!$M$7,[7]Разработчик!$L$8,IF(K637&lt;=[7]Разработчик!$P$7,[7]Разработчик!$O$8,IF(K637&lt;=[7]Разработчик!$S$7,[7]Разработчик!$R$8,IF(K637&lt;=425.9,3.5,IF(K637&gt;=[7]Разработчик!$V$7,[7]Разработчик!$U$8))))))))),"-"))</f>
        <v>1.5</v>
      </c>
      <c r="O637" s="145"/>
      <c r="P637" s="71">
        <v>2019</v>
      </c>
      <c r="Q637" s="71">
        <v>2023</v>
      </c>
      <c r="R637" s="71">
        <v>12.5</v>
      </c>
      <c r="S637" s="141" t="s">
        <v>1560</v>
      </c>
      <c r="T637" s="146">
        <f t="shared" si="107"/>
        <v>2028.5</v>
      </c>
      <c r="U637" s="147"/>
      <c r="V637" s="147"/>
      <c r="W637" s="147"/>
      <c r="X637" s="147"/>
      <c r="Y637" s="147"/>
      <c r="Z637" s="147"/>
      <c r="AA637" s="148"/>
      <c r="AB637" s="147"/>
      <c r="AC637" s="196">
        <f t="shared" si="108"/>
        <v>0</v>
      </c>
      <c r="AD637" s="196">
        <f t="shared" si="109"/>
        <v>0</v>
      </c>
      <c r="AE637" s="196">
        <f t="shared" si="110"/>
        <v>0</v>
      </c>
    </row>
    <row r="638" spans="1:31" s="7" customFormat="1" ht="24" customHeight="1" x14ac:dyDescent="0.25">
      <c r="A638" s="364"/>
      <c r="B638" s="248">
        <f t="shared" si="111"/>
        <v>182</v>
      </c>
      <c r="C638" s="321"/>
      <c r="D638" s="364" t="s">
        <v>1651</v>
      </c>
      <c r="E638" s="321"/>
      <c r="F638" s="46" t="s">
        <v>313</v>
      </c>
      <c r="G638" s="364">
        <v>1.1499999999999999</v>
      </c>
      <c r="H638" s="364">
        <v>1.1499999999999999</v>
      </c>
      <c r="I638" s="364">
        <v>371</v>
      </c>
      <c r="J638" s="46">
        <v>16.100000000000001</v>
      </c>
      <c r="K638" s="46">
        <v>168.3</v>
      </c>
      <c r="L638" s="46">
        <v>10.97</v>
      </c>
      <c r="M638" s="71">
        <v>2016</v>
      </c>
      <c r="N638" s="144">
        <f>IF(K638="","",IF(O638="",IF(K638=0,"",IF(K638&lt;=[7]Разработчик!$D$7,[7]Разработчик!$C$8,IF(K638&lt;=[7]Разработчик!$G$7,[7]Разработчик!$F$8,IF(K638&lt;=[7]Разработчик!$J$7,[7]Разработчик!$I$8,IF(K638&lt;=[7]Разработчик!$M$7,[7]Разработчик!$L$8,IF(K638&lt;=[7]Разработчик!$P$7,[7]Разработчик!$O$8,IF(K638&lt;=[7]Разработчик!$S$7,[7]Разработчик!$R$8,IF(K638&lt;=425.9,3.5,IF(K638&gt;=[7]Разработчик!$V$7,[7]Разработчик!$U$8))))))))),"-"))</f>
        <v>2.5</v>
      </c>
      <c r="O638" s="145"/>
      <c r="P638" s="71">
        <v>2019</v>
      </c>
      <c r="Q638" s="71">
        <v>2023</v>
      </c>
      <c r="R638" s="71">
        <v>12.5</v>
      </c>
      <c r="S638" s="141" t="s">
        <v>1560</v>
      </c>
      <c r="T638" s="146">
        <f t="shared" si="107"/>
        <v>2028.5</v>
      </c>
      <c r="U638" s="141">
        <v>12</v>
      </c>
      <c r="V638" s="141">
        <v>1</v>
      </c>
      <c r="W638" s="147">
        <v>12</v>
      </c>
      <c r="X638" s="147">
        <v>0</v>
      </c>
      <c r="Y638" s="147">
        <v>2</v>
      </c>
      <c r="Z638" s="147">
        <v>4</v>
      </c>
      <c r="AA638" s="148" t="s">
        <v>2855</v>
      </c>
      <c r="AB638" s="147" t="s">
        <v>2521</v>
      </c>
      <c r="AC638" s="196">
        <f t="shared" si="108"/>
        <v>19</v>
      </c>
      <c r="AD638" s="196">
        <f t="shared" si="109"/>
        <v>65</v>
      </c>
      <c r="AE638" s="196">
        <f t="shared" si="110"/>
        <v>84</v>
      </c>
    </row>
    <row r="639" spans="1:31" s="7" customFormat="1" ht="24" x14ac:dyDescent="0.25">
      <c r="A639" s="364"/>
      <c r="B639" s="248">
        <f t="shared" si="111"/>
        <v>182</v>
      </c>
      <c r="C639" s="321"/>
      <c r="D639" s="364"/>
      <c r="E639" s="321"/>
      <c r="F639" s="46" t="s">
        <v>313</v>
      </c>
      <c r="G639" s="364"/>
      <c r="H639" s="364"/>
      <c r="I639" s="364"/>
      <c r="J639" s="46">
        <v>8.42</v>
      </c>
      <c r="K639" s="46">
        <v>60.3</v>
      </c>
      <c r="L639" s="46">
        <v>8.74</v>
      </c>
      <c r="M639" s="71">
        <v>2016</v>
      </c>
      <c r="N639" s="144">
        <f>IF(K639="","",IF(O639="",IF(K639=0,"",IF(K639&lt;=[7]Разработчик!$D$7,[7]Разработчик!$C$8,IF(K639&lt;=[7]Разработчик!$G$7,[7]Разработчик!$F$8,IF(K639&lt;=[7]Разработчик!$J$7,[7]Разработчик!$I$8,IF(K639&lt;=[7]Разработчик!$M$7,[7]Разработчик!$L$8,IF(K639&lt;=[7]Разработчик!$P$7,[7]Разработчик!$O$8,IF(K639&lt;=[7]Разработчик!$S$7,[7]Разработчик!$R$8,IF(K639&lt;=425.9,3.5,IF(K639&gt;=[7]Разработчик!$V$7,[7]Разработчик!$U$8))))))))),"-"))</f>
        <v>2</v>
      </c>
      <c r="O639" s="145"/>
      <c r="P639" s="71">
        <v>2019</v>
      </c>
      <c r="Q639" s="71">
        <v>2023</v>
      </c>
      <c r="R639" s="71">
        <v>12.5</v>
      </c>
      <c r="S639" s="141" t="s">
        <v>1560</v>
      </c>
      <c r="T639" s="146">
        <f t="shared" si="107"/>
        <v>2028.5</v>
      </c>
      <c r="U639" s="147"/>
      <c r="V639" s="147"/>
      <c r="W639" s="147"/>
      <c r="X639" s="147"/>
      <c r="Y639" s="147"/>
      <c r="Z639" s="147"/>
      <c r="AA639" s="148"/>
      <c r="AB639" s="147"/>
      <c r="AC639" s="196">
        <f t="shared" si="108"/>
        <v>0</v>
      </c>
      <c r="AD639" s="196">
        <f t="shared" si="109"/>
        <v>0</v>
      </c>
      <c r="AE639" s="196">
        <f t="shared" si="110"/>
        <v>0</v>
      </c>
    </row>
    <row r="640" spans="1:31" s="7" customFormat="1" ht="24" x14ac:dyDescent="0.25">
      <c r="A640" s="364"/>
      <c r="B640" s="248">
        <f t="shared" si="111"/>
        <v>182</v>
      </c>
      <c r="C640" s="321"/>
      <c r="D640" s="364"/>
      <c r="E640" s="321"/>
      <c r="F640" s="46" t="s">
        <v>313</v>
      </c>
      <c r="G640" s="364"/>
      <c r="H640" s="364"/>
      <c r="I640" s="364"/>
      <c r="J640" s="46">
        <v>0.17</v>
      </c>
      <c r="K640" s="46">
        <v>33.4</v>
      </c>
      <c r="L640" s="46">
        <v>6.35</v>
      </c>
      <c r="M640" s="71">
        <v>2016</v>
      </c>
      <c r="N640" s="144">
        <f>IF(K640="","",IF(O640="",IF(K640=0,"",IF(K640&lt;=[7]Разработчик!$D$7,[7]Разработчик!$C$8,IF(K640&lt;=[7]Разработчик!$G$7,[7]Разработчик!$F$8,IF(K640&lt;=[7]Разработчик!$J$7,[7]Разработчик!$I$8,IF(K640&lt;=[7]Разработчик!$M$7,[7]Разработчик!$L$8,IF(K640&lt;=[7]Разработчик!$P$7,[7]Разработчик!$O$8,IF(K640&lt;=[7]Разработчик!$S$7,[7]Разработчик!$R$8,IF(K640&lt;=425.9,3.5,IF(K640&gt;=[7]Разработчик!$V$7,[7]Разработчик!$U$8))))))))),"-"))</f>
        <v>1.5</v>
      </c>
      <c r="O640" s="145"/>
      <c r="P640" s="71">
        <v>2019</v>
      </c>
      <c r="Q640" s="71">
        <v>2023</v>
      </c>
      <c r="R640" s="71">
        <v>12.5</v>
      </c>
      <c r="S640" s="141" t="s">
        <v>1560</v>
      </c>
      <c r="T640" s="146">
        <f t="shared" si="107"/>
        <v>2028.5</v>
      </c>
      <c r="U640" s="147"/>
      <c r="V640" s="147"/>
      <c r="W640" s="147"/>
      <c r="X640" s="147"/>
      <c r="Y640" s="147"/>
      <c r="Z640" s="147"/>
      <c r="AA640" s="148"/>
      <c r="AB640" s="147"/>
      <c r="AC640" s="196">
        <f t="shared" si="108"/>
        <v>0</v>
      </c>
      <c r="AD640" s="196">
        <f t="shared" si="109"/>
        <v>0</v>
      </c>
      <c r="AE640" s="196">
        <f t="shared" si="110"/>
        <v>0</v>
      </c>
    </row>
    <row r="641" spans="1:31" s="7" customFormat="1" ht="24" x14ac:dyDescent="0.25">
      <c r="A641" s="364"/>
      <c r="B641" s="248">
        <f t="shared" si="111"/>
        <v>182</v>
      </c>
      <c r="C641" s="321"/>
      <c r="D641" s="364"/>
      <c r="E641" s="321"/>
      <c r="F641" s="46" t="s">
        <v>313</v>
      </c>
      <c r="G641" s="364"/>
      <c r="H641" s="364"/>
      <c r="I641" s="364"/>
      <c r="J641" s="46">
        <v>0.3</v>
      </c>
      <c r="K641" s="46">
        <v>26.7</v>
      </c>
      <c r="L641" s="46">
        <v>5.56</v>
      </c>
      <c r="M641" s="71">
        <v>2016</v>
      </c>
      <c r="N641" s="144">
        <f>IF(K641="","",IF(O641="",IF(K641=0,"",IF(K641&lt;=[7]Разработчик!$D$7,[7]Разработчик!$C$8,IF(K641&lt;=[7]Разработчик!$G$7,[7]Разработчик!$F$8,IF(K641&lt;=[7]Разработчик!$J$7,[7]Разработчик!$I$8,IF(K641&lt;=[7]Разработчик!$M$7,[7]Разработчик!$L$8,IF(K641&lt;=[7]Разработчик!$P$7,[7]Разработчик!$O$8,IF(K641&lt;=[7]Разработчик!$S$7,[7]Разработчик!$R$8,IF(K641&lt;=425.9,3.5,IF(K641&gt;=[7]Разработчик!$V$7,[7]Разработчик!$U$8))))))))),"-"))</f>
        <v>1.5</v>
      </c>
      <c r="O641" s="145"/>
      <c r="P641" s="71">
        <v>2019</v>
      </c>
      <c r="Q641" s="71">
        <v>2023</v>
      </c>
      <c r="R641" s="71">
        <v>12.5</v>
      </c>
      <c r="S641" s="141" t="s">
        <v>1560</v>
      </c>
      <c r="T641" s="146">
        <f t="shared" si="107"/>
        <v>2028.5</v>
      </c>
      <c r="U641" s="147"/>
      <c r="V641" s="147"/>
      <c r="W641" s="147"/>
      <c r="X641" s="147"/>
      <c r="Y641" s="147"/>
      <c r="Z641" s="147"/>
      <c r="AA641" s="148"/>
      <c r="AB641" s="147"/>
      <c r="AC641" s="196">
        <f t="shared" si="108"/>
        <v>0</v>
      </c>
      <c r="AD641" s="196">
        <f t="shared" si="109"/>
        <v>0</v>
      </c>
      <c r="AE641" s="196">
        <f t="shared" si="110"/>
        <v>0</v>
      </c>
    </row>
    <row r="642" spans="1:31" s="7" customFormat="1" ht="24" customHeight="1" x14ac:dyDescent="0.25">
      <c r="A642" s="364" t="s">
        <v>1652</v>
      </c>
      <c r="B642" s="248">
        <v>185</v>
      </c>
      <c r="C642" s="321" t="s">
        <v>1653</v>
      </c>
      <c r="D642" s="386" t="s">
        <v>1654</v>
      </c>
      <c r="E642" s="382" t="s">
        <v>1559</v>
      </c>
      <c r="F642" s="46" t="s">
        <v>313</v>
      </c>
      <c r="G642" s="389">
        <v>5.75</v>
      </c>
      <c r="H642" s="389">
        <v>5.75</v>
      </c>
      <c r="I642" s="386">
        <v>371</v>
      </c>
      <c r="J642" s="18">
        <v>11.9</v>
      </c>
      <c r="K642" s="115">
        <v>114.3</v>
      </c>
      <c r="L642" s="115">
        <v>8.56</v>
      </c>
      <c r="M642" s="71">
        <v>2016</v>
      </c>
      <c r="N642" s="144">
        <f>IF(K642="","",IF(O642="",IF(K642=0,"",IF(K642&lt;=[7]Разработчик!$D$7,[7]Разработчик!$C$8,IF(K642&lt;=[7]Разработчик!$G$7,[7]Разработчик!$F$8,IF(K642&lt;=[7]Разработчик!$J$7,[7]Разработчик!$I$8,IF(K642&lt;=[7]Разработчик!$M$7,[7]Разработчик!$L$8,IF(K642&lt;=[7]Разработчик!$P$7,[7]Разработчик!$O$8,IF(K642&lt;=[7]Разработчик!$S$7,[7]Разработчик!$R$8,IF(K642&lt;=425.9,3.5,IF(K642&gt;=[7]Разработчик!$V$7,[7]Разработчик!$U$8))))))))),"-"))</f>
        <v>2.5</v>
      </c>
      <c r="O642" s="145"/>
      <c r="P642" s="71">
        <v>2019</v>
      </c>
      <c r="Q642" s="71">
        <v>2023</v>
      </c>
      <c r="R642" s="71">
        <v>12.5</v>
      </c>
      <c r="S642" s="141" t="s">
        <v>1560</v>
      </c>
      <c r="T642" s="146">
        <f t="shared" si="107"/>
        <v>2028.5</v>
      </c>
      <c r="U642" s="141">
        <v>7</v>
      </c>
      <c r="V642" s="141">
        <v>4</v>
      </c>
      <c r="W642" s="141">
        <v>5</v>
      </c>
      <c r="X642" s="141">
        <v>2</v>
      </c>
      <c r="Y642" s="141">
        <v>0</v>
      </c>
      <c r="Z642" s="141">
        <v>0</v>
      </c>
      <c r="AA642" s="148" t="s">
        <v>2856</v>
      </c>
      <c r="AB642" s="147" t="s">
        <v>2521</v>
      </c>
      <c r="AC642" s="196">
        <f t="shared" si="108"/>
        <v>13</v>
      </c>
      <c r="AD642" s="196">
        <f t="shared" si="109"/>
        <v>40</v>
      </c>
      <c r="AE642" s="196">
        <f t="shared" si="110"/>
        <v>53</v>
      </c>
    </row>
    <row r="643" spans="1:31" s="7" customFormat="1" ht="24" x14ac:dyDescent="0.25">
      <c r="A643" s="364"/>
      <c r="B643" s="248">
        <f t="shared" ref="B643:B649" si="112">B642</f>
        <v>185</v>
      </c>
      <c r="C643" s="321"/>
      <c r="D643" s="386"/>
      <c r="E643" s="382"/>
      <c r="F643" s="46" t="s">
        <v>313</v>
      </c>
      <c r="G643" s="389"/>
      <c r="H643" s="389"/>
      <c r="I643" s="386"/>
      <c r="J643" s="18">
        <v>1.1000000000000001</v>
      </c>
      <c r="K643" s="115">
        <v>60.3</v>
      </c>
      <c r="L643" s="115">
        <v>5.54</v>
      </c>
      <c r="M643" s="71">
        <v>2016</v>
      </c>
      <c r="N643" s="144">
        <f>IF(K643="","",IF(O643="",IF(K643=0,"",IF(K643&lt;=[7]Разработчик!$D$7,[7]Разработчик!$C$8,IF(K643&lt;=[7]Разработчик!$G$7,[7]Разработчик!$F$8,IF(K643&lt;=[7]Разработчик!$J$7,[7]Разработчик!$I$8,IF(K643&lt;=[7]Разработчик!$M$7,[7]Разработчик!$L$8,IF(K643&lt;=[7]Разработчик!$P$7,[7]Разработчик!$O$8,IF(K643&lt;=[7]Разработчик!$S$7,[7]Разработчик!$R$8,IF(K643&lt;=425.9,3.5,IF(K643&gt;=[7]Разработчик!$V$7,[7]Разработчик!$U$8))))))))),"-"))</f>
        <v>2</v>
      </c>
      <c r="O643" s="145"/>
      <c r="P643" s="71">
        <v>2019</v>
      </c>
      <c r="Q643" s="71">
        <v>2023</v>
      </c>
      <c r="R643" s="71">
        <v>12.5</v>
      </c>
      <c r="S643" s="141" t="s">
        <v>1560</v>
      </c>
      <c r="T643" s="146">
        <f t="shared" si="107"/>
        <v>2028.5</v>
      </c>
      <c r="U643" s="147"/>
      <c r="V643" s="147"/>
      <c r="W643" s="147"/>
      <c r="X643" s="147"/>
      <c r="Y643" s="147"/>
      <c r="Z643" s="147"/>
      <c r="AA643" s="148"/>
      <c r="AB643" s="147"/>
      <c r="AC643" s="196">
        <f t="shared" si="108"/>
        <v>0</v>
      </c>
      <c r="AD643" s="196">
        <f t="shared" si="109"/>
        <v>0</v>
      </c>
      <c r="AE643" s="196">
        <f t="shared" si="110"/>
        <v>0</v>
      </c>
    </row>
    <row r="644" spans="1:31" s="7" customFormat="1" ht="24" customHeight="1" x14ac:dyDescent="0.25">
      <c r="A644" s="364"/>
      <c r="B644" s="248">
        <f t="shared" si="112"/>
        <v>185</v>
      </c>
      <c r="C644" s="321"/>
      <c r="D644" s="386" t="s">
        <v>1655</v>
      </c>
      <c r="E644" s="382"/>
      <c r="F644" s="46" t="s">
        <v>313</v>
      </c>
      <c r="G644" s="389">
        <v>5.75</v>
      </c>
      <c r="H644" s="389">
        <v>5.75</v>
      </c>
      <c r="I644" s="386">
        <v>371</v>
      </c>
      <c r="J644" s="18">
        <v>14.8</v>
      </c>
      <c r="K644" s="115">
        <v>114.3</v>
      </c>
      <c r="L644" s="115">
        <v>8.56</v>
      </c>
      <c r="M644" s="71">
        <v>2016</v>
      </c>
      <c r="N644" s="144">
        <f>IF(K644="","",IF(O644="",IF(K644=0,"",IF(K644&lt;=[7]Разработчик!$D$7,[7]Разработчик!$C$8,IF(K644&lt;=[7]Разработчик!$G$7,[7]Разработчик!$F$8,IF(K644&lt;=[7]Разработчик!$J$7,[7]Разработчик!$I$8,IF(K644&lt;=[7]Разработчик!$M$7,[7]Разработчик!$L$8,IF(K644&lt;=[7]Разработчик!$P$7,[7]Разработчик!$O$8,IF(K644&lt;=[7]Разработчик!$S$7,[7]Разработчик!$R$8,IF(K644&lt;=425.9,3.5,IF(K644&gt;=[7]Разработчик!$V$7,[7]Разработчик!$U$8))))))))),"-"))</f>
        <v>2.5</v>
      </c>
      <c r="O644" s="145"/>
      <c r="P644" s="71">
        <v>2019</v>
      </c>
      <c r="Q644" s="71">
        <v>2023</v>
      </c>
      <c r="R644" s="71">
        <v>12.5</v>
      </c>
      <c r="S644" s="141" t="s">
        <v>1560</v>
      </c>
      <c r="T644" s="146">
        <f t="shared" si="107"/>
        <v>2028.5</v>
      </c>
      <c r="U644" s="147"/>
      <c r="V644" s="147"/>
      <c r="W644" s="147"/>
      <c r="X644" s="147"/>
      <c r="Y644" s="147"/>
      <c r="Z644" s="147"/>
      <c r="AA644" s="148"/>
      <c r="AB644" s="147"/>
      <c r="AC644" s="196">
        <f t="shared" si="108"/>
        <v>0</v>
      </c>
      <c r="AD644" s="196">
        <f t="shared" si="109"/>
        <v>0</v>
      </c>
      <c r="AE644" s="196">
        <f t="shared" si="110"/>
        <v>0</v>
      </c>
    </row>
    <row r="645" spans="1:31" s="7" customFormat="1" ht="24" x14ac:dyDescent="0.25">
      <c r="A645" s="364"/>
      <c r="B645" s="248">
        <f t="shared" si="112"/>
        <v>185</v>
      </c>
      <c r="C645" s="321"/>
      <c r="D645" s="386"/>
      <c r="E645" s="382"/>
      <c r="F645" s="46" t="s">
        <v>313</v>
      </c>
      <c r="G645" s="389"/>
      <c r="H645" s="389"/>
      <c r="I645" s="386"/>
      <c r="J645" s="18">
        <v>1</v>
      </c>
      <c r="K645" s="115">
        <v>60.3</v>
      </c>
      <c r="L645" s="115">
        <v>5.54</v>
      </c>
      <c r="M645" s="71">
        <v>2016</v>
      </c>
      <c r="N645" s="144">
        <f>IF(K645="","",IF(O645="",IF(K645=0,"",IF(K645&lt;=[7]Разработчик!$D$7,[7]Разработчик!$C$8,IF(K645&lt;=[7]Разработчик!$G$7,[7]Разработчик!$F$8,IF(K645&lt;=[7]Разработчик!$J$7,[7]Разработчик!$I$8,IF(K645&lt;=[7]Разработчик!$M$7,[7]Разработчик!$L$8,IF(K645&lt;=[7]Разработчик!$P$7,[7]Разработчик!$O$8,IF(K645&lt;=[7]Разработчик!$S$7,[7]Разработчик!$R$8,IF(K645&lt;=425.9,3.5,IF(K645&gt;=[7]Разработчик!$V$7,[7]Разработчик!$U$8))))))))),"-"))</f>
        <v>2</v>
      </c>
      <c r="O645" s="145"/>
      <c r="P645" s="71">
        <v>2019</v>
      </c>
      <c r="Q645" s="71">
        <v>2023</v>
      </c>
      <c r="R645" s="71">
        <v>12.5</v>
      </c>
      <c r="S645" s="141" t="s">
        <v>1560</v>
      </c>
      <c r="T645" s="146">
        <f t="shared" si="107"/>
        <v>2028.5</v>
      </c>
      <c r="U645" s="141">
        <v>10</v>
      </c>
      <c r="V645" s="141">
        <v>4</v>
      </c>
      <c r="W645" s="141">
        <v>5</v>
      </c>
      <c r="X645" s="141">
        <v>2</v>
      </c>
      <c r="Y645" s="141">
        <v>0</v>
      </c>
      <c r="Z645" s="141">
        <v>0</v>
      </c>
      <c r="AA645" s="148" t="s">
        <v>2856</v>
      </c>
      <c r="AB645" s="147" t="s">
        <v>2521</v>
      </c>
      <c r="AC645" s="196">
        <f t="shared" si="108"/>
        <v>16</v>
      </c>
      <c r="AD645" s="196">
        <f t="shared" si="109"/>
        <v>46</v>
      </c>
      <c r="AE645" s="196">
        <f t="shared" si="110"/>
        <v>62</v>
      </c>
    </row>
    <row r="646" spans="1:31" s="7" customFormat="1" ht="24" customHeight="1" x14ac:dyDescent="0.25">
      <c r="A646" s="364"/>
      <c r="B646" s="248">
        <f t="shared" si="112"/>
        <v>185</v>
      </c>
      <c r="C646" s="321"/>
      <c r="D646" s="386" t="s">
        <v>1656</v>
      </c>
      <c r="E646" s="382"/>
      <c r="F646" s="46" t="s">
        <v>313</v>
      </c>
      <c r="G646" s="389">
        <v>5.75</v>
      </c>
      <c r="H646" s="389">
        <v>5.75</v>
      </c>
      <c r="I646" s="386">
        <v>371</v>
      </c>
      <c r="J646" s="18">
        <v>13.6</v>
      </c>
      <c r="K646" s="115">
        <v>114.3</v>
      </c>
      <c r="L646" s="115">
        <v>8.56</v>
      </c>
      <c r="M646" s="71">
        <v>2016</v>
      </c>
      <c r="N646" s="144">
        <f>IF(K646="","",IF(O646="",IF(K646=0,"",IF(K646&lt;=[7]Разработчик!$D$7,[7]Разработчик!$C$8,IF(K646&lt;=[7]Разработчик!$G$7,[7]Разработчик!$F$8,IF(K646&lt;=[7]Разработчик!$J$7,[7]Разработчик!$I$8,IF(K646&lt;=[7]Разработчик!$M$7,[7]Разработчик!$L$8,IF(K646&lt;=[7]Разработчик!$P$7,[7]Разработчик!$O$8,IF(K646&lt;=[7]Разработчик!$S$7,[7]Разработчик!$R$8,IF(K646&lt;=425.9,3.5,IF(K646&gt;=[7]Разработчик!$V$7,[7]Разработчик!$U$8))))))))),"-"))</f>
        <v>2.5</v>
      </c>
      <c r="O646" s="145"/>
      <c r="P646" s="71">
        <v>2019</v>
      </c>
      <c r="Q646" s="71">
        <v>2023</v>
      </c>
      <c r="R646" s="71">
        <v>12.5</v>
      </c>
      <c r="S646" s="141" t="s">
        <v>1560</v>
      </c>
      <c r="T646" s="146">
        <f t="shared" si="107"/>
        <v>2028.5</v>
      </c>
      <c r="U646" s="147"/>
      <c r="V646" s="147"/>
      <c r="W646" s="147"/>
      <c r="X646" s="147"/>
      <c r="Y646" s="147"/>
      <c r="Z646" s="147"/>
      <c r="AA646" s="148"/>
      <c r="AB646" s="147"/>
      <c r="AC646" s="196">
        <f t="shared" si="108"/>
        <v>0</v>
      </c>
      <c r="AD646" s="196">
        <f t="shared" si="109"/>
        <v>0</v>
      </c>
      <c r="AE646" s="196">
        <f t="shared" si="110"/>
        <v>0</v>
      </c>
    </row>
    <row r="647" spans="1:31" s="7" customFormat="1" ht="24" x14ac:dyDescent="0.25">
      <c r="A647" s="364"/>
      <c r="B647" s="248">
        <f t="shared" si="112"/>
        <v>185</v>
      </c>
      <c r="C647" s="321"/>
      <c r="D647" s="386"/>
      <c r="E647" s="382"/>
      <c r="F647" s="46" t="s">
        <v>313</v>
      </c>
      <c r="G647" s="389"/>
      <c r="H647" s="389"/>
      <c r="I647" s="386"/>
      <c r="J647" s="18">
        <v>0.2</v>
      </c>
      <c r="K647" s="115">
        <v>60.3</v>
      </c>
      <c r="L647" s="115">
        <v>5.54</v>
      </c>
      <c r="M647" s="71">
        <v>2016</v>
      </c>
      <c r="N647" s="144">
        <f>IF(K647="","",IF(O647="",IF(K647=0,"",IF(K647&lt;=[7]Разработчик!$D$7,[7]Разработчик!$C$8,IF(K647&lt;=[7]Разработчик!$G$7,[7]Разработчик!$F$8,IF(K647&lt;=[7]Разработчик!$J$7,[7]Разработчик!$I$8,IF(K647&lt;=[7]Разработчик!$M$7,[7]Разработчик!$L$8,IF(K647&lt;=[7]Разработчик!$P$7,[7]Разработчик!$O$8,IF(K647&lt;=[7]Разработчик!$S$7,[7]Разработчик!$R$8,IF(K647&lt;=425.9,3.5,IF(K647&gt;=[7]Разработчик!$V$7,[7]Разработчик!$U$8))))))))),"-"))</f>
        <v>2</v>
      </c>
      <c r="O647" s="145"/>
      <c r="P647" s="71">
        <v>2019</v>
      </c>
      <c r="Q647" s="71">
        <v>2023</v>
      </c>
      <c r="R647" s="71">
        <v>12.5</v>
      </c>
      <c r="S647" s="141" t="s">
        <v>1560</v>
      </c>
      <c r="T647" s="146">
        <f t="shared" si="107"/>
        <v>2028.5</v>
      </c>
      <c r="U647" s="141">
        <v>12</v>
      </c>
      <c r="V647" s="141">
        <v>4</v>
      </c>
      <c r="W647" s="141">
        <v>3</v>
      </c>
      <c r="X647" s="141">
        <v>0</v>
      </c>
      <c r="Y647" s="141">
        <v>0</v>
      </c>
      <c r="Z647" s="141">
        <v>0</v>
      </c>
      <c r="AA647" s="148" t="s">
        <v>2856</v>
      </c>
      <c r="AB647" s="147" t="s">
        <v>2521</v>
      </c>
      <c r="AC647" s="196">
        <f t="shared" si="108"/>
        <v>16</v>
      </c>
      <c r="AD647" s="196">
        <f t="shared" si="109"/>
        <v>42</v>
      </c>
      <c r="AE647" s="196">
        <f t="shared" si="110"/>
        <v>58</v>
      </c>
    </row>
    <row r="648" spans="1:31" s="7" customFormat="1" ht="24" customHeight="1" x14ac:dyDescent="0.25">
      <c r="A648" s="364"/>
      <c r="B648" s="248">
        <f t="shared" si="112"/>
        <v>185</v>
      </c>
      <c r="C648" s="321"/>
      <c r="D648" s="386" t="s">
        <v>1657</v>
      </c>
      <c r="E648" s="382"/>
      <c r="F648" s="46" t="s">
        <v>313</v>
      </c>
      <c r="G648" s="389">
        <v>5.75</v>
      </c>
      <c r="H648" s="389">
        <v>5.75</v>
      </c>
      <c r="I648" s="386">
        <v>371</v>
      </c>
      <c r="J648" s="18">
        <v>10.9</v>
      </c>
      <c r="K648" s="115">
        <v>114.3</v>
      </c>
      <c r="L648" s="115">
        <v>8.56</v>
      </c>
      <c r="M648" s="71">
        <v>2016</v>
      </c>
      <c r="N648" s="144">
        <f>IF(K648="","",IF(O648="",IF(K648=0,"",IF(K648&lt;=[7]Разработчик!$D$7,[7]Разработчик!$C$8,IF(K648&lt;=[7]Разработчик!$G$7,[7]Разработчик!$F$8,IF(K648&lt;=[7]Разработчик!$J$7,[7]Разработчик!$I$8,IF(K648&lt;=[7]Разработчик!$M$7,[7]Разработчик!$L$8,IF(K648&lt;=[7]Разработчик!$P$7,[7]Разработчик!$O$8,IF(K648&lt;=[7]Разработчик!$S$7,[7]Разработчик!$R$8,IF(K648&lt;=425.9,3.5,IF(K648&gt;=[7]Разработчик!$V$7,[7]Разработчик!$U$8))))))))),"-"))</f>
        <v>2.5</v>
      </c>
      <c r="O648" s="145"/>
      <c r="P648" s="71">
        <v>2019</v>
      </c>
      <c r="Q648" s="71">
        <v>2023</v>
      </c>
      <c r="R648" s="71">
        <v>12.5</v>
      </c>
      <c r="S648" s="141" t="s">
        <v>1560</v>
      </c>
      <c r="T648" s="146">
        <f t="shared" si="107"/>
        <v>2028.5</v>
      </c>
      <c r="U648" s="147"/>
      <c r="V648" s="147"/>
      <c r="W648" s="147"/>
      <c r="X648" s="147"/>
      <c r="Y648" s="147"/>
      <c r="Z648" s="147"/>
      <c r="AA648" s="148"/>
      <c r="AB648" s="147"/>
      <c r="AC648" s="196">
        <f t="shared" si="108"/>
        <v>0</v>
      </c>
      <c r="AD648" s="196">
        <f t="shared" si="109"/>
        <v>0</v>
      </c>
      <c r="AE648" s="196">
        <f t="shared" si="110"/>
        <v>0</v>
      </c>
    </row>
    <row r="649" spans="1:31" s="7" customFormat="1" ht="24" x14ac:dyDescent="0.25">
      <c r="A649" s="364"/>
      <c r="B649" s="248">
        <f t="shared" si="112"/>
        <v>185</v>
      </c>
      <c r="C649" s="321"/>
      <c r="D649" s="386"/>
      <c r="E649" s="382"/>
      <c r="F649" s="46" t="s">
        <v>313</v>
      </c>
      <c r="G649" s="389"/>
      <c r="H649" s="389"/>
      <c r="I649" s="386"/>
      <c r="J649" s="18">
        <v>0.3</v>
      </c>
      <c r="K649" s="115">
        <v>60.3</v>
      </c>
      <c r="L649" s="115">
        <v>5.54</v>
      </c>
      <c r="M649" s="71">
        <v>2016</v>
      </c>
      <c r="N649" s="144">
        <f>IF(K649="","",IF(O649="",IF(K649=0,"",IF(K649&lt;=[7]Разработчик!$D$7,[7]Разработчик!$C$8,IF(K649&lt;=[7]Разработчик!$G$7,[7]Разработчик!$F$8,IF(K649&lt;=[7]Разработчик!$J$7,[7]Разработчик!$I$8,IF(K649&lt;=[7]Разработчик!$M$7,[7]Разработчик!$L$8,IF(K649&lt;=[7]Разработчик!$P$7,[7]Разработчик!$O$8,IF(K649&lt;=[7]Разработчик!$S$7,[7]Разработчик!$R$8,IF(K649&lt;=425.9,3.5,IF(K649&gt;=[7]Разработчик!$V$7,[7]Разработчик!$U$8))))))))),"-"))</f>
        <v>2</v>
      </c>
      <c r="O649" s="145"/>
      <c r="P649" s="71">
        <v>2019</v>
      </c>
      <c r="Q649" s="71">
        <v>2023</v>
      </c>
      <c r="R649" s="71">
        <v>12.5</v>
      </c>
      <c r="S649" s="141" t="s">
        <v>1560</v>
      </c>
      <c r="T649" s="146">
        <f t="shared" si="107"/>
        <v>2028.5</v>
      </c>
      <c r="U649" s="141">
        <v>7</v>
      </c>
      <c r="V649" s="141">
        <v>4</v>
      </c>
      <c r="W649" s="141">
        <v>5</v>
      </c>
      <c r="X649" s="141">
        <v>0</v>
      </c>
      <c r="Y649" s="141">
        <v>0</v>
      </c>
      <c r="Z649" s="141">
        <v>0</v>
      </c>
      <c r="AA649" s="148" t="s">
        <v>2856</v>
      </c>
      <c r="AB649" s="147" t="s">
        <v>2521</v>
      </c>
      <c r="AC649" s="196">
        <f t="shared" si="108"/>
        <v>11</v>
      </c>
      <c r="AD649" s="196">
        <f t="shared" si="109"/>
        <v>36</v>
      </c>
      <c r="AE649" s="196">
        <f t="shared" si="110"/>
        <v>47</v>
      </c>
    </row>
    <row r="650" spans="1:31" s="7" customFormat="1" ht="36" customHeight="1" x14ac:dyDescent="0.25">
      <c r="A650" s="364" t="s">
        <v>1658</v>
      </c>
      <c r="B650" s="248">
        <v>186</v>
      </c>
      <c r="C650" s="321" t="s">
        <v>1659</v>
      </c>
      <c r="D650" s="386" t="s">
        <v>1660</v>
      </c>
      <c r="E650" s="382" t="s">
        <v>1559</v>
      </c>
      <c r="F650" s="46" t="s">
        <v>313</v>
      </c>
      <c r="G650" s="386">
        <v>5.75</v>
      </c>
      <c r="H650" s="386">
        <v>5.75</v>
      </c>
      <c r="I650" s="386">
        <v>371</v>
      </c>
      <c r="J650" s="18">
        <v>8</v>
      </c>
      <c r="K650" s="115">
        <v>114.3</v>
      </c>
      <c r="L650" s="115">
        <v>8.56</v>
      </c>
      <c r="M650" s="71">
        <v>2016</v>
      </c>
      <c r="N650" s="144">
        <f>IF(K650="","",IF(O650="",IF(K650=0,"",IF(K650&lt;=[7]Разработчик!$D$7,[7]Разработчик!$C$8,IF(K650&lt;=[7]Разработчик!$G$7,[7]Разработчик!$F$8,IF(K650&lt;=[7]Разработчик!$J$7,[7]Разработчик!$I$8,IF(K650&lt;=[7]Разработчик!$M$7,[7]Разработчик!$L$8,IF(K650&lt;=[7]Разработчик!$P$7,[7]Разработчик!$O$8,IF(K650&lt;=[7]Разработчик!$S$7,[7]Разработчик!$R$8,IF(K650&lt;=425.9,3.5,IF(K650&gt;=[7]Разработчик!$V$7,[7]Разработчик!$U$8))))))))),"-"))</f>
        <v>2.5</v>
      </c>
      <c r="O650" s="145"/>
      <c r="P650" s="71">
        <v>2019</v>
      </c>
      <c r="Q650" s="71">
        <v>2023</v>
      </c>
      <c r="R650" s="71">
        <v>12.5</v>
      </c>
      <c r="S650" s="141" t="s">
        <v>1560</v>
      </c>
      <c r="T650" s="146">
        <f t="shared" si="107"/>
        <v>2028.5</v>
      </c>
      <c r="U650" s="147"/>
      <c r="V650" s="147"/>
      <c r="W650" s="147"/>
      <c r="X650" s="147"/>
      <c r="Y650" s="147"/>
      <c r="Z650" s="147"/>
      <c r="AA650" s="148"/>
      <c r="AB650" s="147"/>
      <c r="AC650" s="196">
        <f t="shared" si="108"/>
        <v>0</v>
      </c>
      <c r="AD650" s="196">
        <f t="shared" si="109"/>
        <v>0</v>
      </c>
      <c r="AE650" s="196">
        <f t="shared" si="110"/>
        <v>0</v>
      </c>
    </row>
    <row r="651" spans="1:31" s="7" customFormat="1" ht="24" x14ac:dyDescent="0.25">
      <c r="A651" s="364"/>
      <c r="B651" s="248">
        <f t="shared" ref="B651:B669" si="113">B650</f>
        <v>186</v>
      </c>
      <c r="C651" s="321"/>
      <c r="D651" s="386"/>
      <c r="E651" s="382"/>
      <c r="F651" s="46" t="s">
        <v>313</v>
      </c>
      <c r="G651" s="386"/>
      <c r="H651" s="386"/>
      <c r="I651" s="386"/>
      <c r="J651" s="18">
        <v>9</v>
      </c>
      <c r="K651" s="115">
        <v>88.9</v>
      </c>
      <c r="L651" s="115">
        <v>7.62</v>
      </c>
      <c r="M651" s="71">
        <v>2016</v>
      </c>
      <c r="N651" s="144">
        <f>IF(K651="","",IF(O651="",IF(K651=0,"",IF(K651&lt;=[7]Разработчик!$D$7,[7]Разработчик!$C$8,IF(K651&lt;=[7]Разработчик!$G$7,[7]Разработчик!$F$8,IF(K651&lt;=[7]Разработчик!$J$7,[7]Разработчик!$I$8,IF(K651&lt;=[7]Разработчик!$M$7,[7]Разработчик!$L$8,IF(K651&lt;=[7]Разработчик!$P$7,[7]Разработчик!$O$8,IF(K651&lt;=[7]Разработчик!$S$7,[7]Разработчик!$R$8,IF(K651&lt;=425.9,3.5,IF(K651&gt;=[7]Разработчик!$V$7,[7]Разработчик!$U$8))))))))),"-"))</f>
        <v>2</v>
      </c>
      <c r="O651" s="145"/>
      <c r="P651" s="71">
        <v>2019</v>
      </c>
      <c r="Q651" s="71">
        <v>2023</v>
      </c>
      <c r="R651" s="71">
        <v>12.5</v>
      </c>
      <c r="S651" s="141" t="s">
        <v>1560</v>
      </c>
      <c r="T651" s="146">
        <f t="shared" si="107"/>
        <v>2028.5</v>
      </c>
      <c r="U651" s="141">
        <v>15</v>
      </c>
      <c r="V651" s="141">
        <v>7</v>
      </c>
      <c r="W651" s="141">
        <v>11</v>
      </c>
      <c r="X651" s="141">
        <v>6</v>
      </c>
      <c r="Y651" s="141">
        <v>0</v>
      </c>
      <c r="Z651" s="141">
        <v>1</v>
      </c>
      <c r="AA651" s="148" t="s">
        <v>2857</v>
      </c>
      <c r="AB651" s="147" t="s">
        <v>2521</v>
      </c>
      <c r="AC651" s="196">
        <f t="shared" si="108"/>
        <v>29</v>
      </c>
      <c r="AD651" s="196">
        <f t="shared" si="109"/>
        <v>88</v>
      </c>
      <c r="AE651" s="196">
        <f t="shared" si="110"/>
        <v>117</v>
      </c>
    </row>
    <row r="652" spans="1:31" s="7" customFormat="1" ht="24" x14ac:dyDescent="0.25">
      <c r="A652" s="364"/>
      <c r="B652" s="248">
        <f t="shared" si="113"/>
        <v>186</v>
      </c>
      <c r="C652" s="321"/>
      <c r="D652" s="386"/>
      <c r="E652" s="382"/>
      <c r="F652" s="46" t="s">
        <v>313</v>
      </c>
      <c r="G652" s="386"/>
      <c r="H652" s="386"/>
      <c r="I652" s="386"/>
      <c r="J652" s="18">
        <v>10.5</v>
      </c>
      <c r="K652" s="115">
        <v>60.3</v>
      </c>
      <c r="L652" s="115">
        <v>5.54</v>
      </c>
      <c r="M652" s="71">
        <v>2016</v>
      </c>
      <c r="N652" s="144">
        <f>IF(K652="","",IF(O652="",IF(K652=0,"",IF(K652&lt;=[7]Разработчик!$D$7,[7]Разработчик!$C$8,IF(K652&lt;=[7]Разработчик!$G$7,[7]Разработчик!$F$8,IF(K652&lt;=[7]Разработчик!$J$7,[7]Разработчик!$I$8,IF(K652&lt;=[7]Разработчик!$M$7,[7]Разработчик!$L$8,IF(K652&lt;=[7]Разработчик!$P$7,[7]Разработчик!$O$8,IF(K652&lt;=[7]Разработчик!$S$7,[7]Разработчик!$R$8,IF(K652&lt;=425.9,3.5,IF(K652&gt;=[7]Разработчик!$V$7,[7]Разработчик!$U$8))))))))),"-"))</f>
        <v>2</v>
      </c>
      <c r="O652" s="145"/>
      <c r="P652" s="71">
        <v>2019</v>
      </c>
      <c r="Q652" s="71">
        <v>2023</v>
      </c>
      <c r="R652" s="71">
        <v>12.5</v>
      </c>
      <c r="S652" s="141" t="s">
        <v>1560</v>
      </c>
      <c r="T652" s="146">
        <f t="shared" si="107"/>
        <v>2028.5</v>
      </c>
      <c r="U652" s="147"/>
      <c r="V652" s="147"/>
      <c r="W652" s="147"/>
      <c r="X652" s="147"/>
      <c r="Y652" s="147"/>
      <c r="Z652" s="147"/>
      <c r="AA652" s="148"/>
      <c r="AB652" s="147"/>
      <c r="AC652" s="196">
        <f t="shared" si="108"/>
        <v>0</v>
      </c>
      <c r="AD652" s="196">
        <f t="shared" si="109"/>
        <v>0</v>
      </c>
      <c r="AE652" s="196">
        <f t="shared" si="110"/>
        <v>0</v>
      </c>
    </row>
    <row r="653" spans="1:31" s="7" customFormat="1" ht="24" x14ac:dyDescent="0.25">
      <c r="A653" s="364"/>
      <c r="B653" s="248">
        <f t="shared" si="113"/>
        <v>186</v>
      </c>
      <c r="C653" s="321"/>
      <c r="D653" s="386"/>
      <c r="E653" s="382"/>
      <c r="F653" s="46" t="s">
        <v>313</v>
      </c>
      <c r="G653" s="386"/>
      <c r="H653" s="386"/>
      <c r="I653" s="386"/>
      <c r="J653" s="18">
        <v>0.5</v>
      </c>
      <c r="K653" s="115">
        <v>26.7</v>
      </c>
      <c r="L653" s="115">
        <v>7.82</v>
      </c>
      <c r="M653" s="71">
        <v>2016</v>
      </c>
      <c r="N653" s="144">
        <f>IF(K653="","",IF(O653="",IF(K653=0,"",IF(K653&lt;=[7]Разработчик!$D$7,[7]Разработчик!$C$8,IF(K653&lt;=[7]Разработчик!$G$7,[7]Разработчик!$F$8,IF(K653&lt;=[7]Разработчик!$J$7,[7]Разработчик!$I$8,IF(K653&lt;=[7]Разработчик!$M$7,[7]Разработчик!$L$8,IF(K653&lt;=[7]Разработчик!$P$7,[7]Разработчик!$O$8,IF(K653&lt;=[7]Разработчик!$S$7,[7]Разработчик!$R$8,IF(K653&lt;=425.9,3.5,IF(K653&gt;=[7]Разработчик!$V$7,[7]Разработчик!$U$8))))))))),"-"))</f>
        <v>1.5</v>
      </c>
      <c r="O653" s="145"/>
      <c r="P653" s="71">
        <v>2019</v>
      </c>
      <c r="Q653" s="71">
        <v>2023</v>
      </c>
      <c r="R653" s="71">
        <v>12.5</v>
      </c>
      <c r="S653" s="141" t="s">
        <v>1560</v>
      </c>
      <c r="T653" s="146">
        <f t="shared" si="107"/>
        <v>2028.5</v>
      </c>
      <c r="U653" s="147"/>
      <c r="V653" s="147"/>
      <c r="W653" s="147"/>
      <c r="X653" s="147"/>
      <c r="Y653" s="147"/>
      <c r="Z653" s="147"/>
      <c r="AA653" s="148"/>
      <c r="AB653" s="147"/>
      <c r="AC653" s="196">
        <f t="shared" si="108"/>
        <v>0</v>
      </c>
      <c r="AD653" s="196">
        <f t="shared" si="109"/>
        <v>0</v>
      </c>
      <c r="AE653" s="196">
        <f t="shared" si="110"/>
        <v>0</v>
      </c>
    </row>
    <row r="654" spans="1:31" s="7" customFormat="1" ht="24" customHeight="1" x14ac:dyDescent="0.25">
      <c r="A654" s="364"/>
      <c r="B654" s="248">
        <f t="shared" si="113"/>
        <v>186</v>
      </c>
      <c r="C654" s="321"/>
      <c r="D654" s="386" t="s">
        <v>1661</v>
      </c>
      <c r="E654" s="382"/>
      <c r="F654" s="46" t="s">
        <v>313</v>
      </c>
      <c r="G654" s="386">
        <v>5.75</v>
      </c>
      <c r="H654" s="386">
        <v>5.75</v>
      </c>
      <c r="I654" s="386">
        <v>371</v>
      </c>
      <c r="J654" s="18">
        <v>16.5</v>
      </c>
      <c r="K654" s="115">
        <v>60.3</v>
      </c>
      <c r="L654" s="115">
        <v>5.54</v>
      </c>
      <c r="M654" s="71">
        <v>2016</v>
      </c>
      <c r="N654" s="144">
        <f>IF(K654="","",IF(O654="",IF(K654=0,"",IF(K654&lt;=[7]Разработчик!$D$7,[7]Разработчик!$C$8,IF(K654&lt;=[7]Разработчик!$G$7,[7]Разработчик!$F$8,IF(K654&lt;=[7]Разработчик!$J$7,[7]Разработчик!$I$8,IF(K654&lt;=[7]Разработчик!$M$7,[7]Разработчик!$L$8,IF(K654&lt;=[7]Разработчик!$P$7,[7]Разработчик!$O$8,IF(K654&lt;=[7]Разработчик!$S$7,[7]Разработчик!$R$8,IF(K654&lt;=425.9,3.5,IF(K654&gt;=[7]Разработчик!$V$7,[7]Разработчик!$U$8))))))))),"-"))</f>
        <v>2</v>
      </c>
      <c r="O654" s="145"/>
      <c r="P654" s="71">
        <v>2019</v>
      </c>
      <c r="Q654" s="71">
        <v>2023</v>
      </c>
      <c r="R654" s="71">
        <v>12.5</v>
      </c>
      <c r="S654" s="141" t="s">
        <v>1560</v>
      </c>
      <c r="T654" s="146">
        <f t="shared" si="107"/>
        <v>2028.5</v>
      </c>
      <c r="U654" s="147"/>
      <c r="V654" s="147"/>
      <c r="W654" s="147"/>
      <c r="X654" s="147"/>
      <c r="Y654" s="147"/>
      <c r="Z654" s="147"/>
      <c r="AA654" s="148"/>
      <c r="AB654" s="147"/>
      <c r="AC654" s="196">
        <f t="shared" si="108"/>
        <v>0</v>
      </c>
      <c r="AD654" s="196">
        <f t="shared" si="109"/>
        <v>0</v>
      </c>
      <c r="AE654" s="196">
        <f t="shared" si="110"/>
        <v>0</v>
      </c>
    </row>
    <row r="655" spans="1:31" s="7" customFormat="1" ht="24" x14ac:dyDescent="0.25">
      <c r="A655" s="364"/>
      <c r="B655" s="248">
        <f t="shared" si="113"/>
        <v>186</v>
      </c>
      <c r="C655" s="321"/>
      <c r="D655" s="386"/>
      <c r="E655" s="382"/>
      <c r="F655" s="46" t="s">
        <v>313</v>
      </c>
      <c r="G655" s="386"/>
      <c r="H655" s="386"/>
      <c r="I655" s="386"/>
      <c r="J655" s="18">
        <v>21.3</v>
      </c>
      <c r="K655" s="115">
        <v>48.3</v>
      </c>
      <c r="L655" s="115">
        <v>10.15</v>
      </c>
      <c r="M655" s="71">
        <v>2016</v>
      </c>
      <c r="N655" s="144">
        <f>IF(K655="","",IF(O655="",IF(K655=0,"",IF(K655&lt;=[7]Разработчик!$D$7,[7]Разработчик!$C$8,IF(K655&lt;=[7]Разработчик!$G$7,[7]Разработчик!$F$8,IF(K655&lt;=[7]Разработчик!$J$7,[7]Разработчик!$I$8,IF(K655&lt;=[7]Разработчик!$M$7,[7]Разработчик!$L$8,IF(K655&lt;=[7]Разработчик!$P$7,[7]Разработчик!$O$8,IF(K655&lt;=[7]Разработчик!$S$7,[7]Разработчик!$R$8,IF(K655&lt;=425.9,3.5,IF(K655&gt;=[7]Разработчик!$V$7,[7]Разработчик!$U$8))))))))),"-"))</f>
        <v>1.5</v>
      </c>
      <c r="O655" s="145"/>
      <c r="P655" s="71">
        <v>2019</v>
      </c>
      <c r="Q655" s="71">
        <v>2023</v>
      </c>
      <c r="R655" s="71">
        <v>12.5</v>
      </c>
      <c r="S655" s="141" t="s">
        <v>1560</v>
      </c>
      <c r="T655" s="146">
        <f t="shared" si="107"/>
        <v>2028.5</v>
      </c>
      <c r="U655" s="141">
        <v>20</v>
      </c>
      <c r="V655" s="141">
        <v>9</v>
      </c>
      <c r="W655" s="141">
        <v>17</v>
      </c>
      <c r="X655" s="141">
        <v>2</v>
      </c>
      <c r="Y655" s="141">
        <v>0</v>
      </c>
      <c r="Z655" s="141">
        <v>0</v>
      </c>
      <c r="AA655" s="148" t="s">
        <v>2858</v>
      </c>
      <c r="AB655" s="147" t="s">
        <v>2521</v>
      </c>
      <c r="AC655" s="196">
        <f t="shared" si="108"/>
        <v>31</v>
      </c>
      <c r="AD655" s="196">
        <f t="shared" si="109"/>
        <v>105</v>
      </c>
      <c r="AE655" s="196">
        <f t="shared" si="110"/>
        <v>136</v>
      </c>
    </row>
    <row r="656" spans="1:31" s="7" customFormat="1" ht="24" x14ac:dyDescent="0.25">
      <c r="A656" s="364"/>
      <c r="B656" s="248">
        <f t="shared" si="113"/>
        <v>186</v>
      </c>
      <c r="C656" s="321"/>
      <c r="D656" s="386"/>
      <c r="E656" s="382"/>
      <c r="F656" s="46" t="s">
        <v>313</v>
      </c>
      <c r="G656" s="386"/>
      <c r="H656" s="386"/>
      <c r="I656" s="386"/>
      <c r="J656" s="18">
        <v>0.5</v>
      </c>
      <c r="K656" s="115">
        <v>33.4</v>
      </c>
      <c r="L656" s="115">
        <v>9.09</v>
      </c>
      <c r="M656" s="71">
        <v>2016</v>
      </c>
      <c r="N656" s="144">
        <f>IF(K656="","",IF(O656="",IF(K656=0,"",IF(K656&lt;=[7]Разработчик!$D$7,[7]Разработчик!$C$8,IF(K656&lt;=[7]Разработчик!$G$7,[7]Разработчик!$F$8,IF(K656&lt;=[7]Разработчик!$J$7,[7]Разработчик!$I$8,IF(K656&lt;=[7]Разработчик!$M$7,[7]Разработчик!$L$8,IF(K656&lt;=[7]Разработчик!$P$7,[7]Разработчик!$O$8,IF(K656&lt;=[7]Разработчик!$S$7,[7]Разработчик!$R$8,IF(K656&lt;=425.9,3.5,IF(K656&gt;=[7]Разработчик!$V$7,[7]Разработчик!$U$8))))))))),"-"))</f>
        <v>1.5</v>
      </c>
      <c r="O656" s="145"/>
      <c r="P656" s="71">
        <v>2019</v>
      </c>
      <c r="Q656" s="71">
        <v>2023</v>
      </c>
      <c r="R656" s="71">
        <v>12.5</v>
      </c>
      <c r="S656" s="141" t="s">
        <v>1560</v>
      </c>
      <c r="T656" s="146">
        <f t="shared" si="107"/>
        <v>2028.5</v>
      </c>
      <c r="U656" s="147"/>
      <c r="V656" s="147"/>
      <c r="W656" s="147"/>
      <c r="X656" s="147"/>
      <c r="Y656" s="147"/>
      <c r="Z656" s="147"/>
      <c r="AA656" s="148"/>
      <c r="AB656" s="147"/>
      <c r="AC656" s="196">
        <f t="shared" si="108"/>
        <v>0</v>
      </c>
      <c r="AD656" s="196">
        <f t="shared" si="109"/>
        <v>0</v>
      </c>
      <c r="AE656" s="196">
        <f t="shared" si="110"/>
        <v>0</v>
      </c>
    </row>
    <row r="657" spans="1:31" s="7" customFormat="1" ht="24" x14ac:dyDescent="0.25">
      <c r="A657" s="364"/>
      <c r="B657" s="248">
        <f t="shared" si="113"/>
        <v>186</v>
      </c>
      <c r="C657" s="321"/>
      <c r="D657" s="386"/>
      <c r="E657" s="382"/>
      <c r="F657" s="46" t="s">
        <v>313</v>
      </c>
      <c r="G657" s="386"/>
      <c r="H657" s="386"/>
      <c r="I657" s="386"/>
      <c r="J657" s="18">
        <v>0.5</v>
      </c>
      <c r="K657" s="115">
        <v>26.7</v>
      </c>
      <c r="L657" s="115">
        <v>7.82</v>
      </c>
      <c r="M657" s="71">
        <v>2016</v>
      </c>
      <c r="N657" s="144">
        <f>IF(K657="","",IF(O657="",IF(K657=0,"",IF(K657&lt;=[7]Разработчик!$D$7,[7]Разработчик!$C$8,IF(K657&lt;=[7]Разработчик!$G$7,[7]Разработчик!$F$8,IF(K657&lt;=[7]Разработчик!$J$7,[7]Разработчик!$I$8,IF(K657&lt;=[7]Разработчик!$M$7,[7]Разработчик!$L$8,IF(K657&lt;=[7]Разработчик!$P$7,[7]Разработчик!$O$8,IF(K657&lt;=[7]Разработчик!$S$7,[7]Разработчик!$R$8,IF(K657&lt;=425.9,3.5,IF(K657&gt;=[7]Разработчик!$V$7,[7]Разработчик!$U$8))))))))),"-"))</f>
        <v>1.5</v>
      </c>
      <c r="O657" s="145"/>
      <c r="P657" s="71">
        <v>2019</v>
      </c>
      <c r="Q657" s="71">
        <v>2023</v>
      </c>
      <c r="R657" s="71">
        <v>12.5</v>
      </c>
      <c r="S657" s="141" t="s">
        <v>1560</v>
      </c>
      <c r="T657" s="146">
        <f t="shared" si="107"/>
        <v>2028.5</v>
      </c>
      <c r="U657" s="147"/>
      <c r="V657" s="147"/>
      <c r="W657" s="147"/>
      <c r="X657" s="147"/>
      <c r="Y657" s="147"/>
      <c r="Z657" s="147"/>
      <c r="AA657" s="148"/>
      <c r="AB657" s="147"/>
      <c r="AC657" s="196">
        <f t="shared" si="108"/>
        <v>0</v>
      </c>
      <c r="AD657" s="196">
        <f t="shared" si="109"/>
        <v>0</v>
      </c>
      <c r="AE657" s="196">
        <f t="shared" si="110"/>
        <v>0</v>
      </c>
    </row>
    <row r="658" spans="1:31" s="7" customFormat="1" ht="24" customHeight="1" x14ac:dyDescent="0.25">
      <c r="A658" s="364"/>
      <c r="B658" s="248">
        <f t="shared" si="113"/>
        <v>186</v>
      </c>
      <c r="C658" s="321"/>
      <c r="D658" s="386" t="s">
        <v>1662</v>
      </c>
      <c r="E658" s="382"/>
      <c r="F658" s="46" t="s">
        <v>313</v>
      </c>
      <c r="G658" s="386">
        <v>5.75</v>
      </c>
      <c r="H658" s="386">
        <v>5.75</v>
      </c>
      <c r="I658" s="386">
        <v>371</v>
      </c>
      <c r="J658" s="18">
        <v>18.899999999999999</v>
      </c>
      <c r="K658" s="115">
        <v>60.3</v>
      </c>
      <c r="L658" s="115">
        <v>5.54</v>
      </c>
      <c r="M658" s="71">
        <v>2016</v>
      </c>
      <c r="N658" s="144">
        <f>IF(K658="","",IF(O658="",IF(K658=0,"",IF(K658&lt;=[7]Разработчик!$D$7,[7]Разработчик!$C$8,IF(K658&lt;=[7]Разработчик!$G$7,[7]Разработчик!$F$8,IF(K658&lt;=[7]Разработчик!$J$7,[7]Разработчик!$I$8,IF(K658&lt;=[7]Разработчик!$M$7,[7]Разработчик!$L$8,IF(K658&lt;=[7]Разработчик!$P$7,[7]Разработчик!$O$8,IF(K658&lt;=[7]Разработчик!$S$7,[7]Разработчик!$R$8,IF(K658&lt;=425.9,3.5,IF(K658&gt;=[7]Разработчик!$V$7,[7]Разработчик!$U$8))))))))),"-"))</f>
        <v>2</v>
      </c>
      <c r="O658" s="145"/>
      <c r="P658" s="71">
        <v>2019</v>
      </c>
      <c r="Q658" s="71">
        <v>2023</v>
      </c>
      <c r="R658" s="71">
        <v>12.5</v>
      </c>
      <c r="S658" s="141" t="s">
        <v>1560</v>
      </c>
      <c r="T658" s="146">
        <f t="shared" si="107"/>
        <v>2028.5</v>
      </c>
      <c r="U658" s="147"/>
      <c r="V658" s="147"/>
      <c r="W658" s="147"/>
      <c r="X658" s="147"/>
      <c r="Y658" s="147"/>
      <c r="Z658" s="147"/>
      <c r="AA658" s="148"/>
      <c r="AB658" s="147"/>
      <c r="AC658" s="196">
        <f t="shared" si="108"/>
        <v>0</v>
      </c>
      <c r="AD658" s="196">
        <f t="shared" si="109"/>
        <v>0</v>
      </c>
      <c r="AE658" s="196">
        <f t="shared" si="110"/>
        <v>0</v>
      </c>
    </row>
    <row r="659" spans="1:31" s="7" customFormat="1" ht="24" x14ac:dyDescent="0.25">
      <c r="A659" s="364"/>
      <c r="B659" s="248">
        <f t="shared" si="113"/>
        <v>186</v>
      </c>
      <c r="C659" s="321"/>
      <c r="D659" s="386"/>
      <c r="E659" s="382"/>
      <c r="F659" s="46" t="s">
        <v>313</v>
      </c>
      <c r="G659" s="386"/>
      <c r="H659" s="386"/>
      <c r="I659" s="386"/>
      <c r="J659" s="18">
        <v>19.100000000000001</v>
      </c>
      <c r="K659" s="115">
        <v>48.3</v>
      </c>
      <c r="L659" s="115">
        <v>10.15</v>
      </c>
      <c r="M659" s="71">
        <v>2016</v>
      </c>
      <c r="N659" s="144">
        <f>IF(K659="","",IF(O659="",IF(K659=0,"",IF(K659&lt;=[7]Разработчик!$D$7,[7]Разработчик!$C$8,IF(K659&lt;=[7]Разработчик!$G$7,[7]Разработчик!$F$8,IF(K659&lt;=[7]Разработчик!$J$7,[7]Разработчик!$I$8,IF(K659&lt;=[7]Разработчик!$M$7,[7]Разработчик!$L$8,IF(K659&lt;=[7]Разработчик!$P$7,[7]Разработчик!$O$8,IF(K659&lt;=[7]Разработчик!$S$7,[7]Разработчик!$R$8,IF(K659&lt;=425.9,3.5,IF(K659&gt;=[7]Разработчик!$V$7,[7]Разработчик!$U$8))))))))),"-"))</f>
        <v>1.5</v>
      </c>
      <c r="O659" s="145"/>
      <c r="P659" s="71">
        <v>2019</v>
      </c>
      <c r="Q659" s="71">
        <v>2023</v>
      </c>
      <c r="R659" s="71">
        <v>12.5</v>
      </c>
      <c r="S659" s="141" t="s">
        <v>1560</v>
      </c>
      <c r="T659" s="146">
        <f t="shared" si="107"/>
        <v>2028.5</v>
      </c>
      <c r="U659" s="141">
        <v>17</v>
      </c>
      <c r="V659" s="141">
        <v>9</v>
      </c>
      <c r="W659" s="141">
        <v>18</v>
      </c>
      <c r="X659" s="141">
        <v>2</v>
      </c>
      <c r="Y659" s="141">
        <v>0</v>
      </c>
      <c r="Z659" s="141">
        <v>0</v>
      </c>
      <c r="AA659" s="148" t="s">
        <v>2859</v>
      </c>
      <c r="AB659" s="147" t="s">
        <v>2521</v>
      </c>
      <c r="AC659" s="196">
        <f t="shared" si="108"/>
        <v>28</v>
      </c>
      <c r="AD659" s="196">
        <f t="shared" si="109"/>
        <v>101</v>
      </c>
      <c r="AE659" s="196">
        <f t="shared" si="110"/>
        <v>129</v>
      </c>
    </row>
    <row r="660" spans="1:31" s="7" customFormat="1" ht="24" x14ac:dyDescent="0.25">
      <c r="A660" s="364"/>
      <c r="B660" s="248">
        <f t="shared" si="113"/>
        <v>186</v>
      </c>
      <c r="C660" s="321"/>
      <c r="D660" s="386"/>
      <c r="E660" s="382"/>
      <c r="F660" s="46" t="s">
        <v>313</v>
      </c>
      <c r="G660" s="386"/>
      <c r="H660" s="386"/>
      <c r="I660" s="386"/>
      <c r="J660" s="18">
        <v>0.5</v>
      </c>
      <c r="K660" s="115">
        <v>33.4</v>
      </c>
      <c r="L660" s="115">
        <v>9.09</v>
      </c>
      <c r="M660" s="71">
        <v>2016</v>
      </c>
      <c r="N660" s="144">
        <f>IF(K660="","",IF(O660="",IF(K660=0,"",IF(K660&lt;=[7]Разработчик!$D$7,[7]Разработчик!$C$8,IF(K660&lt;=[7]Разработчик!$G$7,[7]Разработчик!$F$8,IF(K660&lt;=[7]Разработчик!$J$7,[7]Разработчик!$I$8,IF(K660&lt;=[7]Разработчик!$M$7,[7]Разработчик!$L$8,IF(K660&lt;=[7]Разработчик!$P$7,[7]Разработчик!$O$8,IF(K660&lt;=[7]Разработчик!$S$7,[7]Разработчик!$R$8,IF(K660&lt;=425.9,3.5,IF(K660&gt;=[7]Разработчик!$V$7,[7]Разработчик!$U$8))))))))),"-"))</f>
        <v>1.5</v>
      </c>
      <c r="O660" s="145"/>
      <c r="P660" s="71">
        <v>2019</v>
      </c>
      <c r="Q660" s="71">
        <v>2023</v>
      </c>
      <c r="R660" s="71">
        <v>12.5</v>
      </c>
      <c r="S660" s="141" t="s">
        <v>1560</v>
      </c>
      <c r="T660" s="146">
        <f t="shared" si="107"/>
        <v>2028.5</v>
      </c>
      <c r="U660" s="147"/>
      <c r="V660" s="147"/>
      <c r="W660" s="147"/>
      <c r="X660" s="147"/>
      <c r="Y660" s="147"/>
      <c r="Z660" s="147"/>
      <c r="AA660" s="148"/>
      <c r="AB660" s="147"/>
      <c r="AC660" s="196">
        <f t="shared" si="108"/>
        <v>0</v>
      </c>
      <c r="AD660" s="196">
        <f t="shared" si="109"/>
        <v>0</v>
      </c>
      <c r="AE660" s="196">
        <f t="shared" si="110"/>
        <v>0</v>
      </c>
    </row>
    <row r="661" spans="1:31" s="7" customFormat="1" ht="24" x14ac:dyDescent="0.25">
      <c r="A661" s="364"/>
      <c r="B661" s="248">
        <f t="shared" si="113"/>
        <v>186</v>
      </c>
      <c r="C661" s="321"/>
      <c r="D661" s="386"/>
      <c r="E661" s="382"/>
      <c r="F661" s="46" t="s">
        <v>313</v>
      </c>
      <c r="G661" s="386"/>
      <c r="H661" s="386"/>
      <c r="I661" s="386"/>
      <c r="J661" s="18">
        <v>0.5</v>
      </c>
      <c r="K661" s="115">
        <v>26.7</v>
      </c>
      <c r="L661" s="115">
        <v>7.82</v>
      </c>
      <c r="M661" s="71">
        <v>2016</v>
      </c>
      <c r="N661" s="144">
        <f>IF(K661="","",IF(O661="",IF(K661=0,"",IF(K661&lt;=[7]Разработчик!$D$7,[7]Разработчик!$C$8,IF(K661&lt;=[7]Разработчик!$G$7,[7]Разработчик!$F$8,IF(K661&lt;=[7]Разработчик!$J$7,[7]Разработчик!$I$8,IF(K661&lt;=[7]Разработчик!$M$7,[7]Разработчик!$L$8,IF(K661&lt;=[7]Разработчик!$P$7,[7]Разработчик!$O$8,IF(K661&lt;=[7]Разработчик!$S$7,[7]Разработчик!$R$8,IF(K661&lt;=425.9,3.5,IF(K661&gt;=[7]Разработчик!$V$7,[7]Разработчик!$U$8))))))))),"-"))</f>
        <v>1.5</v>
      </c>
      <c r="O661" s="145"/>
      <c r="P661" s="71">
        <v>2019</v>
      </c>
      <c r="Q661" s="71">
        <v>2023</v>
      </c>
      <c r="R661" s="71">
        <v>12.5</v>
      </c>
      <c r="S661" s="141" t="s">
        <v>1560</v>
      </c>
      <c r="T661" s="146">
        <f t="shared" si="107"/>
        <v>2028.5</v>
      </c>
      <c r="U661" s="147"/>
      <c r="V661" s="147"/>
      <c r="W661" s="147"/>
      <c r="X661" s="147"/>
      <c r="Y661" s="147"/>
      <c r="Z661" s="147"/>
      <c r="AA661" s="148"/>
      <c r="AB661" s="147"/>
      <c r="AC661" s="196">
        <f t="shared" si="108"/>
        <v>0</v>
      </c>
      <c r="AD661" s="196">
        <f t="shared" si="109"/>
        <v>0</v>
      </c>
      <c r="AE661" s="196">
        <f t="shared" si="110"/>
        <v>0</v>
      </c>
    </row>
    <row r="662" spans="1:31" s="7" customFormat="1" ht="24" customHeight="1" x14ac:dyDescent="0.25">
      <c r="A662" s="364"/>
      <c r="B662" s="248">
        <f t="shared" si="113"/>
        <v>186</v>
      </c>
      <c r="C662" s="321"/>
      <c r="D662" s="386" t="s">
        <v>1663</v>
      </c>
      <c r="E662" s="382"/>
      <c r="F662" s="46" t="s">
        <v>313</v>
      </c>
      <c r="G662" s="386">
        <v>5.75</v>
      </c>
      <c r="H662" s="386">
        <v>5.75</v>
      </c>
      <c r="I662" s="386">
        <v>371</v>
      </c>
      <c r="J662" s="18">
        <v>17.100000000000001</v>
      </c>
      <c r="K662" s="115">
        <v>60.3</v>
      </c>
      <c r="L662" s="115">
        <v>5.54</v>
      </c>
      <c r="M662" s="71">
        <v>2016</v>
      </c>
      <c r="N662" s="144">
        <f>IF(K662="","",IF(O662="",IF(K662=0,"",IF(K662&lt;=[7]Разработчик!$D$7,[7]Разработчик!$C$8,IF(K662&lt;=[7]Разработчик!$G$7,[7]Разработчик!$F$8,IF(K662&lt;=[7]Разработчик!$J$7,[7]Разработчик!$I$8,IF(K662&lt;=[7]Разработчик!$M$7,[7]Разработчик!$L$8,IF(K662&lt;=[7]Разработчик!$P$7,[7]Разработчик!$O$8,IF(K662&lt;=[7]Разработчик!$S$7,[7]Разработчик!$R$8,IF(K662&lt;=425.9,3.5,IF(K662&gt;=[7]Разработчик!$V$7,[7]Разработчик!$U$8))))))))),"-"))</f>
        <v>2</v>
      </c>
      <c r="O662" s="145"/>
      <c r="P662" s="71">
        <v>2019</v>
      </c>
      <c r="Q662" s="71">
        <v>2023</v>
      </c>
      <c r="R662" s="71">
        <v>12.5</v>
      </c>
      <c r="S662" s="141" t="s">
        <v>1560</v>
      </c>
      <c r="T662" s="146">
        <f t="shared" si="107"/>
        <v>2028.5</v>
      </c>
      <c r="U662" s="147"/>
      <c r="V662" s="147"/>
      <c r="W662" s="147"/>
      <c r="X662" s="147"/>
      <c r="Y662" s="147"/>
      <c r="Z662" s="147"/>
      <c r="AA662" s="148"/>
      <c r="AB662" s="147"/>
      <c r="AC662" s="196">
        <f t="shared" si="108"/>
        <v>0</v>
      </c>
      <c r="AD662" s="196">
        <f t="shared" si="109"/>
        <v>0</v>
      </c>
      <c r="AE662" s="196">
        <f t="shared" si="110"/>
        <v>0</v>
      </c>
    </row>
    <row r="663" spans="1:31" s="7" customFormat="1" ht="24" x14ac:dyDescent="0.25">
      <c r="A663" s="364"/>
      <c r="B663" s="248">
        <f t="shared" si="113"/>
        <v>186</v>
      </c>
      <c r="C663" s="321"/>
      <c r="D663" s="386"/>
      <c r="E663" s="382"/>
      <c r="F663" s="46" t="s">
        <v>313</v>
      </c>
      <c r="G663" s="386"/>
      <c r="H663" s="386"/>
      <c r="I663" s="386"/>
      <c r="J663" s="18">
        <v>21.9</v>
      </c>
      <c r="K663" s="115">
        <v>48.3</v>
      </c>
      <c r="L663" s="115">
        <v>10.15</v>
      </c>
      <c r="M663" s="71">
        <v>2016</v>
      </c>
      <c r="N663" s="144">
        <f>IF(K663="","",IF(O663="",IF(K663=0,"",IF(K663&lt;=[7]Разработчик!$D$7,[7]Разработчик!$C$8,IF(K663&lt;=[7]Разработчик!$G$7,[7]Разработчик!$F$8,IF(K663&lt;=[7]Разработчик!$J$7,[7]Разработчик!$I$8,IF(K663&lt;=[7]Разработчик!$M$7,[7]Разработчик!$L$8,IF(K663&lt;=[7]Разработчик!$P$7,[7]Разработчик!$O$8,IF(K663&lt;=[7]Разработчик!$S$7,[7]Разработчик!$R$8,IF(K663&lt;=425.9,3.5,IF(K663&gt;=[7]Разработчик!$V$7,[7]Разработчик!$U$8))))))))),"-"))</f>
        <v>1.5</v>
      </c>
      <c r="O663" s="145"/>
      <c r="P663" s="71">
        <v>2019</v>
      </c>
      <c r="Q663" s="71">
        <v>2023</v>
      </c>
      <c r="R663" s="71">
        <v>12.5</v>
      </c>
      <c r="S663" s="141" t="s">
        <v>1560</v>
      </c>
      <c r="T663" s="146">
        <f t="shared" si="107"/>
        <v>2028.5</v>
      </c>
      <c r="U663" s="141">
        <v>21</v>
      </c>
      <c r="V663" s="141">
        <v>10</v>
      </c>
      <c r="W663" s="141">
        <v>18</v>
      </c>
      <c r="X663" s="141">
        <v>2</v>
      </c>
      <c r="Y663" s="141">
        <v>0</v>
      </c>
      <c r="Z663" s="141">
        <v>3</v>
      </c>
      <c r="AA663" s="148" t="s">
        <v>2859</v>
      </c>
      <c r="AB663" s="147" t="s">
        <v>2521</v>
      </c>
      <c r="AC663" s="196">
        <f t="shared" si="108"/>
        <v>36</v>
      </c>
      <c r="AD663" s="196">
        <f t="shared" si="109"/>
        <v>121</v>
      </c>
      <c r="AE663" s="196">
        <f t="shared" si="110"/>
        <v>157</v>
      </c>
    </row>
    <row r="664" spans="1:31" s="7" customFormat="1" ht="24" x14ac:dyDescent="0.25">
      <c r="A664" s="364"/>
      <c r="B664" s="248">
        <f t="shared" si="113"/>
        <v>186</v>
      </c>
      <c r="C664" s="321"/>
      <c r="D664" s="386"/>
      <c r="E664" s="382"/>
      <c r="F664" s="46" t="s">
        <v>313</v>
      </c>
      <c r="G664" s="386"/>
      <c r="H664" s="386"/>
      <c r="I664" s="386"/>
      <c r="J664" s="18">
        <v>0.5</v>
      </c>
      <c r="K664" s="115">
        <v>33.4</v>
      </c>
      <c r="L664" s="115">
        <v>9.09</v>
      </c>
      <c r="M664" s="71">
        <v>2016</v>
      </c>
      <c r="N664" s="144">
        <f>IF(K664="","",IF(O664="",IF(K664=0,"",IF(K664&lt;=[7]Разработчик!$D$7,[7]Разработчик!$C$8,IF(K664&lt;=[7]Разработчик!$G$7,[7]Разработчик!$F$8,IF(K664&lt;=[7]Разработчик!$J$7,[7]Разработчик!$I$8,IF(K664&lt;=[7]Разработчик!$M$7,[7]Разработчик!$L$8,IF(K664&lt;=[7]Разработчик!$P$7,[7]Разработчик!$O$8,IF(K664&lt;=[7]Разработчик!$S$7,[7]Разработчик!$R$8,IF(K664&lt;=425.9,3.5,IF(K664&gt;=[7]Разработчик!$V$7,[7]Разработчик!$U$8))))))))),"-"))</f>
        <v>1.5</v>
      </c>
      <c r="O664" s="145"/>
      <c r="P664" s="71">
        <v>2019</v>
      </c>
      <c r="Q664" s="71">
        <v>2023</v>
      </c>
      <c r="R664" s="71">
        <v>12.5</v>
      </c>
      <c r="S664" s="141" t="s">
        <v>1560</v>
      </c>
      <c r="T664" s="146">
        <f t="shared" si="107"/>
        <v>2028.5</v>
      </c>
      <c r="U664" s="147"/>
      <c r="V664" s="147"/>
      <c r="W664" s="147"/>
      <c r="X664" s="147"/>
      <c r="Y664" s="147"/>
      <c r="Z664" s="147"/>
      <c r="AA664" s="148"/>
      <c r="AB664" s="147"/>
      <c r="AC664" s="196">
        <f t="shared" si="108"/>
        <v>0</v>
      </c>
      <c r="AD664" s="196">
        <f t="shared" si="109"/>
        <v>0</v>
      </c>
      <c r="AE664" s="196">
        <f t="shared" si="110"/>
        <v>0</v>
      </c>
    </row>
    <row r="665" spans="1:31" s="7" customFormat="1" ht="24" x14ac:dyDescent="0.25">
      <c r="A665" s="364"/>
      <c r="B665" s="248">
        <f t="shared" si="113"/>
        <v>186</v>
      </c>
      <c r="C665" s="321"/>
      <c r="D665" s="386"/>
      <c r="E665" s="382"/>
      <c r="F665" s="46" t="s">
        <v>313</v>
      </c>
      <c r="G665" s="386"/>
      <c r="H665" s="386"/>
      <c r="I665" s="386"/>
      <c r="J665" s="18">
        <v>0.5</v>
      </c>
      <c r="K665" s="115">
        <v>26.7</v>
      </c>
      <c r="L665" s="115">
        <v>7.82</v>
      </c>
      <c r="M665" s="71">
        <v>2016</v>
      </c>
      <c r="N665" s="144">
        <f>IF(K665="","",IF(O665="",IF(K665=0,"",IF(K665&lt;=[7]Разработчик!$D$7,[7]Разработчик!$C$8,IF(K665&lt;=[7]Разработчик!$G$7,[7]Разработчик!$F$8,IF(K665&lt;=[7]Разработчик!$J$7,[7]Разработчик!$I$8,IF(K665&lt;=[7]Разработчик!$M$7,[7]Разработчик!$L$8,IF(K665&lt;=[7]Разработчик!$P$7,[7]Разработчик!$O$8,IF(K665&lt;=[7]Разработчик!$S$7,[7]Разработчик!$R$8,IF(K665&lt;=425.9,3.5,IF(K665&gt;=[7]Разработчик!$V$7,[7]Разработчик!$U$8))))))))),"-"))</f>
        <v>1.5</v>
      </c>
      <c r="O665" s="145"/>
      <c r="P665" s="71">
        <v>2019</v>
      </c>
      <c r="Q665" s="71">
        <v>2023</v>
      </c>
      <c r="R665" s="71">
        <v>12.5</v>
      </c>
      <c r="S665" s="141" t="s">
        <v>1560</v>
      </c>
      <c r="T665" s="146">
        <f t="shared" si="107"/>
        <v>2028.5</v>
      </c>
      <c r="U665" s="147"/>
      <c r="V665" s="147"/>
      <c r="W665" s="147"/>
      <c r="X665" s="147"/>
      <c r="Y665" s="147"/>
      <c r="Z665" s="147"/>
      <c r="AA665" s="148"/>
      <c r="AB665" s="147"/>
      <c r="AC665" s="196">
        <f t="shared" si="108"/>
        <v>0</v>
      </c>
      <c r="AD665" s="196">
        <f t="shared" si="109"/>
        <v>0</v>
      </c>
      <c r="AE665" s="196">
        <f t="shared" si="110"/>
        <v>0</v>
      </c>
    </row>
    <row r="666" spans="1:31" s="7" customFormat="1" ht="24" customHeight="1" x14ac:dyDescent="0.25">
      <c r="A666" s="364"/>
      <c r="B666" s="248">
        <f t="shared" si="113"/>
        <v>186</v>
      </c>
      <c r="C666" s="321"/>
      <c r="D666" s="386" t="s">
        <v>1664</v>
      </c>
      <c r="E666" s="382"/>
      <c r="F666" s="46" t="s">
        <v>313</v>
      </c>
      <c r="G666" s="386">
        <v>5.75</v>
      </c>
      <c r="H666" s="386">
        <v>5.75</v>
      </c>
      <c r="I666" s="386">
        <v>371</v>
      </c>
      <c r="J666" s="18">
        <v>18.3</v>
      </c>
      <c r="K666" s="115">
        <v>60.3</v>
      </c>
      <c r="L666" s="115">
        <v>5.54</v>
      </c>
      <c r="M666" s="71">
        <v>2016</v>
      </c>
      <c r="N666" s="144">
        <f>IF(K666="","",IF(O666="",IF(K666=0,"",IF(K666&lt;=[7]Разработчик!$D$7,[7]Разработчик!$C$8,IF(K666&lt;=[7]Разработчик!$G$7,[7]Разработчик!$F$8,IF(K666&lt;=[7]Разработчик!$J$7,[7]Разработчик!$I$8,IF(K666&lt;=[7]Разработчик!$M$7,[7]Разработчик!$L$8,IF(K666&lt;=[7]Разработчик!$P$7,[7]Разработчик!$O$8,IF(K666&lt;=[7]Разработчик!$S$7,[7]Разработчик!$R$8,IF(K666&lt;=425.9,3.5,IF(K666&gt;=[7]Разработчик!$V$7,[7]Разработчик!$U$8))))))))),"-"))</f>
        <v>2</v>
      </c>
      <c r="O666" s="145"/>
      <c r="P666" s="71">
        <v>2019</v>
      </c>
      <c r="Q666" s="71">
        <v>2023</v>
      </c>
      <c r="R666" s="71">
        <v>12.5</v>
      </c>
      <c r="S666" s="141" t="s">
        <v>1560</v>
      </c>
      <c r="T666" s="146">
        <f t="shared" si="107"/>
        <v>2028.5</v>
      </c>
      <c r="U666" s="147"/>
      <c r="V666" s="147"/>
      <c r="W666" s="147"/>
      <c r="X666" s="147"/>
      <c r="Y666" s="147"/>
      <c r="Z666" s="147"/>
      <c r="AA666" s="148"/>
      <c r="AB666" s="147"/>
      <c r="AC666" s="196">
        <f t="shared" si="108"/>
        <v>0</v>
      </c>
      <c r="AD666" s="196">
        <f t="shared" si="109"/>
        <v>0</v>
      </c>
      <c r="AE666" s="196">
        <f t="shared" si="110"/>
        <v>0</v>
      </c>
    </row>
    <row r="667" spans="1:31" s="7" customFormat="1" ht="24" x14ac:dyDescent="0.25">
      <c r="A667" s="364"/>
      <c r="B667" s="248">
        <f t="shared" si="113"/>
        <v>186</v>
      </c>
      <c r="C667" s="321"/>
      <c r="D667" s="386"/>
      <c r="E667" s="382"/>
      <c r="F667" s="46" t="s">
        <v>313</v>
      </c>
      <c r="G667" s="386"/>
      <c r="H667" s="386"/>
      <c r="I667" s="386"/>
      <c r="J667" s="18">
        <v>22.6</v>
      </c>
      <c r="K667" s="115">
        <v>48.3</v>
      </c>
      <c r="L667" s="115">
        <v>10.15</v>
      </c>
      <c r="M667" s="71">
        <v>2016</v>
      </c>
      <c r="N667" s="144">
        <f>IF(K667="","",IF(O667="",IF(K667=0,"",IF(K667&lt;=[7]Разработчик!$D$7,[7]Разработчик!$C$8,IF(K667&lt;=[7]Разработчик!$G$7,[7]Разработчик!$F$8,IF(K667&lt;=[7]Разработчик!$J$7,[7]Разработчик!$I$8,IF(K667&lt;=[7]Разработчик!$M$7,[7]Разработчик!$L$8,IF(K667&lt;=[7]Разработчик!$P$7,[7]Разработчик!$O$8,IF(K667&lt;=[7]Разработчик!$S$7,[7]Разработчик!$R$8,IF(K667&lt;=425.9,3.5,IF(K667&gt;=[7]Разработчик!$V$7,[7]Разработчик!$U$8))))))))),"-"))</f>
        <v>1.5</v>
      </c>
      <c r="O667" s="145"/>
      <c r="P667" s="71">
        <v>2019</v>
      </c>
      <c r="Q667" s="71">
        <v>2023</v>
      </c>
      <c r="R667" s="71">
        <v>12.5</v>
      </c>
      <c r="S667" s="141" t="s">
        <v>1560</v>
      </c>
      <c r="T667" s="146">
        <f t="shared" si="107"/>
        <v>2028.5</v>
      </c>
      <c r="U667" s="141">
        <v>6</v>
      </c>
      <c r="V667" s="141">
        <v>9</v>
      </c>
      <c r="W667" s="141">
        <v>18</v>
      </c>
      <c r="X667" s="141">
        <v>2</v>
      </c>
      <c r="Y667" s="141">
        <v>0</v>
      </c>
      <c r="Z667" s="141">
        <v>0</v>
      </c>
      <c r="AA667" s="148" t="s">
        <v>2860</v>
      </c>
      <c r="AB667" s="147" t="s">
        <v>2521</v>
      </c>
      <c r="AC667" s="196">
        <f t="shared" si="108"/>
        <v>17</v>
      </c>
      <c r="AD667" s="196">
        <f t="shared" si="109"/>
        <v>79</v>
      </c>
      <c r="AE667" s="196">
        <f t="shared" si="110"/>
        <v>96</v>
      </c>
    </row>
    <row r="668" spans="1:31" s="7" customFormat="1" ht="24" x14ac:dyDescent="0.25">
      <c r="A668" s="364"/>
      <c r="B668" s="248">
        <f t="shared" si="113"/>
        <v>186</v>
      </c>
      <c r="C668" s="321"/>
      <c r="D668" s="386"/>
      <c r="E668" s="382"/>
      <c r="F668" s="46" t="s">
        <v>313</v>
      </c>
      <c r="G668" s="386"/>
      <c r="H668" s="386"/>
      <c r="I668" s="386"/>
      <c r="J668" s="18">
        <v>0.5</v>
      </c>
      <c r="K668" s="115">
        <v>33.4</v>
      </c>
      <c r="L668" s="115">
        <v>9.09</v>
      </c>
      <c r="M668" s="71">
        <v>2016</v>
      </c>
      <c r="N668" s="144">
        <f>IF(K668="","",IF(O668="",IF(K668=0,"",IF(K668&lt;=[7]Разработчик!$D$7,[7]Разработчик!$C$8,IF(K668&lt;=[7]Разработчик!$G$7,[7]Разработчик!$F$8,IF(K668&lt;=[7]Разработчик!$J$7,[7]Разработчик!$I$8,IF(K668&lt;=[7]Разработчик!$M$7,[7]Разработчик!$L$8,IF(K668&lt;=[7]Разработчик!$P$7,[7]Разработчик!$O$8,IF(K668&lt;=[7]Разработчик!$S$7,[7]Разработчик!$R$8,IF(K668&lt;=425.9,3.5,IF(K668&gt;=[7]Разработчик!$V$7,[7]Разработчик!$U$8))))))))),"-"))</f>
        <v>1.5</v>
      </c>
      <c r="O668" s="145"/>
      <c r="P668" s="71">
        <v>2019</v>
      </c>
      <c r="Q668" s="71">
        <v>2023</v>
      </c>
      <c r="R668" s="71">
        <v>12.5</v>
      </c>
      <c r="S668" s="141" t="s">
        <v>1560</v>
      </c>
      <c r="T668" s="146">
        <f t="shared" si="107"/>
        <v>2028.5</v>
      </c>
      <c r="U668" s="147"/>
      <c r="V668" s="147"/>
      <c r="W668" s="147"/>
      <c r="X668" s="147"/>
      <c r="Y668" s="147"/>
      <c r="Z668" s="147"/>
      <c r="AA668" s="148"/>
      <c r="AB668" s="147"/>
      <c r="AC668" s="196">
        <f t="shared" si="108"/>
        <v>0</v>
      </c>
      <c r="AD668" s="196">
        <f t="shared" si="109"/>
        <v>0</v>
      </c>
      <c r="AE668" s="196">
        <f t="shared" si="110"/>
        <v>0</v>
      </c>
    </row>
    <row r="669" spans="1:31" s="7" customFormat="1" ht="24" x14ac:dyDescent="0.25">
      <c r="A669" s="364"/>
      <c r="B669" s="248">
        <f t="shared" si="113"/>
        <v>186</v>
      </c>
      <c r="C669" s="321"/>
      <c r="D669" s="386"/>
      <c r="E669" s="382"/>
      <c r="F669" s="46" t="s">
        <v>313</v>
      </c>
      <c r="G669" s="386"/>
      <c r="H669" s="386"/>
      <c r="I669" s="386"/>
      <c r="J669" s="18">
        <v>0.5</v>
      </c>
      <c r="K669" s="115">
        <v>26.7</v>
      </c>
      <c r="L669" s="115">
        <v>7.82</v>
      </c>
      <c r="M669" s="71">
        <v>2016</v>
      </c>
      <c r="N669" s="144">
        <f>IF(K669="","",IF(O669="",IF(K669=0,"",IF(K669&lt;=[7]Разработчик!$D$7,[7]Разработчик!$C$8,IF(K669&lt;=[7]Разработчик!$G$7,[7]Разработчик!$F$8,IF(K669&lt;=[7]Разработчик!$J$7,[7]Разработчик!$I$8,IF(K669&lt;=[7]Разработчик!$M$7,[7]Разработчик!$L$8,IF(K669&lt;=[7]Разработчик!$P$7,[7]Разработчик!$O$8,IF(K669&lt;=[7]Разработчик!$S$7,[7]Разработчик!$R$8,IF(K669&lt;=425.9,3.5,IF(K669&gt;=[7]Разработчик!$V$7,[7]Разработчик!$U$8))))))))),"-"))</f>
        <v>1.5</v>
      </c>
      <c r="O669" s="145"/>
      <c r="P669" s="71">
        <v>2019</v>
      </c>
      <c r="Q669" s="71">
        <v>2023</v>
      </c>
      <c r="R669" s="71">
        <v>12.5</v>
      </c>
      <c r="S669" s="141" t="s">
        <v>1560</v>
      </c>
      <c r="T669" s="146">
        <f t="shared" si="107"/>
        <v>2028.5</v>
      </c>
      <c r="U669" s="147"/>
      <c r="V669" s="147"/>
      <c r="W669" s="147"/>
      <c r="X669" s="147"/>
      <c r="Y669" s="147"/>
      <c r="Z669" s="147"/>
      <c r="AA669" s="148"/>
      <c r="AB669" s="147"/>
      <c r="AC669" s="196">
        <f t="shared" si="108"/>
        <v>0</v>
      </c>
      <c r="AD669" s="196">
        <f t="shared" si="109"/>
        <v>0</v>
      </c>
      <c r="AE669" s="196">
        <f t="shared" si="110"/>
        <v>0</v>
      </c>
    </row>
    <row r="670" spans="1:31" s="7" customFormat="1" ht="24" customHeight="1" x14ac:dyDescent="0.25">
      <c r="A670" s="364" t="s">
        <v>1665</v>
      </c>
      <c r="B670" s="248">
        <v>188</v>
      </c>
      <c r="C670" s="382" t="s">
        <v>1666</v>
      </c>
      <c r="D670" s="386" t="s">
        <v>1667</v>
      </c>
      <c r="E670" s="382" t="s">
        <v>1668</v>
      </c>
      <c r="F670" s="18" t="s">
        <v>70</v>
      </c>
      <c r="G670" s="386">
        <v>5.75</v>
      </c>
      <c r="H670" s="386">
        <v>5.75</v>
      </c>
      <c r="I670" s="386">
        <v>518</v>
      </c>
      <c r="J670" s="18">
        <v>13.3</v>
      </c>
      <c r="K670" s="115">
        <v>406.4</v>
      </c>
      <c r="L670" s="115">
        <v>30.96</v>
      </c>
      <c r="M670" s="71">
        <v>2016</v>
      </c>
      <c r="N670" s="144">
        <f>IF(K670="","",IF(O670="",IF(K670=0,"",IF(K670&lt;=[7]Разработчик!$D$7,[7]Разработчик!$C$8,IF(K670&lt;=[7]Разработчик!$G$7,[7]Разработчик!$F$8,IF(K670&lt;=[7]Разработчик!$J$7,[7]Разработчик!$I$8,IF(K670&lt;=[7]Разработчик!$M$7,[7]Разработчик!$L$8,IF(K670&lt;=[7]Разработчик!$P$7,[7]Разработчик!$O$8,IF(K670&lt;=[7]Разработчик!$S$7,[7]Разработчик!$R$8,IF(K670&lt;=425.9,3.5,IF(K670&gt;=[7]Разработчик!$V$7,[7]Разработчик!$U$8))))))))),"-"))</f>
        <v>3.5</v>
      </c>
      <c r="O670" s="145"/>
      <c r="P670" s="71">
        <v>2019</v>
      </c>
      <c r="Q670" s="71">
        <v>2023</v>
      </c>
      <c r="R670" s="71">
        <v>12.5</v>
      </c>
      <c r="S670" s="141" t="s">
        <v>1560</v>
      </c>
      <c r="T670" s="146">
        <f t="shared" si="107"/>
        <v>2028.5</v>
      </c>
      <c r="U670" s="147"/>
      <c r="V670" s="147"/>
      <c r="W670" s="147"/>
      <c r="X670" s="147"/>
      <c r="Y670" s="147"/>
      <c r="Z670" s="147"/>
      <c r="AA670" s="148"/>
      <c r="AB670" s="147"/>
      <c r="AC670" s="196">
        <f t="shared" si="108"/>
        <v>0</v>
      </c>
      <c r="AD670" s="196">
        <f t="shared" si="109"/>
        <v>0</v>
      </c>
      <c r="AE670" s="196">
        <f t="shared" si="110"/>
        <v>0</v>
      </c>
    </row>
    <row r="671" spans="1:31" s="7" customFormat="1" ht="24" x14ac:dyDescent="0.25">
      <c r="A671" s="364"/>
      <c r="B671" s="248">
        <f t="shared" ref="B671:B686" si="114">B670</f>
        <v>188</v>
      </c>
      <c r="C671" s="382"/>
      <c r="D671" s="386"/>
      <c r="E671" s="382"/>
      <c r="F671" s="18" t="s">
        <v>70</v>
      </c>
      <c r="G671" s="386"/>
      <c r="H671" s="386"/>
      <c r="I671" s="386"/>
      <c r="J671" s="18">
        <v>8.5</v>
      </c>
      <c r="K671" s="18">
        <v>323.8</v>
      </c>
      <c r="L671" s="18">
        <v>25.4</v>
      </c>
      <c r="M671" s="71">
        <v>2016</v>
      </c>
      <c r="N671" s="144">
        <f>IF(K671="","",IF(O671="",IF(K671=0,"",IF(K671&lt;=[7]Разработчик!$D$7,[7]Разработчик!$C$8,IF(K671&lt;=[7]Разработчик!$G$7,[7]Разработчик!$F$8,IF(K671&lt;=[7]Разработчик!$J$7,[7]Разработчик!$I$8,IF(K671&lt;=[7]Разработчик!$M$7,[7]Разработчик!$L$8,IF(K671&lt;=[7]Разработчик!$P$7,[7]Разработчик!$O$8,IF(K671&lt;=[7]Разработчик!$S$7,[7]Разработчик!$R$8,IF(K671&lt;=425.9,3.5,IF(K671&gt;=[7]Разработчик!$V$7,[7]Разработчик!$U$8))))))))),"-"))</f>
        <v>3</v>
      </c>
      <c r="O671" s="145"/>
      <c r="P671" s="71">
        <v>2019</v>
      </c>
      <c r="Q671" s="71">
        <v>2023</v>
      </c>
      <c r="R671" s="71">
        <v>12.5</v>
      </c>
      <c r="S671" s="141" t="s">
        <v>1560</v>
      </c>
      <c r="T671" s="146">
        <f t="shared" si="107"/>
        <v>2028.5</v>
      </c>
      <c r="U671" s="141">
        <v>33</v>
      </c>
      <c r="V671" s="141">
        <v>3</v>
      </c>
      <c r="W671" s="141">
        <v>30</v>
      </c>
      <c r="X671" s="141">
        <v>7</v>
      </c>
      <c r="Y671" s="141">
        <v>0</v>
      </c>
      <c r="Z671" s="141">
        <v>0</v>
      </c>
      <c r="AA671" s="148" t="s">
        <v>2861</v>
      </c>
      <c r="AB671" s="147" t="s">
        <v>2521</v>
      </c>
      <c r="AC671" s="196">
        <f t="shared" si="108"/>
        <v>43</v>
      </c>
      <c r="AD671" s="196">
        <f t="shared" si="109"/>
        <v>149</v>
      </c>
      <c r="AE671" s="196">
        <f t="shared" si="110"/>
        <v>192</v>
      </c>
    </row>
    <row r="672" spans="1:31" s="7" customFormat="1" ht="24" x14ac:dyDescent="0.25">
      <c r="A672" s="364"/>
      <c r="B672" s="248">
        <f t="shared" si="114"/>
        <v>188</v>
      </c>
      <c r="C672" s="382"/>
      <c r="D672" s="386"/>
      <c r="E672" s="382"/>
      <c r="F672" s="18" t="s">
        <v>70</v>
      </c>
      <c r="G672" s="386"/>
      <c r="H672" s="386"/>
      <c r="I672" s="386"/>
      <c r="J672" s="18">
        <v>89.7</v>
      </c>
      <c r="K672" s="115">
        <v>219.1</v>
      </c>
      <c r="L672" s="115">
        <v>18.260000000000002</v>
      </c>
      <c r="M672" s="71">
        <v>2016</v>
      </c>
      <c r="N672" s="144">
        <f>IF(K672="","",IF(O672="",IF(K672=0,"",IF(K672&lt;=[7]Разработчик!$D$7,[7]Разработчик!$C$8,IF(K672&lt;=[7]Разработчик!$G$7,[7]Разработчик!$F$8,IF(K672&lt;=[7]Разработчик!$J$7,[7]Разработчик!$I$8,IF(K672&lt;=[7]Разработчик!$M$7,[7]Разработчик!$L$8,IF(K672&lt;=[7]Разработчик!$P$7,[7]Разработчик!$O$8,IF(K672&lt;=[7]Разработчик!$S$7,[7]Разработчик!$R$8,IF(K672&lt;=425.9,3.5,IF(K672&gt;=[7]Разработчик!$V$7,[7]Разработчик!$U$8))))))))),"-"))</f>
        <v>3</v>
      </c>
      <c r="O672" s="145"/>
      <c r="P672" s="71">
        <v>2019</v>
      </c>
      <c r="Q672" s="71">
        <v>2023</v>
      </c>
      <c r="R672" s="71">
        <v>12.5</v>
      </c>
      <c r="S672" s="141" t="s">
        <v>1560</v>
      </c>
      <c r="T672" s="146">
        <f t="shared" si="107"/>
        <v>2028.5</v>
      </c>
      <c r="U672" s="147"/>
      <c r="V672" s="147"/>
      <c r="W672" s="147"/>
      <c r="X672" s="147"/>
      <c r="Y672" s="147"/>
      <c r="Z672" s="147"/>
      <c r="AA672" s="148"/>
      <c r="AB672" s="147"/>
      <c r="AC672" s="196">
        <f t="shared" si="108"/>
        <v>0</v>
      </c>
      <c r="AD672" s="196">
        <f t="shared" si="109"/>
        <v>0</v>
      </c>
      <c r="AE672" s="196">
        <f t="shared" si="110"/>
        <v>0</v>
      </c>
    </row>
    <row r="673" spans="1:31" s="7" customFormat="1" ht="24" x14ac:dyDescent="0.25">
      <c r="A673" s="364"/>
      <c r="B673" s="248">
        <f t="shared" si="114"/>
        <v>188</v>
      </c>
      <c r="C673" s="382"/>
      <c r="D673" s="386"/>
      <c r="E673" s="382"/>
      <c r="F673" s="18" t="s">
        <v>70</v>
      </c>
      <c r="G673" s="386"/>
      <c r="H673" s="386"/>
      <c r="I673" s="386"/>
      <c r="J673" s="18">
        <v>0.5</v>
      </c>
      <c r="K673" s="115">
        <v>60.3</v>
      </c>
      <c r="L673" s="115">
        <v>8.74</v>
      </c>
      <c r="M673" s="71">
        <v>2016</v>
      </c>
      <c r="N673" s="144">
        <f>IF(K673="","",IF(O673="",IF(K673=0,"",IF(K673&lt;=[7]Разработчик!$D$7,[7]Разработчик!$C$8,IF(K673&lt;=[7]Разработчик!$G$7,[7]Разработчик!$F$8,IF(K673&lt;=[7]Разработчик!$J$7,[7]Разработчик!$I$8,IF(K673&lt;=[7]Разработчик!$M$7,[7]Разработчик!$L$8,IF(K673&lt;=[7]Разработчик!$P$7,[7]Разработчик!$O$8,IF(K673&lt;=[7]Разработчик!$S$7,[7]Разработчик!$R$8,IF(K673&lt;=425.9,3.5,IF(K673&gt;=[7]Разработчик!$V$7,[7]Разработчик!$U$8))))))))),"-"))</f>
        <v>2</v>
      </c>
      <c r="O673" s="145"/>
      <c r="P673" s="71">
        <v>2019</v>
      </c>
      <c r="Q673" s="71">
        <v>2023</v>
      </c>
      <c r="R673" s="71">
        <v>12.5</v>
      </c>
      <c r="S673" s="141" t="s">
        <v>1560</v>
      </c>
      <c r="T673" s="146">
        <f t="shared" si="107"/>
        <v>2028.5</v>
      </c>
      <c r="U673" s="147"/>
      <c r="V673" s="147"/>
      <c r="W673" s="147"/>
      <c r="X673" s="147"/>
      <c r="Y673" s="147"/>
      <c r="Z673" s="147"/>
      <c r="AA673" s="148"/>
      <c r="AB673" s="147"/>
      <c r="AC673" s="196">
        <f t="shared" si="108"/>
        <v>0</v>
      </c>
      <c r="AD673" s="196">
        <f t="shared" si="109"/>
        <v>0</v>
      </c>
      <c r="AE673" s="196">
        <f t="shared" si="110"/>
        <v>0</v>
      </c>
    </row>
    <row r="674" spans="1:31" s="7" customFormat="1" ht="24" x14ac:dyDescent="0.25">
      <c r="A674" s="364"/>
      <c r="B674" s="248">
        <f t="shared" si="114"/>
        <v>188</v>
      </c>
      <c r="C674" s="382"/>
      <c r="D674" s="18" t="s">
        <v>1669</v>
      </c>
      <c r="E674" s="382"/>
      <c r="F674" s="18" t="s">
        <v>70</v>
      </c>
      <c r="G674" s="18">
        <v>5.75</v>
      </c>
      <c r="H674" s="18">
        <v>5.75</v>
      </c>
      <c r="I674" s="18">
        <v>518</v>
      </c>
      <c r="J674" s="18">
        <v>31.7</v>
      </c>
      <c r="K674" s="18">
        <v>406.4</v>
      </c>
      <c r="L674" s="18">
        <v>30.96</v>
      </c>
      <c r="M674" s="71">
        <v>2016</v>
      </c>
      <c r="N674" s="144">
        <f>IF(K674="","",IF(O674="",IF(K674=0,"",IF(K674&lt;=[7]Разработчик!$D$7,[7]Разработчик!$C$8,IF(K674&lt;=[7]Разработчик!$G$7,[7]Разработчик!$F$8,IF(K674&lt;=[7]Разработчик!$J$7,[7]Разработчик!$I$8,IF(K674&lt;=[7]Разработчик!$M$7,[7]Разработчик!$L$8,IF(K674&lt;=[7]Разработчик!$P$7,[7]Разработчик!$O$8,IF(K674&lt;=[7]Разработчик!$S$7,[7]Разработчик!$R$8,IF(K674&lt;=425.9,3.5,IF(K674&gt;=[7]Разработчик!$V$7,[7]Разработчик!$U$8))))))))),"-"))</f>
        <v>3.5</v>
      </c>
      <c r="O674" s="145"/>
      <c r="P674" s="71">
        <v>2019</v>
      </c>
      <c r="Q674" s="71">
        <v>2023</v>
      </c>
      <c r="R674" s="71">
        <v>12.5</v>
      </c>
      <c r="S674" s="141" t="s">
        <v>1560</v>
      </c>
      <c r="T674" s="146">
        <f t="shared" si="107"/>
        <v>2028.5</v>
      </c>
      <c r="U674" s="141">
        <v>4</v>
      </c>
      <c r="V674" s="141">
        <v>0</v>
      </c>
      <c r="W674" s="141">
        <v>4</v>
      </c>
      <c r="X674" s="141">
        <v>0</v>
      </c>
      <c r="Y674" s="141">
        <v>0</v>
      </c>
      <c r="Z674" s="141">
        <v>0</v>
      </c>
      <c r="AA674" s="148" t="s">
        <v>2862</v>
      </c>
      <c r="AB674" s="147" t="s">
        <v>2521</v>
      </c>
      <c r="AC674" s="196">
        <f t="shared" si="108"/>
        <v>4</v>
      </c>
      <c r="AD674" s="196">
        <f t="shared" si="109"/>
        <v>16</v>
      </c>
      <c r="AE674" s="196">
        <f t="shared" si="110"/>
        <v>20</v>
      </c>
    </row>
    <row r="675" spans="1:31" s="7" customFormat="1" ht="24" customHeight="1" x14ac:dyDescent="0.25">
      <c r="A675" s="364"/>
      <c r="B675" s="248">
        <f t="shared" si="114"/>
        <v>188</v>
      </c>
      <c r="C675" s="382"/>
      <c r="D675" s="386" t="s">
        <v>1670</v>
      </c>
      <c r="E675" s="382"/>
      <c r="F675" s="18" t="s">
        <v>70</v>
      </c>
      <c r="G675" s="386">
        <v>5.75</v>
      </c>
      <c r="H675" s="386">
        <v>5.75</v>
      </c>
      <c r="I675" s="386">
        <v>518</v>
      </c>
      <c r="J675" s="18">
        <v>31.2</v>
      </c>
      <c r="K675" s="115">
        <v>406.4</v>
      </c>
      <c r="L675" s="115">
        <v>30.96</v>
      </c>
      <c r="M675" s="71">
        <v>2016</v>
      </c>
      <c r="N675" s="144">
        <f>IF(K675="","",IF(O675="",IF(K675=0,"",IF(K675&lt;=[7]Разработчик!$D$7,[7]Разработчик!$C$8,IF(K675&lt;=[7]Разработчик!$G$7,[7]Разработчик!$F$8,IF(K675&lt;=[7]Разработчик!$J$7,[7]Разработчик!$I$8,IF(K675&lt;=[7]Разработчик!$M$7,[7]Разработчик!$L$8,IF(K675&lt;=[7]Разработчик!$P$7,[7]Разработчик!$O$8,IF(K675&lt;=[7]Разработчик!$S$7,[7]Разработчик!$R$8,IF(K675&lt;=425.9,3.5,IF(K675&gt;=[7]Разработчик!$V$7,[7]Разработчик!$U$8))))))))),"-"))</f>
        <v>3.5</v>
      </c>
      <c r="O675" s="145"/>
      <c r="P675" s="71">
        <v>2019</v>
      </c>
      <c r="Q675" s="71">
        <v>2023</v>
      </c>
      <c r="R675" s="71">
        <v>12.5</v>
      </c>
      <c r="S675" s="141" t="s">
        <v>1560</v>
      </c>
      <c r="T675" s="146">
        <f t="shared" si="107"/>
        <v>2028.5</v>
      </c>
      <c r="U675" s="147"/>
      <c r="V675" s="147"/>
      <c r="W675" s="147"/>
      <c r="X675" s="147"/>
      <c r="Y675" s="147"/>
      <c r="Z675" s="147"/>
      <c r="AA675" s="148"/>
      <c r="AB675" s="147"/>
      <c r="AC675" s="196">
        <f t="shared" si="108"/>
        <v>0</v>
      </c>
      <c r="AD675" s="196">
        <f t="shared" si="109"/>
        <v>0</v>
      </c>
      <c r="AE675" s="196">
        <f t="shared" si="110"/>
        <v>0</v>
      </c>
    </row>
    <row r="676" spans="1:31" s="7" customFormat="1" ht="24" x14ac:dyDescent="0.25">
      <c r="A676" s="364"/>
      <c r="B676" s="248">
        <f t="shared" si="114"/>
        <v>188</v>
      </c>
      <c r="C676" s="382"/>
      <c r="D676" s="386"/>
      <c r="E676" s="382"/>
      <c r="F676" s="18" t="s">
        <v>70</v>
      </c>
      <c r="G676" s="386"/>
      <c r="H676" s="386"/>
      <c r="I676" s="386"/>
      <c r="J676" s="18">
        <v>1.3</v>
      </c>
      <c r="K676" s="115">
        <v>60.3</v>
      </c>
      <c r="L676" s="115">
        <v>8.74</v>
      </c>
      <c r="M676" s="71">
        <v>2016</v>
      </c>
      <c r="N676" s="144">
        <f>IF(K676="","",IF(O676="",IF(K676=0,"",IF(K676&lt;=[7]Разработчик!$D$7,[7]Разработчик!$C$8,IF(K676&lt;=[7]Разработчик!$G$7,[7]Разработчик!$F$8,IF(K676&lt;=[7]Разработчик!$J$7,[7]Разработчик!$I$8,IF(K676&lt;=[7]Разработчик!$M$7,[7]Разработчик!$L$8,IF(K676&lt;=[7]Разработчик!$P$7,[7]Разработчик!$O$8,IF(K676&lt;=[7]Разработчик!$S$7,[7]Разработчик!$R$8,IF(K676&lt;=425.9,3.5,IF(K676&gt;=[7]Разработчик!$V$7,[7]Разработчик!$U$8))))))))),"-"))</f>
        <v>2</v>
      </c>
      <c r="O676" s="145"/>
      <c r="P676" s="71">
        <v>2019</v>
      </c>
      <c r="Q676" s="71">
        <v>2023</v>
      </c>
      <c r="R676" s="71">
        <v>12.5</v>
      </c>
      <c r="S676" s="141" t="s">
        <v>1560</v>
      </c>
      <c r="T676" s="146">
        <f t="shared" si="107"/>
        <v>2028.5</v>
      </c>
      <c r="U676" s="141">
        <v>4</v>
      </c>
      <c r="V676" s="141">
        <v>3</v>
      </c>
      <c r="W676" s="141">
        <v>13</v>
      </c>
      <c r="X676" s="141">
        <v>2</v>
      </c>
      <c r="Y676" s="141">
        <v>0</v>
      </c>
      <c r="Z676" s="141">
        <v>1</v>
      </c>
      <c r="AA676" s="148" t="s">
        <v>2863</v>
      </c>
      <c r="AB676" s="147" t="s">
        <v>2521</v>
      </c>
      <c r="AC676" s="196">
        <f t="shared" si="108"/>
        <v>10</v>
      </c>
      <c r="AD676" s="196">
        <f t="shared" si="109"/>
        <v>50</v>
      </c>
      <c r="AE676" s="196">
        <f t="shared" si="110"/>
        <v>60</v>
      </c>
    </row>
    <row r="677" spans="1:31" s="7" customFormat="1" ht="24" x14ac:dyDescent="0.25">
      <c r="A677" s="364"/>
      <c r="B677" s="248">
        <f t="shared" si="114"/>
        <v>188</v>
      </c>
      <c r="C677" s="382"/>
      <c r="D677" s="386"/>
      <c r="E677" s="382"/>
      <c r="F677" s="18" t="s">
        <v>70</v>
      </c>
      <c r="G677" s="386"/>
      <c r="H677" s="386"/>
      <c r="I677" s="386"/>
      <c r="J677" s="18">
        <v>1.3</v>
      </c>
      <c r="K677" s="115">
        <v>48.3</v>
      </c>
      <c r="L677" s="115">
        <v>10.15</v>
      </c>
      <c r="M677" s="71">
        <v>2016</v>
      </c>
      <c r="N677" s="144">
        <f>IF(K677="","",IF(O677="",IF(K677=0,"",IF(K677&lt;=[7]Разработчик!$D$7,[7]Разработчик!$C$8,IF(K677&lt;=[7]Разработчик!$G$7,[7]Разработчик!$F$8,IF(K677&lt;=[7]Разработчик!$J$7,[7]Разработчик!$I$8,IF(K677&lt;=[7]Разработчик!$M$7,[7]Разработчик!$L$8,IF(K677&lt;=[7]Разработчик!$P$7,[7]Разработчик!$O$8,IF(K677&lt;=[7]Разработчик!$S$7,[7]Разработчик!$R$8,IF(K677&lt;=425.9,3.5,IF(K677&gt;=[7]Разработчик!$V$7,[7]Разработчик!$U$8))))))))),"-"))</f>
        <v>1.5</v>
      </c>
      <c r="O677" s="145"/>
      <c r="P677" s="71">
        <v>2019</v>
      </c>
      <c r="Q677" s="71">
        <v>2023</v>
      </c>
      <c r="R677" s="71">
        <v>12.5</v>
      </c>
      <c r="S677" s="141" t="s">
        <v>1560</v>
      </c>
      <c r="T677" s="146">
        <f t="shared" ref="T677:T740" si="115">IF(M677="","",M677+R677)</f>
        <v>2028.5</v>
      </c>
      <c r="U677" s="147"/>
      <c r="V677" s="147"/>
      <c r="W677" s="147"/>
      <c r="X677" s="147"/>
      <c r="Y677" s="147"/>
      <c r="Z677" s="147"/>
      <c r="AA677" s="148"/>
      <c r="AB677" s="147"/>
      <c r="AC677" s="196">
        <f t="shared" si="108"/>
        <v>0</v>
      </c>
      <c r="AD677" s="196">
        <f t="shared" si="109"/>
        <v>0</v>
      </c>
      <c r="AE677" s="196">
        <f t="shared" si="110"/>
        <v>0</v>
      </c>
    </row>
    <row r="678" spans="1:31" s="7" customFormat="1" ht="24" x14ac:dyDescent="0.25">
      <c r="A678" s="364"/>
      <c r="B678" s="248">
        <f t="shared" si="114"/>
        <v>188</v>
      </c>
      <c r="C678" s="382"/>
      <c r="D678" s="386"/>
      <c r="E678" s="382"/>
      <c r="F678" s="18" t="s">
        <v>70</v>
      </c>
      <c r="G678" s="386"/>
      <c r="H678" s="386"/>
      <c r="I678" s="386"/>
      <c r="J678" s="18">
        <v>0.1</v>
      </c>
      <c r="K678" s="115">
        <v>26.7</v>
      </c>
      <c r="L678" s="115">
        <v>7.82</v>
      </c>
      <c r="M678" s="71">
        <v>2016</v>
      </c>
      <c r="N678" s="144">
        <f>IF(K678="","",IF(O678="",IF(K678=0,"",IF(K678&lt;=[7]Разработчик!$D$7,[7]Разработчик!$C$8,IF(K678&lt;=[7]Разработчик!$G$7,[7]Разработчик!$F$8,IF(K678&lt;=[7]Разработчик!$J$7,[7]Разработчик!$I$8,IF(K678&lt;=[7]Разработчик!$M$7,[7]Разработчик!$L$8,IF(K678&lt;=[7]Разработчик!$P$7,[7]Разработчик!$O$8,IF(K678&lt;=[7]Разработчик!$S$7,[7]Разработчик!$R$8,IF(K678&lt;=425.9,3.5,IF(K678&gt;=[7]Разработчик!$V$7,[7]Разработчик!$U$8))))))))),"-"))</f>
        <v>1.5</v>
      </c>
      <c r="O678" s="145"/>
      <c r="P678" s="71">
        <v>2019</v>
      </c>
      <c r="Q678" s="71">
        <v>2023</v>
      </c>
      <c r="R678" s="71">
        <v>12.5</v>
      </c>
      <c r="S678" s="141" t="s">
        <v>1560</v>
      </c>
      <c r="T678" s="146">
        <f t="shared" si="115"/>
        <v>2028.5</v>
      </c>
      <c r="U678" s="147"/>
      <c r="V678" s="147"/>
      <c r="W678" s="147"/>
      <c r="X678" s="147"/>
      <c r="Y678" s="147"/>
      <c r="Z678" s="147"/>
      <c r="AA678" s="148"/>
      <c r="AB678" s="147"/>
      <c r="AC678" s="196">
        <f t="shared" si="108"/>
        <v>0</v>
      </c>
      <c r="AD678" s="196">
        <f t="shared" si="109"/>
        <v>0</v>
      </c>
      <c r="AE678" s="196">
        <f t="shared" si="110"/>
        <v>0</v>
      </c>
    </row>
    <row r="679" spans="1:31" s="7" customFormat="1" ht="24" customHeight="1" x14ac:dyDescent="0.25">
      <c r="A679" s="364"/>
      <c r="B679" s="248">
        <f t="shared" si="114"/>
        <v>188</v>
      </c>
      <c r="C679" s="382"/>
      <c r="D679" s="386" t="s">
        <v>1671</v>
      </c>
      <c r="E679" s="382"/>
      <c r="F679" s="18" t="s">
        <v>70</v>
      </c>
      <c r="G679" s="386">
        <v>5.75</v>
      </c>
      <c r="H679" s="386">
        <v>5.75</v>
      </c>
      <c r="I679" s="386">
        <v>518</v>
      </c>
      <c r="J679" s="18">
        <v>1</v>
      </c>
      <c r="K679" s="115">
        <v>355.6</v>
      </c>
      <c r="L679" s="115">
        <v>27.79</v>
      </c>
      <c r="M679" s="71">
        <v>2016</v>
      </c>
      <c r="N679" s="144">
        <f>IF(K679="","",IF(O679="",IF(K679=0,"",IF(K679&lt;=[7]Разработчик!$D$7,[7]Разработчик!$C$8,IF(K679&lt;=[7]Разработчик!$G$7,[7]Разработчик!$F$8,IF(K679&lt;=[7]Разработчик!$J$7,[7]Разработчик!$I$8,IF(K679&lt;=[7]Разработчик!$M$7,[7]Разработчик!$L$8,IF(K679&lt;=[7]Разработчик!$P$7,[7]Разработчик!$O$8,IF(K679&lt;=[7]Разработчик!$S$7,[7]Разработчик!$R$8,IF(K679&lt;=425.9,3.5,IF(K679&gt;=[7]Разработчик!$V$7,[7]Разработчик!$U$8))))))))),"-"))</f>
        <v>3.5</v>
      </c>
      <c r="O679" s="145"/>
      <c r="P679" s="71">
        <v>2019</v>
      </c>
      <c r="Q679" s="71">
        <v>2023</v>
      </c>
      <c r="R679" s="71">
        <v>12.5</v>
      </c>
      <c r="S679" s="141" t="s">
        <v>1560</v>
      </c>
      <c r="T679" s="146">
        <f t="shared" si="115"/>
        <v>2028.5</v>
      </c>
      <c r="U679" s="147"/>
      <c r="V679" s="147"/>
      <c r="W679" s="147"/>
      <c r="X679" s="147"/>
      <c r="Y679" s="147"/>
      <c r="Z679" s="147"/>
      <c r="AA679" s="148"/>
      <c r="AB679" s="147"/>
      <c r="AC679" s="196">
        <f t="shared" si="108"/>
        <v>0</v>
      </c>
      <c r="AD679" s="196">
        <f t="shared" si="109"/>
        <v>0</v>
      </c>
      <c r="AE679" s="196">
        <f t="shared" si="110"/>
        <v>0</v>
      </c>
    </row>
    <row r="680" spans="1:31" s="7" customFormat="1" ht="24" x14ac:dyDescent="0.25">
      <c r="A680" s="364"/>
      <c r="B680" s="248">
        <f t="shared" si="114"/>
        <v>188</v>
      </c>
      <c r="C680" s="382"/>
      <c r="D680" s="386"/>
      <c r="E680" s="382"/>
      <c r="F680" s="18" t="s">
        <v>70</v>
      </c>
      <c r="G680" s="386"/>
      <c r="H680" s="386"/>
      <c r="I680" s="386"/>
      <c r="J680" s="18">
        <v>0.9</v>
      </c>
      <c r="K680" s="115">
        <v>60.3</v>
      </c>
      <c r="L680" s="115">
        <v>8.74</v>
      </c>
      <c r="M680" s="71">
        <v>2016</v>
      </c>
      <c r="N680" s="144">
        <f>IF(K680="","",IF(O680="",IF(K680=0,"",IF(K680&lt;=[7]Разработчик!$D$7,[7]Разработчик!$C$8,IF(K680&lt;=[7]Разработчик!$G$7,[7]Разработчик!$F$8,IF(K680&lt;=[7]Разработчик!$J$7,[7]Разработчик!$I$8,IF(K680&lt;=[7]Разработчик!$M$7,[7]Разработчик!$L$8,IF(K680&lt;=[7]Разработчик!$P$7,[7]Разработчик!$O$8,IF(K680&lt;=[7]Разработчик!$S$7,[7]Разработчик!$R$8,IF(K680&lt;=425.9,3.5,IF(K680&gt;=[7]Разработчик!$V$7,[7]Разработчик!$U$8))))))))),"-"))</f>
        <v>2</v>
      </c>
      <c r="O680" s="145"/>
      <c r="P680" s="71">
        <v>2019</v>
      </c>
      <c r="Q680" s="71">
        <v>2023</v>
      </c>
      <c r="R680" s="71">
        <v>12.5</v>
      </c>
      <c r="S680" s="141" t="s">
        <v>1560</v>
      </c>
      <c r="T680" s="146">
        <f t="shared" si="115"/>
        <v>2028.5</v>
      </c>
      <c r="U680" s="141">
        <v>6</v>
      </c>
      <c r="V680" s="141">
        <v>1</v>
      </c>
      <c r="W680" s="141">
        <v>9</v>
      </c>
      <c r="X680" s="141">
        <v>0</v>
      </c>
      <c r="Y680" s="141">
        <v>0</v>
      </c>
      <c r="Z680" s="141">
        <v>2</v>
      </c>
      <c r="AA680" s="148" t="s">
        <v>2864</v>
      </c>
      <c r="AB680" s="147" t="s">
        <v>2521</v>
      </c>
      <c r="AC680" s="196">
        <f t="shared" si="108"/>
        <v>9</v>
      </c>
      <c r="AD680" s="196">
        <f t="shared" si="109"/>
        <v>39</v>
      </c>
      <c r="AE680" s="196">
        <f t="shared" si="110"/>
        <v>48</v>
      </c>
    </row>
    <row r="681" spans="1:31" s="7" customFormat="1" ht="24" x14ac:dyDescent="0.25">
      <c r="A681" s="364"/>
      <c r="B681" s="248">
        <f t="shared" si="114"/>
        <v>188</v>
      </c>
      <c r="C681" s="382"/>
      <c r="D681" s="386"/>
      <c r="E681" s="382"/>
      <c r="F681" s="18" t="s">
        <v>70</v>
      </c>
      <c r="G681" s="386"/>
      <c r="H681" s="386"/>
      <c r="I681" s="386"/>
      <c r="J681" s="18">
        <v>1.2</v>
      </c>
      <c r="K681" s="115">
        <v>48.3</v>
      </c>
      <c r="L681" s="115">
        <v>10.15</v>
      </c>
      <c r="M681" s="71">
        <v>2016</v>
      </c>
      <c r="N681" s="144">
        <f>IF(K681="","",IF(O681="",IF(K681=0,"",IF(K681&lt;=[7]Разработчик!$D$7,[7]Разработчик!$C$8,IF(K681&lt;=[7]Разработчик!$G$7,[7]Разработчик!$F$8,IF(K681&lt;=[7]Разработчик!$J$7,[7]Разработчик!$I$8,IF(K681&lt;=[7]Разработчик!$M$7,[7]Разработчик!$L$8,IF(K681&lt;=[7]Разработчик!$P$7,[7]Разработчик!$O$8,IF(K681&lt;=[7]Разработчик!$S$7,[7]Разработчик!$R$8,IF(K681&lt;=425.9,3.5,IF(K681&gt;=[7]Разработчик!$V$7,[7]Разработчик!$U$8))))))))),"-"))</f>
        <v>1.5</v>
      </c>
      <c r="O681" s="145"/>
      <c r="P681" s="71">
        <v>2019</v>
      </c>
      <c r="Q681" s="71">
        <v>2023</v>
      </c>
      <c r="R681" s="71">
        <v>12.5</v>
      </c>
      <c r="S681" s="141" t="s">
        <v>1560</v>
      </c>
      <c r="T681" s="146">
        <f t="shared" si="115"/>
        <v>2028.5</v>
      </c>
      <c r="U681" s="147"/>
      <c r="V681" s="147"/>
      <c r="W681" s="147"/>
      <c r="X681" s="147"/>
      <c r="Y681" s="147"/>
      <c r="Z681" s="147"/>
      <c r="AA681" s="148"/>
      <c r="AB681" s="147"/>
      <c r="AC681" s="196">
        <f t="shared" si="108"/>
        <v>0</v>
      </c>
      <c r="AD681" s="196">
        <f t="shared" si="109"/>
        <v>0</v>
      </c>
      <c r="AE681" s="196">
        <f t="shared" si="110"/>
        <v>0</v>
      </c>
    </row>
    <row r="682" spans="1:31" s="7" customFormat="1" ht="24" x14ac:dyDescent="0.25">
      <c r="A682" s="364"/>
      <c r="B682" s="248">
        <f t="shared" si="114"/>
        <v>188</v>
      </c>
      <c r="C682" s="382"/>
      <c r="D682" s="386"/>
      <c r="E682" s="382"/>
      <c r="F682" s="18" t="s">
        <v>70</v>
      </c>
      <c r="G682" s="386"/>
      <c r="H682" s="386"/>
      <c r="I682" s="386"/>
      <c r="J682" s="18">
        <v>0.1</v>
      </c>
      <c r="K682" s="115">
        <v>26.7</v>
      </c>
      <c r="L682" s="115">
        <v>7.82</v>
      </c>
      <c r="M682" s="71">
        <v>2016</v>
      </c>
      <c r="N682" s="144">
        <f>IF(K682="","",IF(O682="",IF(K682=0,"",IF(K682&lt;=[7]Разработчик!$D$7,[7]Разработчик!$C$8,IF(K682&lt;=[7]Разработчик!$G$7,[7]Разработчик!$F$8,IF(K682&lt;=[7]Разработчик!$J$7,[7]Разработчик!$I$8,IF(K682&lt;=[7]Разработчик!$M$7,[7]Разработчик!$L$8,IF(K682&lt;=[7]Разработчик!$P$7,[7]Разработчик!$O$8,IF(K682&lt;=[7]Разработчик!$S$7,[7]Разработчик!$R$8,IF(K682&lt;=425.9,3.5,IF(K682&gt;=[7]Разработчик!$V$7,[7]Разработчик!$U$8))))))))),"-"))</f>
        <v>1.5</v>
      </c>
      <c r="O682" s="145"/>
      <c r="P682" s="71">
        <v>2019</v>
      </c>
      <c r="Q682" s="71">
        <v>2023</v>
      </c>
      <c r="R682" s="71">
        <v>12.5</v>
      </c>
      <c r="S682" s="141" t="s">
        <v>1560</v>
      </c>
      <c r="T682" s="146">
        <f t="shared" si="115"/>
        <v>2028.5</v>
      </c>
      <c r="U682" s="147"/>
      <c r="V682" s="147"/>
      <c r="W682" s="147"/>
      <c r="X682" s="147"/>
      <c r="Y682" s="147"/>
      <c r="Z682" s="147"/>
      <c r="AA682" s="148"/>
      <c r="AB682" s="147"/>
      <c r="AC682" s="196">
        <f t="shared" si="108"/>
        <v>0</v>
      </c>
      <c r="AD682" s="196">
        <f t="shared" si="109"/>
        <v>0</v>
      </c>
      <c r="AE682" s="196">
        <f t="shared" si="110"/>
        <v>0</v>
      </c>
    </row>
    <row r="683" spans="1:31" s="7" customFormat="1" ht="24" customHeight="1" x14ac:dyDescent="0.25">
      <c r="A683" s="364"/>
      <c r="B683" s="248">
        <f t="shared" si="114"/>
        <v>188</v>
      </c>
      <c r="C683" s="382"/>
      <c r="D683" s="386" t="s">
        <v>1672</v>
      </c>
      <c r="E683" s="382"/>
      <c r="F683" s="18" t="s">
        <v>70</v>
      </c>
      <c r="G683" s="386">
        <v>5.75</v>
      </c>
      <c r="H683" s="386">
        <v>5.75</v>
      </c>
      <c r="I683" s="386">
        <v>518</v>
      </c>
      <c r="J683" s="18">
        <v>1</v>
      </c>
      <c r="K683" s="115">
        <v>355.6</v>
      </c>
      <c r="L683" s="115">
        <v>27.79</v>
      </c>
      <c r="M683" s="71">
        <v>2016</v>
      </c>
      <c r="N683" s="144">
        <f>IF(K683="","",IF(O683="",IF(K683=0,"",IF(K683&lt;=[7]Разработчик!$D$7,[7]Разработчик!$C$8,IF(K683&lt;=[7]Разработчик!$G$7,[7]Разработчик!$F$8,IF(K683&lt;=[7]Разработчик!$J$7,[7]Разработчик!$I$8,IF(K683&lt;=[7]Разработчик!$M$7,[7]Разработчик!$L$8,IF(K683&lt;=[7]Разработчик!$P$7,[7]Разработчик!$O$8,IF(K683&lt;=[7]Разработчик!$S$7,[7]Разработчик!$R$8,IF(K683&lt;=425.9,3.5,IF(K683&gt;=[7]Разработчик!$V$7,[7]Разработчик!$U$8))))))))),"-"))</f>
        <v>3.5</v>
      </c>
      <c r="O683" s="145"/>
      <c r="P683" s="71">
        <v>2019</v>
      </c>
      <c r="Q683" s="71">
        <v>2023</v>
      </c>
      <c r="R683" s="71">
        <v>12.5</v>
      </c>
      <c r="S683" s="141" t="s">
        <v>1560</v>
      </c>
      <c r="T683" s="146">
        <f t="shared" si="115"/>
        <v>2028.5</v>
      </c>
      <c r="U683" s="147"/>
      <c r="V683" s="147"/>
      <c r="W683" s="147"/>
      <c r="X683" s="147"/>
      <c r="Y683" s="147"/>
      <c r="Z683" s="147"/>
      <c r="AA683" s="148"/>
      <c r="AB683" s="147"/>
      <c r="AC683" s="196">
        <f t="shared" ref="AC683:AC746" si="116">SUM(U683+V683+X683+Y683+Z683)</f>
        <v>0</v>
      </c>
      <c r="AD683" s="196">
        <f t="shared" ref="AD683:AD746" si="117">SUM(U683*2)+(V683*3)+(W683*2)+(X683*2)+(Y683)+(Z683*3)</f>
        <v>0</v>
      </c>
      <c r="AE683" s="196">
        <f t="shared" ref="AE683:AE746" si="118">SUM(AC683+AD683)</f>
        <v>0</v>
      </c>
    </row>
    <row r="684" spans="1:31" s="7" customFormat="1" ht="24" x14ac:dyDescent="0.25">
      <c r="A684" s="364"/>
      <c r="B684" s="248">
        <f t="shared" si="114"/>
        <v>188</v>
      </c>
      <c r="C684" s="382"/>
      <c r="D684" s="386"/>
      <c r="E684" s="382"/>
      <c r="F684" s="18" t="s">
        <v>70</v>
      </c>
      <c r="G684" s="386"/>
      <c r="H684" s="386"/>
      <c r="I684" s="386"/>
      <c r="J684" s="18">
        <v>0.9</v>
      </c>
      <c r="K684" s="115">
        <v>60.3</v>
      </c>
      <c r="L684" s="115">
        <v>8.74</v>
      </c>
      <c r="M684" s="71">
        <v>2016</v>
      </c>
      <c r="N684" s="144">
        <f>IF(K684="","",IF(O684="",IF(K684=0,"",IF(K684&lt;=[7]Разработчик!$D$7,[7]Разработчик!$C$8,IF(K684&lt;=[7]Разработчик!$G$7,[7]Разработчик!$F$8,IF(K684&lt;=[7]Разработчик!$J$7,[7]Разработчик!$I$8,IF(K684&lt;=[7]Разработчик!$M$7,[7]Разработчик!$L$8,IF(K684&lt;=[7]Разработчик!$P$7,[7]Разработчик!$O$8,IF(K684&lt;=[7]Разработчик!$S$7,[7]Разработчик!$R$8,IF(K684&lt;=425.9,3.5,IF(K684&gt;=[7]Разработчик!$V$7,[7]Разработчик!$U$8))))))))),"-"))</f>
        <v>2</v>
      </c>
      <c r="O684" s="145"/>
      <c r="P684" s="71">
        <v>2019</v>
      </c>
      <c r="Q684" s="71">
        <v>2023</v>
      </c>
      <c r="R684" s="71">
        <v>12.5</v>
      </c>
      <c r="S684" s="141" t="s">
        <v>1560</v>
      </c>
      <c r="T684" s="146">
        <f t="shared" si="115"/>
        <v>2028.5</v>
      </c>
      <c r="U684" s="141">
        <v>6</v>
      </c>
      <c r="V684" s="141">
        <v>1</v>
      </c>
      <c r="W684" s="141">
        <v>9</v>
      </c>
      <c r="X684" s="141">
        <v>0</v>
      </c>
      <c r="Y684" s="141">
        <v>0</v>
      </c>
      <c r="Z684" s="141">
        <v>2</v>
      </c>
      <c r="AA684" s="148" t="s">
        <v>2865</v>
      </c>
      <c r="AB684" s="147" t="s">
        <v>2521</v>
      </c>
      <c r="AC684" s="196">
        <f t="shared" si="116"/>
        <v>9</v>
      </c>
      <c r="AD684" s="196">
        <f t="shared" si="117"/>
        <v>39</v>
      </c>
      <c r="AE684" s="196">
        <f t="shared" si="118"/>
        <v>48</v>
      </c>
    </row>
    <row r="685" spans="1:31" s="7" customFormat="1" ht="24" x14ac:dyDescent="0.25">
      <c r="A685" s="364"/>
      <c r="B685" s="248">
        <f t="shared" si="114"/>
        <v>188</v>
      </c>
      <c r="C685" s="382"/>
      <c r="D685" s="386"/>
      <c r="E685" s="382"/>
      <c r="F685" s="18" t="s">
        <v>70</v>
      </c>
      <c r="G685" s="386"/>
      <c r="H685" s="386"/>
      <c r="I685" s="386"/>
      <c r="J685" s="18">
        <v>1.2</v>
      </c>
      <c r="K685" s="115">
        <v>48.3</v>
      </c>
      <c r="L685" s="115">
        <v>10.15</v>
      </c>
      <c r="M685" s="71">
        <v>2016</v>
      </c>
      <c r="N685" s="144">
        <f>IF(K685="","",IF(O685="",IF(K685=0,"",IF(K685&lt;=[7]Разработчик!$D$7,[7]Разработчик!$C$8,IF(K685&lt;=[7]Разработчик!$G$7,[7]Разработчик!$F$8,IF(K685&lt;=[7]Разработчик!$J$7,[7]Разработчик!$I$8,IF(K685&lt;=[7]Разработчик!$M$7,[7]Разработчик!$L$8,IF(K685&lt;=[7]Разработчик!$P$7,[7]Разработчик!$O$8,IF(K685&lt;=[7]Разработчик!$S$7,[7]Разработчик!$R$8,IF(K685&lt;=425.9,3.5,IF(K685&gt;=[7]Разработчик!$V$7,[7]Разработчик!$U$8))))))))),"-"))</f>
        <v>1.5</v>
      </c>
      <c r="O685" s="145"/>
      <c r="P685" s="71">
        <v>2019</v>
      </c>
      <c r="Q685" s="71">
        <v>2023</v>
      </c>
      <c r="R685" s="71">
        <v>12.5</v>
      </c>
      <c r="S685" s="141" t="s">
        <v>1560</v>
      </c>
      <c r="T685" s="146">
        <f t="shared" si="115"/>
        <v>2028.5</v>
      </c>
      <c r="U685" s="147"/>
      <c r="V685" s="147"/>
      <c r="W685" s="147"/>
      <c r="X685" s="147"/>
      <c r="Y685" s="147"/>
      <c r="Z685" s="147"/>
      <c r="AA685" s="148"/>
      <c r="AB685" s="147"/>
      <c r="AC685" s="196">
        <f t="shared" si="116"/>
        <v>0</v>
      </c>
      <c r="AD685" s="196">
        <f t="shared" si="117"/>
        <v>0</v>
      </c>
      <c r="AE685" s="196">
        <f t="shared" si="118"/>
        <v>0</v>
      </c>
    </row>
    <row r="686" spans="1:31" s="7" customFormat="1" ht="24" x14ac:dyDescent="0.25">
      <c r="A686" s="364"/>
      <c r="B686" s="248">
        <f t="shared" si="114"/>
        <v>188</v>
      </c>
      <c r="C686" s="382"/>
      <c r="D686" s="386"/>
      <c r="E686" s="382"/>
      <c r="F686" s="18" t="s">
        <v>70</v>
      </c>
      <c r="G686" s="386"/>
      <c r="H686" s="386"/>
      <c r="I686" s="386"/>
      <c r="J686" s="18">
        <v>0.1</v>
      </c>
      <c r="K686" s="115">
        <v>26.7</v>
      </c>
      <c r="L686" s="115">
        <v>7.82</v>
      </c>
      <c r="M686" s="71">
        <v>2016</v>
      </c>
      <c r="N686" s="144">
        <f>IF(K686="","",IF(O686="",IF(K686=0,"",IF(K686&lt;=[7]Разработчик!$D$7,[7]Разработчик!$C$8,IF(K686&lt;=[7]Разработчик!$G$7,[7]Разработчик!$F$8,IF(K686&lt;=[7]Разработчик!$J$7,[7]Разработчик!$I$8,IF(K686&lt;=[7]Разработчик!$M$7,[7]Разработчик!$L$8,IF(K686&lt;=[7]Разработчик!$P$7,[7]Разработчик!$O$8,IF(K686&lt;=[7]Разработчик!$S$7,[7]Разработчик!$R$8,IF(K686&lt;=425.9,3.5,IF(K686&gt;=[7]Разработчик!$V$7,[7]Разработчик!$U$8))))))))),"-"))</f>
        <v>1.5</v>
      </c>
      <c r="O686" s="145"/>
      <c r="P686" s="71">
        <v>2019</v>
      </c>
      <c r="Q686" s="71">
        <v>2023</v>
      </c>
      <c r="R686" s="71">
        <v>12.5</v>
      </c>
      <c r="S686" s="141" t="s">
        <v>1560</v>
      </c>
      <c r="T686" s="146">
        <f t="shared" si="115"/>
        <v>2028.5</v>
      </c>
      <c r="U686" s="147"/>
      <c r="V686" s="147"/>
      <c r="W686" s="147"/>
      <c r="X686" s="147"/>
      <c r="Y686" s="147"/>
      <c r="Z686" s="147"/>
      <c r="AA686" s="148"/>
      <c r="AB686" s="147"/>
      <c r="AC686" s="196">
        <f t="shared" si="116"/>
        <v>0</v>
      </c>
      <c r="AD686" s="196">
        <f t="shared" si="117"/>
        <v>0</v>
      </c>
      <c r="AE686" s="196">
        <f t="shared" si="118"/>
        <v>0</v>
      </c>
    </row>
    <row r="687" spans="1:31" s="7" customFormat="1" ht="24" customHeight="1" x14ac:dyDescent="0.25">
      <c r="A687" s="364" t="s">
        <v>1673</v>
      </c>
      <c r="B687" s="248">
        <v>189</v>
      </c>
      <c r="C687" s="382" t="s">
        <v>1674</v>
      </c>
      <c r="D687" s="386" t="s">
        <v>1675</v>
      </c>
      <c r="E687" s="382" t="s">
        <v>1668</v>
      </c>
      <c r="F687" s="18" t="s">
        <v>70</v>
      </c>
      <c r="G687" s="386">
        <v>1.36</v>
      </c>
      <c r="H687" s="386">
        <v>1.36</v>
      </c>
      <c r="I687" s="386">
        <v>518</v>
      </c>
      <c r="J687" s="18">
        <v>20.6</v>
      </c>
      <c r="K687" s="115">
        <v>355.6</v>
      </c>
      <c r="L687" s="115">
        <v>27.79</v>
      </c>
      <c r="M687" s="71">
        <v>2016</v>
      </c>
      <c r="N687" s="144">
        <f>IF(K687="","",IF(O687="",IF(K687=0,"",IF(K687&lt;=[7]Разработчик!$D$7,[7]Разработчик!$C$8,IF(K687&lt;=[7]Разработчик!$G$7,[7]Разработчик!$F$8,IF(K687&lt;=[7]Разработчик!$J$7,[7]Разработчик!$I$8,IF(K687&lt;=[7]Разработчик!$M$7,[7]Разработчик!$L$8,IF(K687&lt;=[7]Разработчик!$P$7,[7]Разработчик!$O$8,IF(K687&lt;=[7]Разработчик!$S$7,[7]Разработчик!$R$8,IF(K687&lt;=425.9,3.5,IF(K687&gt;=[7]Разработчик!$V$7,[7]Разработчик!$U$8))))))))),"-"))</f>
        <v>3.5</v>
      </c>
      <c r="O687" s="145"/>
      <c r="P687" s="71">
        <v>2019</v>
      </c>
      <c r="Q687" s="71">
        <v>2023</v>
      </c>
      <c r="R687" s="71">
        <v>12.5</v>
      </c>
      <c r="S687" s="141" t="s">
        <v>1560</v>
      </c>
      <c r="T687" s="146">
        <f t="shared" si="115"/>
        <v>2028.5</v>
      </c>
      <c r="U687" s="141">
        <v>7</v>
      </c>
      <c r="V687" s="141">
        <v>3</v>
      </c>
      <c r="W687" s="141">
        <v>12</v>
      </c>
      <c r="X687" s="141">
        <v>0</v>
      </c>
      <c r="Y687" s="141">
        <v>2</v>
      </c>
      <c r="Z687" s="141">
        <v>2</v>
      </c>
      <c r="AA687" s="148" t="s">
        <v>2866</v>
      </c>
      <c r="AB687" s="147" t="s">
        <v>2521</v>
      </c>
      <c r="AC687" s="196">
        <f t="shared" si="116"/>
        <v>14</v>
      </c>
      <c r="AD687" s="196">
        <f t="shared" si="117"/>
        <v>55</v>
      </c>
      <c r="AE687" s="196">
        <f t="shared" si="118"/>
        <v>69</v>
      </c>
    </row>
    <row r="688" spans="1:31" s="7" customFormat="1" ht="24" x14ac:dyDescent="0.25">
      <c r="A688" s="364"/>
      <c r="B688" s="248">
        <f>B687</f>
        <v>189</v>
      </c>
      <c r="C688" s="382"/>
      <c r="D688" s="386"/>
      <c r="E688" s="382"/>
      <c r="F688" s="18" t="s">
        <v>70</v>
      </c>
      <c r="G688" s="386"/>
      <c r="H688" s="386"/>
      <c r="I688" s="386"/>
      <c r="J688" s="18">
        <v>1.7</v>
      </c>
      <c r="K688" s="115">
        <v>60.3</v>
      </c>
      <c r="L688" s="115">
        <v>8.74</v>
      </c>
      <c r="M688" s="71">
        <v>2016</v>
      </c>
      <c r="N688" s="144">
        <f>IF(K688="","",IF(O688="",IF(K688=0,"",IF(K688&lt;=[7]Разработчик!$D$7,[7]Разработчик!$C$8,IF(K688&lt;=[7]Разработчик!$G$7,[7]Разработчик!$F$8,IF(K688&lt;=[7]Разработчик!$J$7,[7]Разработчик!$I$8,IF(K688&lt;=[7]Разработчик!$M$7,[7]Разработчик!$L$8,IF(K688&lt;=[7]Разработчик!$P$7,[7]Разработчик!$O$8,IF(K688&lt;=[7]Разработчик!$S$7,[7]Разработчик!$R$8,IF(K688&lt;=425.9,3.5,IF(K688&gt;=[7]Разработчик!$V$7,[7]Разработчик!$U$8))))))))),"-"))</f>
        <v>2</v>
      </c>
      <c r="O688" s="145"/>
      <c r="P688" s="71">
        <v>2019</v>
      </c>
      <c r="Q688" s="71">
        <v>2023</v>
      </c>
      <c r="R688" s="71">
        <v>12.5</v>
      </c>
      <c r="S688" s="141" t="s">
        <v>1560</v>
      </c>
      <c r="T688" s="146">
        <f t="shared" si="115"/>
        <v>2028.5</v>
      </c>
      <c r="U688" s="147"/>
      <c r="V688" s="147"/>
      <c r="W688" s="147"/>
      <c r="X688" s="147"/>
      <c r="Y688" s="147"/>
      <c r="Z688" s="147"/>
      <c r="AA688" s="148"/>
      <c r="AB688" s="147"/>
      <c r="AC688" s="196">
        <f t="shared" si="116"/>
        <v>0</v>
      </c>
      <c r="AD688" s="196">
        <f t="shared" si="117"/>
        <v>0</v>
      </c>
      <c r="AE688" s="196">
        <f t="shared" si="118"/>
        <v>0</v>
      </c>
    </row>
    <row r="689" spans="1:31" s="7" customFormat="1" ht="24" customHeight="1" x14ac:dyDescent="0.25">
      <c r="A689" s="364"/>
      <c r="B689" s="248">
        <f>B688</f>
        <v>189</v>
      </c>
      <c r="C689" s="382"/>
      <c r="D689" s="386" t="s">
        <v>1676</v>
      </c>
      <c r="E689" s="382"/>
      <c r="F689" s="18" t="s">
        <v>70</v>
      </c>
      <c r="G689" s="386">
        <v>1.36</v>
      </c>
      <c r="H689" s="386">
        <v>1.36</v>
      </c>
      <c r="I689" s="386">
        <v>518</v>
      </c>
      <c r="J689" s="18">
        <v>20.3</v>
      </c>
      <c r="K689" s="115">
        <v>355.6</v>
      </c>
      <c r="L689" s="115">
        <v>27.79</v>
      </c>
      <c r="M689" s="71">
        <v>2016</v>
      </c>
      <c r="N689" s="144">
        <f>IF(K689="","",IF(O689="",IF(K689=0,"",IF(K689&lt;=[7]Разработчик!$D$7,[7]Разработчик!$C$8,IF(K689&lt;=[7]Разработчик!$G$7,[7]Разработчик!$F$8,IF(K689&lt;=[7]Разработчик!$J$7,[7]Разработчик!$I$8,IF(K689&lt;=[7]Разработчик!$M$7,[7]Разработчик!$L$8,IF(K689&lt;=[7]Разработчик!$P$7,[7]Разработчик!$O$8,IF(K689&lt;=[7]Разработчик!$S$7,[7]Разработчик!$R$8,IF(K689&lt;=425.9,3.5,IF(K689&gt;=[7]Разработчик!$V$7,[7]Разработчик!$U$8))))))))),"-"))</f>
        <v>3.5</v>
      </c>
      <c r="O689" s="145"/>
      <c r="P689" s="71">
        <v>2019</v>
      </c>
      <c r="Q689" s="71">
        <v>2023</v>
      </c>
      <c r="R689" s="71">
        <v>12.5</v>
      </c>
      <c r="S689" s="141" t="s">
        <v>1560</v>
      </c>
      <c r="T689" s="146">
        <f t="shared" si="115"/>
        <v>2028.5</v>
      </c>
      <c r="U689" s="147"/>
      <c r="V689" s="147"/>
      <c r="W689" s="147"/>
      <c r="X689" s="147"/>
      <c r="Y689" s="147"/>
      <c r="Z689" s="147"/>
      <c r="AA689" s="148"/>
      <c r="AB689" s="147"/>
      <c r="AC689" s="196">
        <f t="shared" si="116"/>
        <v>0</v>
      </c>
      <c r="AD689" s="196">
        <f t="shared" si="117"/>
        <v>0</v>
      </c>
      <c r="AE689" s="196">
        <f t="shared" si="118"/>
        <v>0</v>
      </c>
    </row>
    <row r="690" spans="1:31" s="7" customFormat="1" ht="24" x14ac:dyDescent="0.25">
      <c r="A690" s="364"/>
      <c r="B690" s="248">
        <f>B689</f>
        <v>189</v>
      </c>
      <c r="C690" s="382"/>
      <c r="D690" s="386"/>
      <c r="E690" s="382"/>
      <c r="F690" s="18" t="s">
        <v>70</v>
      </c>
      <c r="G690" s="386"/>
      <c r="H690" s="386"/>
      <c r="I690" s="386"/>
      <c r="J690" s="18">
        <v>1.7</v>
      </c>
      <c r="K690" s="115">
        <v>60.3</v>
      </c>
      <c r="L690" s="115">
        <v>8.74</v>
      </c>
      <c r="M690" s="71">
        <v>2016</v>
      </c>
      <c r="N690" s="144">
        <f>IF(K690="","",IF(O690="",IF(K690=0,"",IF(K690&lt;=[7]Разработчик!$D$7,[7]Разработчик!$C$8,IF(K690&lt;=[7]Разработчик!$G$7,[7]Разработчик!$F$8,IF(K690&lt;=[7]Разработчик!$J$7,[7]Разработчик!$I$8,IF(K690&lt;=[7]Разработчик!$M$7,[7]Разработчик!$L$8,IF(K690&lt;=[7]Разработчик!$P$7,[7]Разработчик!$O$8,IF(K690&lt;=[7]Разработчик!$S$7,[7]Разработчик!$R$8,IF(K690&lt;=425.9,3.5,IF(K690&gt;=[7]Разработчик!$V$7,[7]Разработчик!$U$8))))))))),"-"))</f>
        <v>2</v>
      </c>
      <c r="O690" s="145"/>
      <c r="P690" s="71">
        <v>2019</v>
      </c>
      <c r="Q690" s="71">
        <v>2023</v>
      </c>
      <c r="R690" s="71">
        <v>12.5</v>
      </c>
      <c r="S690" s="141" t="s">
        <v>1560</v>
      </c>
      <c r="T690" s="146">
        <f t="shared" si="115"/>
        <v>2028.5</v>
      </c>
      <c r="U690" s="141">
        <v>7</v>
      </c>
      <c r="V690" s="141">
        <v>3</v>
      </c>
      <c r="W690" s="141">
        <v>12</v>
      </c>
      <c r="X690" s="141">
        <v>0</v>
      </c>
      <c r="Y690" s="141">
        <v>2</v>
      </c>
      <c r="Z690" s="141">
        <v>2</v>
      </c>
      <c r="AA690" s="148" t="s">
        <v>2866</v>
      </c>
      <c r="AB690" s="147" t="s">
        <v>2521</v>
      </c>
      <c r="AC690" s="196">
        <f t="shared" si="116"/>
        <v>14</v>
      </c>
      <c r="AD690" s="196">
        <f t="shared" si="117"/>
        <v>55</v>
      </c>
      <c r="AE690" s="196">
        <f t="shared" si="118"/>
        <v>69</v>
      </c>
    </row>
    <row r="691" spans="1:31" s="7" customFormat="1" ht="24" customHeight="1" x14ac:dyDescent="0.25">
      <c r="A691" s="364" t="s">
        <v>1677</v>
      </c>
      <c r="B691" s="248">
        <v>190</v>
      </c>
      <c r="C691" s="382" t="s">
        <v>1678</v>
      </c>
      <c r="D691" s="386" t="s">
        <v>1679</v>
      </c>
      <c r="E691" s="321" t="s">
        <v>1668</v>
      </c>
      <c r="F691" s="18" t="s">
        <v>70</v>
      </c>
      <c r="G691" s="386">
        <v>5.75</v>
      </c>
      <c r="H691" s="386">
        <v>5.75</v>
      </c>
      <c r="I691" s="386">
        <v>518</v>
      </c>
      <c r="J691" s="18">
        <v>18.2</v>
      </c>
      <c r="K691" s="115">
        <v>355.6</v>
      </c>
      <c r="L691" s="115">
        <v>27.79</v>
      </c>
      <c r="M691" s="71">
        <v>2016</v>
      </c>
      <c r="N691" s="144">
        <f>IF(K691="","",IF(O691="",IF(K691=0,"",IF(K691&lt;=[7]Разработчик!$D$7,[7]Разработчик!$C$8,IF(K691&lt;=[7]Разработчик!$G$7,[7]Разработчик!$F$8,IF(K691&lt;=[7]Разработчик!$J$7,[7]Разработчик!$I$8,IF(K691&lt;=[7]Разработчик!$M$7,[7]Разработчик!$L$8,IF(K691&lt;=[7]Разработчик!$P$7,[7]Разработчик!$O$8,IF(K691&lt;=[7]Разработчик!$S$7,[7]Разработчик!$R$8,IF(K691&lt;=425.9,3.5,IF(K691&gt;=[7]Разработчик!$V$7,[7]Разработчик!$U$8))))))))),"-"))</f>
        <v>3.5</v>
      </c>
      <c r="O691" s="145"/>
      <c r="P691" s="71">
        <v>2019</v>
      </c>
      <c r="Q691" s="71">
        <v>2023</v>
      </c>
      <c r="R691" s="71">
        <v>12.5</v>
      </c>
      <c r="S691" s="141" t="s">
        <v>1560</v>
      </c>
      <c r="T691" s="146">
        <f t="shared" si="115"/>
        <v>2028.5</v>
      </c>
      <c r="U691" s="147"/>
      <c r="V691" s="147"/>
      <c r="W691" s="147"/>
      <c r="X691" s="147"/>
      <c r="Y691" s="147"/>
      <c r="Z691" s="147"/>
      <c r="AA691" s="148"/>
      <c r="AB691" s="147"/>
      <c r="AC691" s="196">
        <f t="shared" si="116"/>
        <v>0</v>
      </c>
      <c r="AD691" s="196">
        <f t="shared" si="117"/>
        <v>0</v>
      </c>
      <c r="AE691" s="196">
        <f t="shared" si="118"/>
        <v>0</v>
      </c>
    </row>
    <row r="692" spans="1:31" s="7" customFormat="1" ht="57.75" customHeight="1" x14ac:dyDescent="0.25">
      <c r="A692" s="364"/>
      <c r="B692" s="248">
        <f>B691</f>
        <v>190</v>
      </c>
      <c r="C692" s="382"/>
      <c r="D692" s="386"/>
      <c r="E692" s="321"/>
      <c r="F692" s="18" t="s">
        <v>70</v>
      </c>
      <c r="G692" s="386"/>
      <c r="H692" s="386"/>
      <c r="I692" s="386"/>
      <c r="J692" s="18">
        <v>0.7</v>
      </c>
      <c r="K692" s="115">
        <v>60.3</v>
      </c>
      <c r="L692" s="115">
        <v>8.74</v>
      </c>
      <c r="M692" s="71">
        <v>2016</v>
      </c>
      <c r="N692" s="144">
        <f>IF(K692="","",IF(O692="",IF(K692=0,"",IF(K692&lt;=[7]Разработчик!$D$7,[7]Разработчик!$C$8,IF(K692&lt;=[7]Разработчик!$G$7,[7]Разработчик!$F$8,IF(K692&lt;=[7]Разработчик!$J$7,[7]Разработчик!$I$8,IF(K692&lt;=[7]Разработчик!$M$7,[7]Разработчик!$L$8,IF(K692&lt;=[7]Разработчик!$P$7,[7]Разработчик!$O$8,IF(K692&lt;=[7]Разработчик!$S$7,[7]Разработчик!$R$8,IF(K692&lt;=425.9,3.5,IF(K692&gt;=[7]Разработчик!$V$7,[7]Разработчик!$U$8))))))))),"-"))</f>
        <v>2</v>
      </c>
      <c r="O692" s="145"/>
      <c r="P692" s="71">
        <v>2019</v>
      </c>
      <c r="Q692" s="71">
        <v>2023</v>
      </c>
      <c r="R692" s="71">
        <v>12.5</v>
      </c>
      <c r="S692" s="141" t="s">
        <v>1560</v>
      </c>
      <c r="T692" s="146">
        <f t="shared" si="115"/>
        <v>2028.5</v>
      </c>
      <c r="U692" s="141">
        <v>11</v>
      </c>
      <c r="V692" s="141">
        <v>1</v>
      </c>
      <c r="W692" s="141">
        <v>10</v>
      </c>
      <c r="X692" s="141">
        <v>0</v>
      </c>
      <c r="Y692" s="141">
        <v>1</v>
      </c>
      <c r="Z692" s="141">
        <v>3</v>
      </c>
      <c r="AA692" s="148" t="s">
        <v>2867</v>
      </c>
      <c r="AB692" s="147" t="s">
        <v>2521</v>
      </c>
      <c r="AC692" s="196">
        <f t="shared" si="116"/>
        <v>16</v>
      </c>
      <c r="AD692" s="196">
        <f t="shared" si="117"/>
        <v>55</v>
      </c>
      <c r="AE692" s="196">
        <f t="shared" si="118"/>
        <v>71</v>
      </c>
    </row>
    <row r="693" spans="1:31" s="7" customFormat="1" ht="24" x14ac:dyDescent="0.25">
      <c r="A693" s="364"/>
      <c r="B693" s="248">
        <f>B692</f>
        <v>190</v>
      </c>
      <c r="C693" s="382"/>
      <c r="D693" s="386"/>
      <c r="E693" s="321"/>
      <c r="F693" s="18" t="s">
        <v>70</v>
      </c>
      <c r="G693" s="386"/>
      <c r="H693" s="386"/>
      <c r="I693" s="386"/>
      <c r="J693" s="18">
        <v>2.2000000000000002</v>
      </c>
      <c r="K693" s="115">
        <v>48.3</v>
      </c>
      <c r="L693" s="115">
        <v>10.15</v>
      </c>
      <c r="M693" s="71">
        <v>2016</v>
      </c>
      <c r="N693" s="144">
        <f>IF(K693="","",IF(O693="",IF(K693=0,"",IF(K693&lt;=[7]Разработчик!$D$7,[7]Разработчик!$C$8,IF(K693&lt;=[7]Разработчик!$G$7,[7]Разработчик!$F$8,IF(K693&lt;=[7]Разработчик!$J$7,[7]Разработчик!$I$8,IF(K693&lt;=[7]Разработчик!$M$7,[7]Разработчик!$L$8,IF(K693&lt;=[7]Разработчик!$P$7,[7]Разработчик!$O$8,IF(K693&lt;=[7]Разработчик!$S$7,[7]Разработчик!$R$8,IF(K693&lt;=425.9,3.5,IF(K693&gt;=[7]Разработчик!$V$7,[7]Разработчик!$U$8))))))))),"-"))</f>
        <v>1.5</v>
      </c>
      <c r="O693" s="145"/>
      <c r="P693" s="71">
        <v>2019</v>
      </c>
      <c r="Q693" s="71">
        <v>2023</v>
      </c>
      <c r="R693" s="71">
        <v>12.5</v>
      </c>
      <c r="S693" s="141" t="s">
        <v>1560</v>
      </c>
      <c r="T693" s="146">
        <f t="shared" si="115"/>
        <v>2028.5</v>
      </c>
      <c r="U693" s="147"/>
      <c r="V693" s="147"/>
      <c r="W693" s="147"/>
      <c r="X693" s="147"/>
      <c r="Y693" s="147"/>
      <c r="Z693" s="147"/>
      <c r="AA693" s="148"/>
      <c r="AB693" s="147"/>
      <c r="AC693" s="196">
        <f t="shared" si="116"/>
        <v>0</v>
      </c>
      <c r="AD693" s="196">
        <f t="shared" si="117"/>
        <v>0</v>
      </c>
      <c r="AE693" s="196">
        <f t="shared" si="118"/>
        <v>0</v>
      </c>
    </row>
    <row r="694" spans="1:31" s="7" customFormat="1" ht="24" x14ac:dyDescent="0.25">
      <c r="A694" s="364"/>
      <c r="B694" s="248">
        <f>B693</f>
        <v>190</v>
      </c>
      <c r="C694" s="382"/>
      <c r="D694" s="386"/>
      <c r="E694" s="321"/>
      <c r="F694" s="18" t="s">
        <v>70</v>
      </c>
      <c r="G694" s="386"/>
      <c r="H694" s="386"/>
      <c r="I694" s="386"/>
      <c r="J694" s="46">
        <v>0.1</v>
      </c>
      <c r="K694" s="115">
        <v>26.7</v>
      </c>
      <c r="L694" s="115">
        <v>7.82</v>
      </c>
      <c r="M694" s="71">
        <v>2016</v>
      </c>
      <c r="N694" s="144">
        <f>IF(K694="","",IF(O694="",IF(K694=0,"",IF(K694&lt;=[7]Разработчик!$D$7,[7]Разработчик!$C$8,IF(K694&lt;=[7]Разработчик!$G$7,[7]Разработчик!$F$8,IF(K694&lt;=[7]Разработчик!$J$7,[7]Разработчик!$I$8,IF(K694&lt;=[7]Разработчик!$M$7,[7]Разработчик!$L$8,IF(K694&lt;=[7]Разработчик!$P$7,[7]Разработчик!$O$8,IF(K694&lt;=[7]Разработчик!$S$7,[7]Разработчик!$R$8,IF(K694&lt;=425.9,3.5,IF(K694&gt;=[7]Разработчик!$V$7,[7]Разработчик!$U$8))))))))),"-"))</f>
        <v>1.5</v>
      </c>
      <c r="O694" s="145"/>
      <c r="P694" s="71">
        <v>2019</v>
      </c>
      <c r="Q694" s="71">
        <v>2023</v>
      </c>
      <c r="R694" s="71">
        <v>12.5</v>
      </c>
      <c r="S694" s="141" t="s">
        <v>1560</v>
      </c>
      <c r="T694" s="146">
        <f t="shared" si="115"/>
        <v>2028.5</v>
      </c>
      <c r="U694" s="147"/>
      <c r="V694" s="147"/>
      <c r="W694" s="147"/>
      <c r="X694" s="147"/>
      <c r="Y694" s="147"/>
      <c r="Z694" s="147"/>
      <c r="AA694" s="148"/>
      <c r="AB694" s="147"/>
      <c r="AC694" s="196">
        <f t="shared" si="116"/>
        <v>0</v>
      </c>
      <c r="AD694" s="196">
        <f t="shared" si="117"/>
        <v>0</v>
      </c>
      <c r="AE694" s="196">
        <f t="shared" si="118"/>
        <v>0</v>
      </c>
    </row>
    <row r="695" spans="1:31" s="7" customFormat="1" ht="48" customHeight="1" x14ac:dyDescent="0.25">
      <c r="A695" s="364" t="s">
        <v>1680</v>
      </c>
      <c r="B695" s="248">
        <v>191</v>
      </c>
      <c r="C695" s="382" t="s">
        <v>1681</v>
      </c>
      <c r="D695" s="46" t="s">
        <v>1682</v>
      </c>
      <c r="E695" s="321" t="s">
        <v>1683</v>
      </c>
      <c r="F695" s="18" t="s">
        <v>70</v>
      </c>
      <c r="G695" s="46">
        <v>0.84</v>
      </c>
      <c r="H695" s="46">
        <v>0.84</v>
      </c>
      <c r="I695" s="46">
        <v>488</v>
      </c>
      <c r="J695" s="46">
        <v>2.9</v>
      </c>
      <c r="K695" s="46">
        <v>610</v>
      </c>
      <c r="L695" s="46">
        <v>14.27</v>
      </c>
      <c r="M695" s="71">
        <v>2016</v>
      </c>
      <c r="N695" s="144">
        <f>IF(K695="","",IF(O695="",IF(K695=0,"",IF(K695&lt;=[7]Разработчик!$D$7,[7]Разработчик!$C$8,IF(K695&lt;=[7]Разработчик!$G$7,[7]Разработчик!$F$8,IF(K695&lt;=[7]Разработчик!$J$7,[7]Разработчик!$I$8,IF(K695&lt;=[7]Разработчик!$M$7,[7]Разработчик!$L$8,IF(K695&lt;=[7]Разработчик!$P$7,[7]Разработчик!$O$8,IF(K695&lt;=[7]Разработчик!$S$7,[7]Разработчик!$R$8,IF(K695&lt;=425.9,3.5,IF(K695&gt;=[7]Разработчик!$V$7,[7]Разработчик!$U$8))))))))),"-"))</f>
        <v>4</v>
      </c>
      <c r="O695" s="145"/>
      <c r="P695" s="71">
        <v>2019</v>
      </c>
      <c r="Q695" s="71">
        <v>2023</v>
      </c>
      <c r="R695" s="71">
        <v>12.5</v>
      </c>
      <c r="S695" s="140" t="s">
        <v>1684</v>
      </c>
      <c r="T695" s="146">
        <f t="shared" si="115"/>
        <v>2028.5</v>
      </c>
      <c r="U695" s="147">
        <v>0</v>
      </c>
      <c r="V695" s="147">
        <v>0</v>
      </c>
      <c r="W695" s="147">
        <v>0</v>
      </c>
      <c r="X695" s="147">
        <v>0</v>
      </c>
      <c r="Y695" s="147">
        <v>0</v>
      </c>
      <c r="Z695" s="147">
        <v>0</v>
      </c>
      <c r="AA695" s="148" t="s">
        <v>2868</v>
      </c>
      <c r="AB695" s="147" t="s">
        <v>2521</v>
      </c>
      <c r="AC695" s="196">
        <f t="shared" si="116"/>
        <v>0</v>
      </c>
      <c r="AD695" s="196">
        <f t="shared" si="117"/>
        <v>0</v>
      </c>
      <c r="AE695" s="196">
        <f t="shared" si="118"/>
        <v>0</v>
      </c>
    </row>
    <row r="696" spans="1:31" s="7" customFormat="1" x14ac:dyDescent="0.25">
      <c r="A696" s="364"/>
      <c r="B696" s="248">
        <f t="shared" ref="B696:B709" si="119">B695</f>
        <v>191</v>
      </c>
      <c r="C696" s="382"/>
      <c r="D696" s="46" t="s">
        <v>1685</v>
      </c>
      <c r="E696" s="321"/>
      <c r="F696" s="18" t="s">
        <v>70</v>
      </c>
      <c r="G696" s="46">
        <v>0.84</v>
      </c>
      <c r="H696" s="46">
        <v>0.84</v>
      </c>
      <c r="I696" s="46">
        <v>488</v>
      </c>
      <c r="J696" s="18">
        <v>51.8</v>
      </c>
      <c r="K696" s="46">
        <v>610</v>
      </c>
      <c r="L696" s="46">
        <v>14.27</v>
      </c>
      <c r="M696" s="71">
        <v>2016</v>
      </c>
      <c r="N696" s="144">
        <f>IF(K696="","",IF(O696="",IF(K696=0,"",IF(K696&lt;=[7]Разработчик!$D$7,[7]Разработчик!$C$8,IF(K696&lt;=[7]Разработчик!$G$7,[7]Разработчик!$F$8,IF(K696&lt;=[7]Разработчик!$J$7,[7]Разработчик!$I$8,IF(K696&lt;=[7]Разработчик!$M$7,[7]Разработчик!$L$8,IF(K696&lt;=[7]Разработчик!$P$7,[7]Разработчик!$O$8,IF(K696&lt;=[7]Разработчик!$S$7,[7]Разработчик!$R$8,IF(K696&lt;=425.9,3.5,IF(K696&gt;=[7]Разработчик!$V$7,[7]Разработчик!$U$8))))))))),"-"))</f>
        <v>4</v>
      </c>
      <c r="O696" s="145"/>
      <c r="P696" s="71">
        <v>2019</v>
      </c>
      <c r="Q696" s="71">
        <v>2023</v>
      </c>
      <c r="R696" s="71">
        <v>12.5</v>
      </c>
      <c r="S696" s="18" t="s">
        <v>1684</v>
      </c>
      <c r="T696" s="146">
        <f t="shared" si="115"/>
        <v>2028.5</v>
      </c>
      <c r="U696" s="71">
        <v>6</v>
      </c>
      <c r="V696" s="71">
        <v>0</v>
      </c>
      <c r="W696" s="71">
        <v>0</v>
      </c>
      <c r="X696" s="71">
        <v>0</v>
      </c>
      <c r="Y696" s="71">
        <v>0</v>
      </c>
      <c r="Z696" s="71">
        <v>0</v>
      </c>
      <c r="AA696" s="148" t="s">
        <v>2869</v>
      </c>
      <c r="AB696" s="147" t="s">
        <v>2521</v>
      </c>
      <c r="AC696" s="196">
        <f t="shared" si="116"/>
        <v>6</v>
      </c>
      <c r="AD696" s="196">
        <f t="shared" si="117"/>
        <v>12</v>
      </c>
      <c r="AE696" s="196">
        <f t="shared" si="118"/>
        <v>18</v>
      </c>
    </row>
    <row r="697" spans="1:31" s="7" customFormat="1" ht="15" customHeight="1" x14ac:dyDescent="0.25">
      <c r="A697" s="364"/>
      <c r="B697" s="248">
        <f t="shared" si="119"/>
        <v>191</v>
      </c>
      <c r="C697" s="382"/>
      <c r="D697" s="386" t="s">
        <v>1686</v>
      </c>
      <c r="E697" s="321"/>
      <c r="F697" s="18" t="s">
        <v>70</v>
      </c>
      <c r="G697" s="386">
        <v>0.84</v>
      </c>
      <c r="H697" s="386">
        <v>0.84</v>
      </c>
      <c r="I697" s="386">
        <v>488</v>
      </c>
      <c r="J697" s="18">
        <v>98.6</v>
      </c>
      <c r="K697" s="115">
        <v>610</v>
      </c>
      <c r="L697" s="115">
        <v>14.27</v>
      </c>
      <c r="M697" s="71">
        <v>2016</v>
      </c>
      <c r="N697" s="144">
        <f>IF(K697="","",IF(O697="",IF(K697=0,"",IF(K697&lt;=[7]Разработчик!$D$7,[7]Разработчик!$C$8,IF(K697&lt;=[7]Разработчик!$G$7,[7]Разработчик!$F$8,IF(K697&lt;=[7]Разработчик!$J$7,[7]Разработчик!$I$8,IF(K697&lt;=[7]Разработчик!$M$7,[7]Разработчик!$L$8,IF(K697&lt;=[7]Разработчик!$P$7,[7]Разработчик!$O$8,IF(K697&lt;=[7]Разработчик!$S$7,[7]Разработчик!$R$8,IF(K697&lt;=425.9,3.5,IF(K697&gt;=[7]Разработчик!$V$7,[7]Разработчик!$U$8))))))))),"-"))</f>
        <v>4</v>
      </c>
      <c r="O697" s="145"/>
      <c r="P697" s="71">
        <v>2019</v>
      </c>
      <c r="Q697" s="71">
        <v>2023</v>
      </c>
      <c r="R697" s="71">
        <v>12.5</v>
      </c>
      <c r="S697" s="18" t="s">
        <v>1684</v>
      </c>
      <c r="T697" s="146">
        <f t="shared" si="115"/>
        <v>2028.5</v>
      </c>
      <c r="U697" s="147"/>
      <c r="V697" s="147"/>
      <c r="W697" s="147"/>
      <c r="X697" s="147"/>
      <c r="Y697" s="147"/>
      <c r="Z697" s="147"/>
      <c r="AA697" s="148"/>
      <c r="AB697" s="147"/>
      <c r="AC697" s="196">
        <f t="shared" si="116"/>
        <v>0</v>
      </c>
      <c r="AD697" s="196">
        <f t="shared" si="117"/>
        <v>0</v>
      </c>
      <c r="AE697" s="196">
        <f t="shared" si="118"/>
        <v>0</v>
      </c>
    </row>
    <row r="698" spans="1:31" s="7" customFormat="1" x14ac:dyDescent="0.25">
      <c r="A698" s="364"/>
      <c r="B698" s="248">
        <f t="shared" si="119"/>
        <v>191</v>
      </c>
      <c r="C698" s="382"/>
      <c r="D698" s="386"/>
      <c r="E698" s="321"/>
      <c r="F698" s="18" t="s">
        <v>70</v>
      </c>
      <c r="G698" s="386"/>
      <c r="H698" s="386"/>
      <c r="I698" s="386"/>
      <c r="J698" s="18">
        <v>2.1</v>
      </c>
      <c r="K698" s="115">
        <v>377</v>
      </c>
      <c r="L698" s="115">
        <v>12</v>
      </c>
      <c r="M698" s="71">
        <v>2016</v>
      </c>
      <c r="N698" s="144">
        <f>IF(K698="","",IF(O698="",IF(K698=0,"",IF(K698&lt;=[7]Разработчик!$D$7,[7]Разработчик!$C$8,IF(K698&lt;=[7]Разработчик!$G$7,[7]Разработчик!$F$8,IF(K698&lt;=[7]Разработчик!$J$7,[7]Разработчик!$I$8,IF(K698&lt;=[7]Разработчик!$M$7,[7]Разработчик!$L$8,IF(K698&lt;=[7]Разработчик!$P$7,[7]Разработчик!$O$8,IF(K698&lt;=[7]Разработчик!$S$7,[7]Разработчик!$R$8,IF(K698&lt;=425.9,3.5,IF(K698&gt;=[7]Разработчик!$V$7,[7]Разработчик!$U$8))))))))),"-"))</f>
        <v>3.5</v>
      </c>
      <c r="O698" s="145"/>
      <c r="P698" s="71">
        <v>2019</v>
      </c>
      <c r="Q698" s="71">
        <v>2023</v>
      </c>
      <c r="R698" s="71">
        <v>12.5</v>
      </c>
      <c r="S698" s="141" t="s">
        <v>1687</v>
      </c>
      <c r="T698" s="146">
        <f t="shared" si="115"/>
        <v>2028.5</v>
      </c>
      <c r="U698" s="147"/>
      <c r="V698" s="147"/>
      <c r="W698" s="147"/>
      <c r="X698" s="147"/>
      <c r="Y698" s="147"/>
      <c r="Z698" s="147"/>
      <c r="AA698" s="148"/>
      <c r="AB698" s="147"/>
      <c r="AC698" s="196">
        <f t="shared" si="116"/>
        <v>0</v>
      </c>
      <c r="AD698" s="196">
        <f t="shared" si="117"/>
        <v>0</v>
      </c>
      <c r="AE698" s="196">
        <f t="shared" si="118"/>
        <v>0</v>
      </c>
    </row>
    <row r="699" spans="1:31" s="7" customFormat="1" x14ac:dyDescent="0.25">
      <c r="A699" s="364"/>
      <c r="B699" s="248">
        <f t="shared" si="119"/>
        <v>191</v>
      </c>
      <c r="C699" s="382"/>
      <c r="D699" s="386"/>
      <c r="E699" s="321"/>
      <c r="F699" s="18" t="s">
        <v>70</v>
      </c>
      <c r="G699" s="386"/>
      <c r="H699" s="386"/>
      <c r="I699" s="386"/>
      <c r="J699" s="18">
        <v>6</v>
      </c>
      <c r="K699" s="115">
        <v>57</v>
      </c>
      <c r="L699" s="115">
        <v>5</v>
      </c>
      <c r="M699" s="71">
        <v>2016</v>
      </c>
      <c r="N699" s="144">
        <f>IF(K699="","",IF(O699="",IF(K699=0,"",IF(K699&lt;=[7]Разработчик!$D$7,[7]Разработчик!$C$8,IF(K699&lt;=[7]Разработчик!$G$7,[7]Разработчик!$F$8,IF(K699&lt;=[7]Разработчик!$J$7,[7]Разработчик!$I$8,IF(K699&lt;=[7]Разработчик!$M$7,[7]Разработчик!$L$8,IF(K699&lt;=[7]Разработчик!$P$7,[7]Разработчик!$O$8,IF(K699&lt;=[7]Разработчик!$S$7,[7]Разработчик!$R$8,IF(K699&lt;=425.9,3.5,IF(K699&gt;=[7]Разработчик!$V$7,[7]Разработчик!$U$8))))))))),"-"))</f>
        <v>1.5</v>
      </c>
      <c r="O699" s="145"/>
      <c r="P699" s="71">
        <v>2019</v>
      </c>
      <c r="Q699" s="71">
        <v>2023</v>
      </c>
      <c r="R699" s="71">
        <v>12.5</v>
      </c>
      <c r="S699" s="141" t="s">
        <v>1687</v>
      </c>
      <c r="T699" s="146">
        <f t="shared" si="115"/>
        <v>2028.5</v>
      </c>
      <c r="U699" s="141">
        <v>22</v>
      </c>
      <c r="V699" s="141">
        <v>17</v>
      </c>
      <c r="W699" s="141">
        <v>29</v>
      </c>
      <c r="X699" s="141">
        <v>2</v>
      </c>
      <c r="Y699" s="141">
        <v>6</v>
      </c>
      <c r="Z699" s="141">
        <v>1</v>
      </c>
      <c r="AA699" s="148" t="s">
        <v>2870</v>
      </c>
      <c r="AB699" s="147" t="s">
        <v>2521</v>
      </c>
      <c r="AC699" s="196">
        <f t="shared" si="116"/>
        <v>48</v>
      </c>
      <c r="AD699" s="196">
        <f t="shared" si="117"/>
        <v>166</v>
      </c>
      <c r="AE699" s="196">
        <f t="shared" si="118"/>
        <v>214</v>
      </c>
    </row>
    <row r="700" spans="1:31" s="7" customFormat="1" x14ac:dyDescent="0.25">
      <c r="A700" s="364"/>
      <c r="B700" s="248">
        <f t="shared" si="119"/>
        <v>191</v>
      </c>
      <c r="C700" s="382"/>
      <c r="D700" s="386"/>
      <c r="E700" s="321"/>
      <c r="F700" s="18" t="s">
        <v>70</v>
      </c>
      <c r="G700" s="386"/>
      <c r="H700" s="386"/>
      <c r="I700" s="386"/>
      <c r="J700" s="18">
        <v>1</v>
      </c>
      <c r="K700" s="115">
        <v>45</v>
      </c>
      <c r="L700" s="115">
        <v>5</v>
      </c>
      <c r="M700" s="71">
        <v>2016</v>
      </c>
      <c r="N700" s="144">
        <f>IF(K700="","",IF(O700="",IF(K700=0,"",IF(K700&lt;=[7]Разработчик!$D$7,[7]Разработчик!$C$8,IF(K700&lt;=[7]Разработчик!$G$7,[7]Разработчик!$F$8,IF(K700&lt;=[7]Разработчик!$J$7,[7]Разработчик!$I$8,IF(K700&lt;=[7]Разработчик!$M$7,[7]Разработчик!$L$8,IF(K700&lt;=[7]Разработчик!$P$7,[7]Разработчик!$O$8,IF(K700&lt;=[7]Разработчик!$S$7,[7]Разработчик!$R$8,IF(K700&lt;=425.9,3.5,IF(K700&gt;=[7]Разработчик!$V$7,[7]Разработчик!$U$8))))))))),"-"))</f>
        <v>1.5</v>
      </c>
      <c r="O700" s="145"/>
      <c r="P700" s="71">
        <v>2019</v>
      </c>
      <c r="Q700" s="71">
        <v>2023</v>
      </c>
      <c r="R700" s="71">
        <v>12.5</v>
      </c>
      <c r="S700" s="141" t="s">
        <v>1353</v>
      </c>
      <c r="T700" s="146">
        <f t="shared" si="115"/>
        <v>2028.5</v>
      </c>
      <c r="U700" s="147"/>
      <c r="V700" s="147"/>
      <c r="W700" s="147"/>
      <c r="X700" s="147"/>
      <c r="Y700" s="147"/>
      <c r="Z700" s="147"/>
      <c r="AA700" s="148"/>
      <c r="AB700" s="147"/>
      <c r="AC700" s="196">
        <f t="shared" si="116"/>
        <v>0</v>
      </c>
      <c r="AD700" s="196">
        <f t="shared" si="117"/>
        <v>0</v>
      </c>
      <c r="AE700" s="196">
        <f t="shared" si="118"/>
        <v>0</v>
      </c>
    </row>
    <row r="701" spans="1:31" s="7" customFormat="1" x14ac:dyDescent="0.25">
      <c r="A701" s="364"/>
      <c r="B701" s="248">
        <f t="shared" si="119"/>
        <v>191</v>
      </c>
      <c r="C701" s="382"/>
      <c r="D701" s="386"/>
      <c r="E701" s="321"/>
      <c r="F701" s="18" t="s">
        <v>70</v>
      </c>
      <c r="G701" s="386"/>
      <c r="H701" s="386"/>
      <c r="I701" s="386"/>
      <c r="J701" s="18">
        <v>0.9</v>
      </c>
      <c r="K701" s="115">
        <v>32</v>
      </c>
      <c r="L701" s="115">
        <v>4.5</v>
      </c>
      <c r="M701" s="71">
        <v>2016</v>
      </c>
      <c r="N701" s="144">
        <f>IF(K701="","",IF(O701="",IF(K701=0,"",IF(K701&lt;=[7]Разработчик!$D$7,[7]Разработчик!$C$8,IF(K701&lt;=[7]Разработчик!$G$7,[7]Разработчик!$F$8,IF(K701&lt;=[7]Разработчик!$J$7,[7]Разработчик!$I$8,IF(K701&lt;=[7]Разработчик!$M$7,[7]Разработчик!$L$8,IF(K701&lt;=[7]Разработчик!$P$7,[7]Разработчик!$O$8,IF(K701&lt;=[7]Разработчик!$S$7,[7]Разработчик!$R$8,IF(K701&lt;=425.9,3.5,IF(K701&gt;=[7]Разработчик!$V$7,[7]Разработчик!$U$8))))))))),"-"))</f>
        <v>1.5</v>
      </c>
      <c r="O701" s="145"/>
      <c r="P701" s="71">
        <v>2019</v>
      </c>
      <c r="Q701" s="71">
        <v>2023</v>
      </c>
      <c r="R701" s="71">
        <v>12.5</v>
      </c>
      <c r="S701" s="141" t="s">
        <v>1688</v>
      </c>
      <c r="T701" s="146">
        <f t="shared" si="115"/>
        <v>2028.5</v>
      </c>
      <c r="U701" s="147"/>
      <c r="V701" s="147"/>
      <c r="W701" s="147"/>
      <c r="X701" s="147"/>
      <c r="Y701" s="147"/>
      <c r="Z701" s="147"/>
      <c r="AA701" s="148"/>
      <c r="AB701" s="147"/>
      <c r="AC701" s="196">
        <f t="shared" si="116"/>
        <v>0</v>
      </c>
      <c r="AD701" s="196">
        <f t="shared" si="117"/>
        <v>0</v>
      </c>
      <c r="AE701" s="196">
        <f t="shared" si="118"/>
        <v>0</v>
      </c>
    </row>
    <row r="702" spans="1:31" s="7" customFormat="1" x14ac:dyDescent="0.25">
      <c r="A702" s="364"/>
      <c r="B702" s="248">
        <f t="shared" si="119"/>
        <v>191</v>
      </c>
      <c r="C702" s="382"/>
      <c r="D702" s="386"/>
      <c r="E702" s="321"/>
      <c r="F702" s="18" t="s">
        <v>70</v>
      </c>
      <c r="G702" s="386"/>
      <c r="H702" s="386"/>
      <c r="I702" s="386"/>
      <c r="J702" s="18">
        <v>0.2</v>
      </c>
      <c r="K702" s="115">
        <v>25</v>
      </c>
      <c r="L702" s="115">
        <v>4.5</v>
      </c>
      <c r="M702" s="71">
        <v>2016</v>
      </c>
      <c r="N702" s="144">
        <f>IF(K702="","",IF(O702="",IF(K702=0,"",IF(K702&lt;=[7]Разработчик!$D$7,[7]Разработчик!$C$8,IF(K702&lt;=[7]Разработчик!$G$7,[7]Разработчик!$F$8,IF(K702&lt;=[7]Разработчик!$J$7,[7]Разработчик!$I$8,IF(K702&lt;=[7]Разработчик!$M$7,[7]Разработчик!$L$8,IF(K702&lt;=[7]Разработчик!$P$7,[7]Разработчик!$O$8,IF(K702&lt;=[7]Разработчик!$S$7,[7]Разработчик!$R$8,IF(K702&lt;=425.9,3.5,IF(K702&gt;=[7]Разработчик!$V$7,[7]Разработчик!$U$8))))))))),"-"))</f>
        <v>1</v>
      </c>
      <c r="O702" s="145"/>
      <c r="P702" s="71">
        <v>2019</v>
      </c>
      <c r="Q702" s="71">
        <v>2023</v>
      </c>
      <c r="R702" s="71">
        <v>12.5</v>
      </c>
      <c r="S702" s="141" t="s">
        <v>1353</v>
      </c>
      <c r="T702" s="146">
        <f t="shared" si="115"/>
        <v>2028.5</v>
      </c>
      <c r="U702" s="147"/>
      <c r="V702" s="147"/>
      <c r="W702" s="147"/>
      <c r="X702" s="147"/>
      <c r="Y702" s="147"/>
      <c r="Z702" s="147"/>
      <c r="AA702" s="148"/>
      <c r="AB702" s="147"/>
      <c r="AC702" s="196">
        <f t="shared" si="116"/>
        <v>0</v>
      </c>
      <c r="AD702" s="196">
        <f t="shared" si="117"/>
        <v>0</v>
      </c>
      <c r="AE702" s="196">
        <f t="shared" si="118"/>
        <v>0</v>
      </c>
    </row>
    <row r="703" spans="1:31" s="7" customFormat="1" x14ac:dyDescent="0.25">
      <c r="A703" s="364"/>
      <c r="B703" s="248">
        <f t="shared" si="119"/>
        <v>191</v>
      </c>
      <c r="C703" s="382"/>
      <c r="D703" s="18" t="s">
        <v>1689</v>
      </c>
      <c r="E703" s="321"/>
      <c r="F703" s="18" t="s">
        <v>70</v>
      </c>
      <c r="G703" s="18">
        <v>0.84</v>
      </c>
      <c r="H703" s="18">
        <v>0.84</v>
      </c>
      <c r="I703" s="18">
        <v>488</v>
      </c>
      <c r="J703" s="18">
        <v>0.3</v>
      </c>
      <c r="K703" s="115">
        <v>610</v>
      </c>
      <c r="L703" s="115">
        <v>14.27</v>
      </c>
      <c r="M703" s="71">
        <v>2016</v>
      </c>
      <c r="N703" s="144">
        <f>IF(K703="","",IF(O703="",IF(K703=0,"",IF(K703&lt;=[7]Разработчик!$D$7,[7]Разработчик!$C$8,IF(K703&lt;=[7]Разработчик!$G$7,[7]Разработчик!$F$8,IF(K703&lt;=[7]Разработчик!$J$7,[7]Разработчик!$I$8,IF(K703&lt;=[7]Разработчик!$M$7,[7]Разработчик!$L$8,IF(K703&lt;=[7]Разработчик!$P$7,[7]Разработчик!$O$8,IF(K703&lt;=[7]Разработчик!$S$7,[7]Разработчик!$R$8,IF(K703&lt;=425.9,3.5,IF(K703&gt;=[7]Разработчик!$V$7,[7]Разработчик!$U$8))))))))),"-"))</f>
        <v>4</v>
      </c>
      <c r="O703" s="145"/>
      <c r="P703" s="71">
        <v>2019</v>
      </c>
      <c r="Q703" s="71">
        <v>2023</v>
      </c>
      <c r="R703" s="71">
        <v>12.5</v>
      </c>
      <c r="S703" s="18" t="s">
        <v>1684</v>
      </c>
      <c r="T703" s="146">
        <f t="shared" si="115"/>
        <v>2028.5</v>
      </c>
      <c r="U703" s="71">
        <v>0</v>
      </c>
      <c r="V703" s="71">
        <v>0</v>
      </c>
      <c r="W703" s="71">
        <v>0</v>
      </c>
      <c r="X703" s="71">
        <v>0</v>
      </c>
      <c r="Y703" s="71">
        <v>0</v>
      </c>
      <c r="Z703" s="71">
        <v>0</v>
      </c>
      <c r="AA703" s="148" t="s">
        <v>2871</v>
      </c>
      <c r="AB703" s="147" t="s">
        <v>2521</v>
      </c>
      <c r="AC703" s="196">
        <f t="shared" si="116"/>
        <v>0</v>
      </c>
      <c r="AD703" s="196">
        <f t="shared" si="117"/>
        <v>0</v>
      </c>
      <c r="AE703" s="196">
        <f t="shared" si="118"/>
        <v>0</v>
      </c>
    </row>
    <row r="704" spans="1:31" s="7" customFormat="1" ht="15" customHeight="1" x14ac:dyDescent="0.25">
      <c r="A704" s="364"/>
      <c r="B704" s="248">
        <f t="shared" si="119"/>
        <v>191</v>
      </c>
      <c r="C704" s="382"/>
      <c r="D704" s="386" t="s">
        <v>1690</v>
      </c>
      <c r="E704" s="321"/>
      <c r="F704" s="18" t="s">
        <v>70</v>
      </c>
      <c r="G704" s="386">
        <v>0.84</v>
      </c>
      <c r="H704" s="386">
        <v>0.84</v>
      </c>
      <c r="I704" s="386">
        <v>488</v>
      </c>
      <c r="J704" s="18">
        <v>65</v>
      </c>
      <c r="K704" s="115">
        <v>610</v>
      </c>
      <c r="L704" s="115">
        <v>14.27</v>
      </c>
      <c r="M704" s="71">
        <v>2016</v>
      </c>
      <c r="N704" s="144">
        <f>IF(K704="","",IF(O704="",IF(K704=0,"",IF(K704&lt;=[7]Разработчик!$D$7,[7]Разработчик!$C$8,IF(K704&lt;=[7]Разработчик!$G$7,[7]Разработчик!$F$8,IF(K704&lt;=[7]Разработчик!$J$7,[7]Разработчик!$I$8,IF(K704&lt;=[7]Разработчик!$M$7,[7]Разработчик!$L$8,IF(K704&lt;=[7]Разработчик!$P$7,[7]Разработчик!$O$8,IF(K704&lt;=[7]Разработчик!$S$7,[7]Разработчик!$R$8,IF(K704&lt;=425.9,3.5,IF(K704&gt;=[7]Разработчик!$V$7,[7]Разработчик!$U$8))))))))),"-"))</f>
        <v>4</v>
      </c>
      <c r="O704" s="145"/>
      <c r="P704" s="71">
        <v>2019</v>
      </c>
      <c r="Q704" s="71">
        <v>2023</v>
      </c>
      <c r="R704" s="71">
        <v>12.5</v>
      </c>
      <c r="S704" s="18" t="s">
        <v>1684</v>
      </c>
      <c r="T704" s="146">
        <f t="shared" si="115"/>
        <v>2028.5</v>
      </c>
      <c r="U704" s="147"/>
      <c r="V704" s="147"/>
      <c r="W704" s="147"/>
      <c r="X704" s="147"/>
      <c r="Y704" s="147"/>
      <c r="Z704" s="147"/>
      <c r="AA704" s="148"/>
      <c r="AB704" s="147"/>
      <c r="AC704" s="196">
        <f t="shared" si="116"/>
        <v>0</v>
      </c>
      <c r="AD704" s="196">
        <f t="shared" si="117"/>
        <v>0</v>
      </c>
      <c r="AE704" s="196">
        <f t="shared" si="118"/>
        <v>0</v>
      </c>
    </row>
    <row r="705" spans="1:31" s="7" customFormat="1" x14ac:dyDescent="0.25">
      <c r="A705" s="364"/>
      <c r="B705" s="248">
        <f t="shared" si="119"/>
        <v>191</v>
      </c>
      <c r="C705" s="382"/>
      <c r="D705" s="386"/>
      <c r="E705" s="321"/>
      <c r="F705" s="18" t="s">
        <v>70</v>
      </c>
      <c r="G705" s="386"/>
      <c r="H705" s="386"/>
      <c r="I705" s="386"/>
      <c r="J705" s="18">
        <v>6</v>
      </c>
      <c r="K705" s="115">
        <v>57</v>
      </c>
      <c r="L705" s="115">
        <v>5</v>
      </c>
      <c r="M705" s="71">
        <v>2016</v>
      </c>
      <c r="N705" s="144">
        <f>IF(K705="","",IF(O705="",IF(K705=0,"",IF(K705&lt;=[7]Разработчик!$D$7,[7]Разработчик!$C$8,IF(K705&lt;=[7]Разработчик!$G$7,[7]Разработчик!$F$8,IF(K705&lt;=[7]Разработчик!$J$7,[7]Разработчик!$I$8,IF(K705&lt;=[7]Разработчик!$M$7,[7]Разработчик!$L$8,IF(K705&lt;=[7]Разработчик!$P$7,[7]Разработчик!$O$8,IF(K705&lt;=[7]Разработчик!$S$7,[7]Разработчик!$R$8,IF(K705&lt;=425.9,3.5,IF(K705&gt;=[7]Разработчик!$V$7,[7]Разработчик!$U$8))))))))),"-"))</f>
        <v>1.5</v>
      </c>
      <c r="O705" s="145"/>
      <c r="P705" s="71">
        <v>2019</v>
      </c>
      <c r="Q705" s="71">
        <v>2023</v>
      </c>
      <c r="R705" s="71">
        <v>12.5</v>
      </c>
      <c r="S705" s="141" t="s">
        <v>1687</v>
      </c>
      <c r="T705" s="146">
        <f t="shared" si="115"/>
        <v>2028.5</v>
      </c>
      <c r="U705" s="147"/>
      <c r="V705" s="147"/>
      <c r="W705" s="147"/>
      <c r="X705" s="147"/>
      <c r="Y705" s="147"/>
      <c r="Z705" s="147"/>
      <c r="AA705" s="148"/>
      <c r="AB705" s="147"/>
      <c r="AC705" s="196">
        <f t="shared" si="116"/>
        <v>0</v>
      </c>
      <c r="AD705" s="196">
        <f t="shared" si="117"/>
        <v>0</v>
      </c>
      <c r="AE705" s="196">
        <f t="shared" si="118"/>
        <v>0</v>
      </c>
    </row>
    <row r="706" spans="1:31" s="7" customFormat="1" x14ac:dyDescent="0.25">
      <c r="A706" s="364"/>
      <c r="B706" s="248">
        <f t="shared" si="119"/>
        <v>191</v>
      </c>
      <c r="C706" s="382"/>
      <c r="D706" s="386"/>
      <c r="E706" s="321"/>
      <c r="F706" s="18" t="s">
        <v>70</v>
      </c>
      <c r="G706" s="386"/>
      <c r="H706" s="386"/>
      <c r="I706" s="386"/>
      <c r="J706" s="18">
        <v>1</v>
      </c>
      <c r="K706" s="115">
        <v>45</v>
      </c>
      <c r="L706" s="115">
        <v>5</v>
      </c>
      <c r="M706" s="71">
        <v>2016</v>
      </c>
      <c r="N706" s="144">
        <f>IF(K706="","",IF(O706="",IF(K706=0,"",IF(K706&lt;=[7]Разработчик!$D$7,[7]Разработчик!$C$8,IF(K706&lt;=[7]Разработчик!$G$7,[7]Разработчик!$F$8,IF(K706&lt;=[7]Разработчик!$J$7,[7]Разработчик!$I$8,IF(K706&lt;=[7]Разработчик!$M$7,[7]Разработчик!$L$8,IF(K706&lt;=[7]Разработчик!$P$7,[7]Разработчик!$O$8,IF(K706&lt;=[7]Разработчик!$S$7,[7]Разработчик!$R$8,IF(K706&lt;=425.9,3.5,IF(K706&gt;=[7]Разработчик!$V$7,[7]Разработчик!$U$8))))))))),"-"))</f>
        <v>1.5</v>
      </c>
      <c r="O706" s="145"/>
      <c r="P706" s="71">
        <v>2019</v>
      </c>
      <c r="Q706" s="71">
        <v>2023</v>
      </c>
      <c r="R706" s="71">
        <v>12.5</v>
      </c>
      <c r="S706" s="141" t="s">
        <v>1353</v>
      </c>
      <c r="T706" s="146">
        <f t="shared" si="115"/>
        <v>2028.5</v>
      </c>
      <c r="U706" s="141">
        <v>15</v>
      </c>
      <c r="V706" s="141">
        <v>14</v>
      </c>
      <c r="W706" s="141">
        <v>29</v>
      </c>
      <c r="X706" s="141">
        <v>2</v>
      </c>
      <c r="Y706" s="141">
        <v>6</v>
      </c>
      <c r="Z706" s="141">
        <v>1</v>
      </c>
      <c r="AA706" s="148" t="s">
        <v>2872</v>
      </c>
      <c r="AB706" s="147" t="s">
        <v>2521</v>
      </c>
      <c r="AC706" s="196">
        <f t="shared" si="116"/>
        <v>38</v>
      </c>
      <c r="AD706" s="196">
        <f t="shared" si="117"/>
        <v>143</v>
      </c>
      <c r="AE706" s="196">
        <f t="shared" si="118"/>
        <v>181</v>
      </c>
    </row>
    <row r="707" spans="1:31" s="7" customFormat="1" x14ac:dyDescent="0.25">
      <c r="A707" s="364"/>
      <c r="B707" s="248">
        <f t="shared" si="119"/>
        <v>191</v>
      </c>
      <c r="C707" s="382"/>
      <c r="D707" s="386"/>
      <c r="E707" s="321"/>
      <c r="F707" s="18" t="s">
        <v>70</v>
      </c>
      <c r="G707" s="386"/>
      <c r="H707" s="386"/>
      <c r="I707" s="386"/>
      <c r="J707" s="18">
        <v>0.9</v>
      </c>
      <c r="K707" s="115">
        <v>32</v>
      </c>
      <c r="L707" s="115">
        <v>4.5</v>
      </c>
      <c r="M707" s="71">
        <v>2016</v>
      </c>
      <c r="N707" s="144">
        <f>IF(K707="","",IF(O707="",IF(K707=0,"",IF(K707&lt;=[7]Разработчик!$D$7,[7]Разработчик!$C$8,IF(K707&lt;=[7]Разработчик!$G$7,[7]Разработчик!$F$8,IF(K707&lt;=[7]Разработчик!$J$7,[7]Разработчик!$I$8,IF(K707&lt;=[7]Разработчик!$M$7,[7]Разработчик!$L$8,IF(K707&lt;=[7]Разработчик!$P$7,[7]Разработчик!$O$8,IF(K707&lt;=[7]Разработчик!$S$7,[7]Разработчик!$R$8,IF(K707&lt;=425.9,3.5,IF(K707&gt;=[7]Разработчик!$V$7,[7]Разработчик!$U$8))))))))),"-"))</f>
        <v>1.5</v>
      </c>
      <c r="O707" s="145"/>
      <c r="P707" s="71">
        <v>2019</v>
      </c>
      <c r="Q707" s="71">
        <v>2023</v>
      </c>
      <c r="R707" s="71">
        <v>12.5</v>
      </c>
      <c r="S707" s="141" t="s">
        <v>1688</v>
      </c>
      <c r="T707" s="146">
        <f t="shared" si="115"/>
        <v>2028.5</v>
      </c>
      <c r="U707" s="147"/>
      <c r="V707" s="147"/>
      <c r="W707" s="147"/>
      <c r="X707" s="147"/>
      <c r="Y707" s="147"/>
      <c r="Z707" s="147"/>
      <c r="AA707" s="148"/>
      <c r="AB707" s="147"/>
      <c r="AC707" s="196">
        <f t="shared" si="116"/>
        <v>0</v>
      </c>
      <c r="AD707" s="196">
        <f t="shared" si="117"/>
        <v>0</v>
      </c>
      <c r="AE707" s="196">
        <f t="shared" si="118"/>
        <v>0</v>
      </c>
    </row>
    <row r="708" spans="1:31" s="7" customFormat="1" x14ac:dyDescent="0.25">
      <c r="A708" s="364"/>
      <c r="B708" s="248">
        <f t="shared" si="119"/>
        <v>191</v>
      </c>
      <c r="C708" s="382"/>
      <c r="D708" s="386"/>
      <c r="E708" s="321"/>
      <c r="F708" s="18" t="s">
        <v>70</v>
      </c>
      <c r="G708" s="386"/>
      <c r="H708" s="386"/>
      <c r="I708" s="386"/>
      <c r="J708" s="18">
        <v>0.2</v>
      </c>
      <c r="K708" s="115">
        <v>25</v>
      </c>
      <c r="L708" s="115">
        <v>4.5</v>
      </c>
      <c r="M708" s="71">
        <v>2016</v>
      </c>
      <c r="N708" s="144">
        <f>IF(K708="","",IF(O708="",IF(K708=0,"",IF(K708&lt;=[7]Разработчик!$D$7,[7]Разработчик!$C$8,IF(K708&lt;=[7]Разработчик!$G$7,[7]Разработчик!$F$8,IF(K708&lt;=[7]Разработчик!$J$7,[7]Разработчик!$I$8,IF(K708&lt;=[7]Разработчик!$M$7,[7]Разработчик!$L$8,IF(K708&lt;=[7]Разработчик!$P$7,[7]Разработчик!$O$8,IF(K708&lt;=[7]Разработчик!$S$7,[7]Разработчик!$R$8,IF(K708&lt;=425.9,3.5,IF(K708&gt;=[7]Разработчик!$V$7,[7]Разработчик!$U$8))))))))),"-"))</f>
        <v>1</v>
      </c>
      <c r="O708" s="145"/>
      <c r="P708" s="71">
        <v>2019</v>
      </c>
      <c r="Q708" s="71">
        <v>2023</v>
      </c>
      <c r="R708" s="71">
        <v>12.5</v>
      </c>
      <c r="S708" s="141" t="s">
        <v>1688</v>
      </c>
      <c r="T708" s="146">
        <f t="shared" si="115"/>
        <v>2028.5</v>
      </c>
      <c r="U708" s="147"/>
      <c r="V708" s="147"/>
      <c r="W708" s="147"/>
      <c r="X708" s="147"/>
      <c r="Y708" s="147"/>
      <c r="Z708" s="147"/>
      <c r="AA708" s="148"/>
      <c r="AB708" s="147"/>
      <c r="AC708" s="196">
        <f t="shared" si="116"/>
        <v>0</v>
      </c>
      <c r="AD708" s="196">
        <f t="shared" si="117"/>
        <v>0</v>
      </c>
      <c r="AE708" s="196">
        <f t="shared" si="118"/>
        <v>0</v>
      </c>
    </row>
    <row r="709" spans="1:31" s="7" customFormat="1" x14ac:dyDescent="0.25">
      <c r="A709" s="364"/>
      <c r="B709" s="248">
        <f t="shared" si="119"/>
        <v>191</v>
      </c>
      <c r="C709" s="382"/>
      <c r="D709" s="18" t="s">
        <v>1691</v>
      </c>
      <c r="E709" s="321"/>
      <c r="F709" s="18" t="s">
        <v>70</v>
      </c>
      <c r="G709" s="18">
        <v>0.84</v>
      </c>
      <c r="H709" s="18">
        <v>0.84</v>
      </c>
      <c r="I709" s="18">
        <v>488</v>
      </c>
      <c r="J709" s="18">
        <v>0.3</v>
      </c>
      <c r="K709" s="115">
        <v>610</v>
      </c>
      <c r="L709" s="115">
        <v>14.27</v>
      </c>
      <c r="M709" s="71">
        <v>2016</v>
      </c>
      <c r="N709" s="144">
        <f>IF(K709="","",IF(O709="",IF(K709=0,"",IF(K709&lt;=[7]Разработчик!$D$7,[7]Разработчик!$C$8,IF(K709&lt;=[7]Разработчик!$G$7,[7]Разработчик!$F$8,IF(K709&lt;=[7]Разработчик!$J$7,[7]Разработчик!$I$8,IF(K709&lt;=[7]Разработчик!$M$7,[7]Разработчик!$L$8,IF(K709&lt;=[7]Разработчик!$P$7,[7]Разработчик!$O$8,IF(K709&lt;=[7]Разработчик!$S$7,[7]Разработчик!$R$8,IF(K709&lt;=425.9,3.5,IF(K709&gt;=[7]Разработчик!$V$7,[7]Разработчик!$U$8))))))))),"-"))</f>
        <v>4</v>
      </c>
      <c r="O709" s="145"/>
      <c r="P709" s="71">
        <v>2019</v>
      </c>
      <c r="Q709" s="71">
        <v>2023</v>
      </c>
      <c r="R709" s="71">
        <v>12.5</v>
      </c>
      <c r="S709" s="18" t="s">
        <v>1684</v>
      </c>
      <c r="T709" s="146">
        <f t="shared" si="115"/>
        <v>2028.5</v>
      </c>
      <c r="U709" s="71">
        <v>0</v>
      </c>
      <c r="V709" s="71">
        <v>0</v>
      </c>
      <c r="W709" s="71">
        <v>0</v>
      </c>
      <c r="X709" s="71">
        <v>0</v>
      </c>
      <c r="Y709" s="71">
        <v>0</v>
      </c>
      <c r="Z709" s="71">
        <v>0</v>
      </c>
      <c r="AA709" s="148" t="s">
        <v>2871</v>
      </c>
      <c r="AB709" s="147" t="s">
        <v>2521</v>
      </c>
      <c r="AC709" s="196">
        <f t="shared" si="116"/>
        <v>0</v>
      </c>
      <c r="AD709" s="196">
        <f t="shared" si="117"/>
        <v>0</v>
      </c>
      <c r="AE709" s="196">
        <f t="shared" si="118"/>
        <v>0</v>
      </c>
    </row>
    <row r="710" spans="1:31" s="7" customFormat="1" ht="36" customHeight="1" x14ac:dyDescent="0.25">
      <c r="A710" s="364" t="s">
        <v>1692</v>
      </c>
      <c r="B710" s="248">
        <v>192</v>
      </c>
      <c r="C710" s="382" t="s">
        <v>1693</v>
      </c>
      <c r="D710" s="386" t="s">
        <v>1694</v>
      </c>
      <c r="E710" s="382" t="s">
        <v>1695</v>
      </c>
      <c r="F710" s="18" t="s">
        <v>70</v>
      </c>
      <c r="G710" s="386">
        <v>0.84</v>
      </c>
      <c r="H710" s="386">
        <v>0.84</v>
      </c>
      <c r="I710" s="386">
        <v>488</v>
      </c>
      <c r="J710" s="18">
        <v>3.7</v>
      </c>
      <c r="K710" s="115">
        <v>508</v>
      </c>
      <c r="L710" s="115">
        <v>12.7</v>
      </c>
      <c r="M710" s="71">
        <v>2016</v>
      </c>
      <c r="N710" s="144">
        <f>IF(K710="","",IF(O710="",IF(K710=0,"",IF(K710&lt;=[7]Разработчик!$D$7,[7]Разработчик!$C$8,IF(K710&lt;=[7]Разработчик!$G$7,[7]Разработчик!$F$8,IF(K710&lt;=[7]Разработчик!$J$7,[7]Разработчик!$I$8,IF(K710&lt;=[7]Разработчик!$M$7,[7]Разработчик!$L$8,IF(K710&lt;=[7]Разработчик!$P$7,[7]Разработчик!$O$8,IF(K710&lt;=[7]Разработчик!$S$7,[7]Разработчик!$R$8,IF(K710&lt;=425.9,3.5,IF(K710&gt;=[7]Разработчик!$V$7,[7]Разработчик!$U$8))))))))),"-"))</f>
        <v>4</v>
      </c>
      <c r="O710" s="145"/>
      <c r="P710" s="71">
        <v>2019</v>
      </c>
      <c r="Q710" s="71">
        <v>2023</v>
      </c>
      <c r="R710" s="71">
        <v>12.5</v>
      </c>
      <c r="S710" s="18" t="s">
        <v>1684</v>
      </c>
      <c r="T710" s="146">
        <f t="shared" si="115"/>
        <v>2028.5</v>
      </c>
      <c r="U710" s="71"/>
      <c r="V710" s="147"/>
      <c r="W710" s="147"/>
      <c r="X710" s="147"/>
      <c r="Y710" s="147"/>
      <c r="Z710" s="147"/>
      <c r="AA710" s="148"/>
      <c r="AB710" s="147"/>
      <c r="AC710" s="196">
        <f t="shared" si="116"/>
        <v>0</v>
      </c>
      <c r="AD710" s="196">
        <f t="shared" si="117"/>
        <v>0</v>
      </c>
      <c r="AE710" s="196">
        <f t="shared" si="118"/>
        <v>0</v>
      </c>
    </row>
    <row r="711" spans="1:31" s="7" customFormat="1" x14ac:dyDescent="0.25">
      <c r="A711" s="364"/>
      <c r="B711" s="248">
        <f t="shared" ref="B711:B719" si="120">B710</f>
        <v>192</v>
      </c>
      <c r="C711" s="382"/>
      <c r="D711" s="386"/>
      <c r="E711" s="382"/>
      <c r="F711" s="18" t="s">
        <v>70</v>
      </c>
      <c r="G711" s="386"/>
      <c r="H711" s="386"/>
      <c r="I711" s="386"/>
      <c r="J711" s="18">
        <v>21.3</v>
      </c>
      <c r="K711" s="115">
        <v>377</v>
      </c>
      <c r="L711" s="115">
        <v>12</v>
      </c>
      <c r="M711" s="71">
        <v>2016</v>
      </c>
      <c r="N711" s="144">
        <f>IF(K711="","",IF(O711="",IF(K711=0,"",IF(K711&lt;=[7]Разработчик!$D$7,[7]Разработчик!$C$8,IF(K711&lt;=[7]Разработчик!$G$7,[7]Разработчик!$F$8,IF(K711&lt;=[7]Разработчик!$J$7,[7]Разработчик!$I$8,IF(K711&lt;=[7]Разработчик!$M$7,[7]Разработчик!$L$8,IF(K711&lt;=[7]Разработчик!$P$7,[7]Разработчик!$O$8,IF(K711&lt;=[7]Разработчик!$S$7,[7]Разработчик!$R$8,IF(K711&lt;=425.9,3.5,IF(K711&gt;=[7]Разработчик!$V$7,[7]Разработчик!$U$8))))))))),"-"))</f>
        <v>3.5</v>
      </c>
      <c r="O711" s="145"/>
      <c r="P711" s="71">
        <v>2019</v>
      </c>
      <c r="Q711" s="71">
        <v>2023</v>
      </c>
      <c r="R711" s="71">
        <v>12.5</v>
      </c>
      <c r="S711" s="141" t="s">
        <v>1646</v>
      </c>
      <c r="T711" s="146">
        <f t="shared" si="115"/>
        <v>2028.5</v>
      </c>
      <c r="U711" s="147"/>
      <c r="V711" s="147"/>
      <c r="W711" s="147"/>
      <c r="X711" s="147"/>
      <c r="Y711" s="147"/>
      <c r="Z711" s="147"/>
      <c r="AA711" s="148"/>
      <c r="AB711" s="147"/>
      <c r="AC711" s="196">
        <f t="shared" si="116"/>
        <v>0</v>
      </c>
      <c r="AD711" s="196">
        <f t="shared" si="117"/>
        <v>0</v>
      </c>
      <c r="AE711" s="196">
        <f t="shared" si="118"/>
        <v>0</v>
      </c>
    </row>
    <row r="712" spans="1:31" s="7" customFormat="1" x14ac:dyDescent="0.25">
      <c r="A712" s="364"/>
      <c r="B712" s="248">
        <f t="shared" si="120"/>
        <v>192</v>
      </c>
      <c r="C712" s="382"/>
      <c r="D712" s="386"/>
      <c r="E712" s="382"/>
      <c r="F712" s="18" t="s">
        <v>70</v>
      </c>
      <c r="G712" s="386"/>
      <c r="H712" s="386"/>
      <c r="I712" s="386"/>
      <c r="J712" s="18">
        <v>0.2</v>
      </c>
      <c r="K712" s="115">
        <v>57</v>
      </c>
      <c r="L712" s="115">
        <v>5</v>
      </c>
      <c r="M712" s="71">
        <v>2016</v>
      </c>
      <c r="N712" s="144">
        <f>IF(K712="","",IF(O712="",IF(K712=0,"",IF(K712&lt;=[7]Разработчик!$D$7,[7]Разработчик!$C$8,IF(K712&lt;=[7]Разработчик!$G$7,[7]Разработчик!$F$8,IF(K712&lt;=[7]Разработчик!$J$7,[7]Разработчик!$I$8,IF(K712&lt;=[7]Разработчик!$M$7,[7]Разработчик!$L$8,IF(K712&lt;=[7]Разработчик!$P$7,[7]Разработчик!$O$8,IF(K712&lt;=[7]Разработчик!$S$7,[7]Разработчик!$R$8,IF(K712&lt;=425.9,3.5,IF(K712&gt;=[7]Разработчик!$V$7,[7]Разработчик!$U$8))))))))),"-"))</f>
        <v>1.5</v>
      </c>
      <c r="O712" s="145"/>
      <c r="P712" s="71">
        <v>2019</v>
      </c>
      <c r="Q712" s="71">
        <v>2023</v>
      </c>
      <c r="R712" s="71">
        <v>12.5</v>
      </c>
      <c r="S712" s="141" t="s">
        <v>1646</v>
      </c>
      <c r="T712" s="146">
        <f t="shared" si="115"/>
        <v>2028.5</v>
      </c>
      <c r="U712" s="141">
        <v>11</v>
      </c>
      <c r="V712" s="141">
        <v>7</v>
      </c>
      <c r="W712" s="141">
        <v>21</v>
      </c>
      <c r="X712" s="141">
        <v>5</v>
      </c>
      <c r="Y712" s="141">
        <v>0</v>
      </c>
      <c r="Z712" s="141">
        <v>0</v>
      </c>
      <c r="AA712" s="148" t="s">
        <v>2873</v>
      </c>
      <c r="AB712" s="147" t="s">
        <v>2521</v>
      </c>
      <c r="AC712" s="196">
        <f t="shared" si="116"/>
        <v>23</v>
      </c>
      <c r="AD712" s="196">
        <f t="shared" si="117"/>
        <v>95</v>
      </c>
      <c r="AE712" s="196">
        <f t="shared" si="118"/>
        <v>118</v>
      </c>
    </row>
    <row r="713" spans="1:31" s="7" customFormat="1" x14ac:dyDescent="0.25">
      <c r="A713" s="364"/>
      <c r="B713" s="248">
        <f t="shared" si="120"/>
        <v>192</v>
      </c>
      <c r="C713" s="382"/>
      <c r="D713" s="386"/>
      <c r="E713" s="382"/>
      <c r="F713" s="18" t="s">
        <v>70</v>
      </c>
      <c r="G713" s="386"/>
      <c r="H713" s="386"/>
      <c r="I713" s="386"/>
      <c r="J713" s="18">
        <v>3.8</v>
      </c>
      <c r="K713" s="115">
        <v>32</v>
      </c>
      <c r="L713" s="115">
        <v>4.5</v>
      </c>
      <c r="M713" s="71">
        <v>2016</v>
      </c>
      <c r="N713" s="144">
        <f>IF(K713="","",IF(O713="",IF(K713=0,"",IF(K713&lt;=[7]Разработчик!$D$7,[7]Разработчик!$C$8,IF(K713&lt;=[7]Разработчик!$G$7,[7]Разработчик!$F$8,IF(K713&lt;=[7]Разработчик!$J$7,[7]Разработчик!$I$8,IF(K713&lt;=[7]Разработчик!$M$7,[7]Разработчик!$L$8,IF(K713&lt;=[7]Разработчик!$P$7,[7]Разработчик!$O$8,IF(K713&lt;=[7]Разработчик!$S$7,[7]Разработчик!$R$8,IF(K713&lt;=425.9,3.5,IF(K713&gt;=[7]Разработчик!$V$7,[7]Разработчик!$U$8))))))))),"-"))</f>
        <v>1.5</v>
      </c>
      <c r="O713" s="145"/>
      <c r="P713" s="71">
        <v>2019</v>
      </c>
      <c r="Q713" s="71">
        <v>2023</v>
      </c>
      <c r="R713" s="71">
        <v>12.5</v>
      </c>
      <c r="S713" s="141" t="s">
        <v>1353</v>
      </c>
      <c r="T713" s="146">
        <f t="shared" si="115"/>
        <v>2028.5</v>
      </c>
      <c r="U713" s="147"/>
      <c r="V713" s="147"/>
      <c r="W713" s="147"/>
      <c r="X713" s="147"/>
      <c r="Y713" s="147"/>
      <c r="Z713" s="147"/>
      <c r="AA713" s="148"/>
      <c r="AB713" s="147"/>
      <c r="AC713" s="196">
        <f t="shared" si="116"/>
        <v>0</v>
      </c>
      <c r="AD713" s="196">
        <f t="shared" si="117"/>
        <v>0</v>
      </c>
      <c r="AE713" s="196">
        <f t="shared" si="118"/>
        <v>0</v>
      </c>
    </row>
    <row r="714" spans="1:31" s="7" customFormat="1" x14ac:dyDescent="0.25">
      <c r="A714" s="364"/>
      <c r="B714" s="248">
        <f t="shared" si="120"/>
        <v>192</v>
      </c>
      <c r="C714" s="382"/>
      <c r="D714" s="386"/>
      <c r="E714" s="382"/>
      <c r="F714" s="18" t="s">
        <v>70</v>
      </c>
      <c r="G714" s="386"/>
      <c r="H714" s="386"/>
      <c r="I714" s="386"/>
      <c r="J714" s="18">
        <v>0.3</v>
      </c>
      <c r="K714" s="115">
        <v>25</v>
      </c>
      <c r="L714" s="115">
        <v>4.5</v>
      </c>
      <c r="M714" s="71">
        <v>2016</v>
      </c>
      <c r="N714" s="144">
        <f>IF(K714="","",IF(O714="",IF(K714=0,"",IF(K714&lt;=[7]Разработчик!$D$7,[7]Разработчик!$C$8,IF(K714&lt;=[7]Разработчик!$G$7,[7]Разработчик!$F$8,IF(K714&lt;=[7]Разработчик!$J$7,[7]Разработчик!$I$8,IF(K714&lt;=[7]Разработчик!$M$7,[7]Разработчик!$L$8,IF(K714&lt;=[7]Разработчик!$P$7,[7]Разработчик!$O$8,IF(K714&lt;=[7]Разработчик!$S$7,[7]Разработчик!$R$8,IF(K714&lt;=425.9,3.5,IF(K714&gt;=[7]Разработчик!$V$7,[7]Разработчик!$U$8))))))))),"-"))</f>
        <v>1</v>
      </c>
      <c r="O714" s="145"/>
      <c r="P714" s="71">
        <v>2019</v>
      </c>
      <c r="Q714" s="71">
        <v>2023</v>
      </c>
      <c r="R714" s="71">
        <v>12.5</v>
      </c>
      <c r="S714" s="141" t="s">
        <v>1353</v>
      </c>
      <c r="T714" s="146">
        <f t="shared" si="115"/>
        <v>2028.5</v>
      </c>
      <c r="U714" s="147"/>
      <c r="V714" s="147"/>
      <c r="W714" s="147"/>
      <c r="X714" s="147"/>
      <c r="Y714" s="147"/>
      <c r="Z714" s="147"/>
      <c r="AA714" s="148"/>
      <c r="AB714" s="147"/>
      <c r="AC714" s="196">
        <f t="shared" si="116"/>
        <v>0</v>
      </c>
      <c r="AD714" s="196">
        <f t="shared" si="117"/>
        <v>0</v>
      </c>
      <c r="AE714" s="196">
        <f t="shared" si="118"/>
        <v>0</v>
      </c>
    </row>
    <row r="715" spans="1:31" s="7" customFormat="1" ht="15" customHeight="1" x14ac:dyDescent="0.25">
      <c r="A715" s="364"/>
      <c r="B715" s="248">
        <f t="shared" si="120"/>
        <v>192</v>
      </c>
      <c r="C715" s="382"/>
      <c r="D715" s="386" t="s">
        <v>1696</v>
      </c>
      <c r="E715" s="382"/>
      <c r="F715" s="18" t="s">
        <v>70</v>
      </c>
      <c r="G715" s="386">
        <v>0.84</v>
      </c>
      <c r="H715" s="386">
        <v>0.84</v>
      </c>
      <c r="I715" s="386">
        <v>488</v>
      </c>
      <c r="J715" s="18">
        <v>0.5</v>
      </c>
      <c r="K715" s="115">
        <v>377</v>
      </c>
      <c r="L715" s="115">
        <v>12</v>
      </c>
      <c r="M715" s="71">
        <v>2016</v>
      </c>
      <c r="N715" s="144">
        <f>IF(K715="","",IF(O715="",IF(K715=0,"",IF(K715&lt;=[7]Разработчик!$D$7,[7]Разработчик!$C$8,IF(K715&lt;=[7]Разработчик!$G$7,[7]Разработчик!$F$8,IF(K715&lt;=[7]Разработчик!$J$7,[7]Разработчик!$I$8,IF(K715&lt;=[7]Разработчик!$M$7,[7]Разработчик!$L$8,IF(K715&lt;=[7]Разработчик!$P$7,[7]Разработчик!$O$8,IF(K715&lt;=[7]Разработчик!$S$7,[7]Разработчик!$R$8,IF(K715&lt;=425.9,3.5,IF(K715&gt;=[7]Разработчик!$V$7,[7]Разработчик!$U$8))))))))),"-"))</f>
        <v>3.5</v>
      </c>
      <c r="O715" s="145"/>
      <c r="P715" s="71">
        <v>2019</v>
      </c>
      <c r="Q715" s="71">
        <v>2023</v>
      </c>
      <c r="R715" s="71">
        <v>12.5</v>
      </c>
      <c r="S715" s="141" t="s">
        <v>1646</v>
      </c>
      <c r="T715" s="146">
        <f t="shared" si="115"/>
        <v>2028.5</v>
      </c>
      <c r="U715" s="147"/>
      <c r="V715" s="147"/>
      <c r="W715" s="147"/>
      <c r="X715" s="147"/>
      <c r="Y715" s="147"/>
      <c r="Z715" s="147"/>
      <c r="AA715" s="148"/>
      <c r="AB715" s="147"/>
      <c r="AC715" s="196">
        <f t="shared" si="116"/>
        <v>0</v>
      </c>
      <c r="AD715" s="196">
        <f t="shared" si="117"/>
        <v>0</v>
      </c>
      <c r="AE715" s="196">
        <f t="shared" si="118"/>
        <v>0</v>
      </c>
    </row>
    <row r="716" spans="1:31" s="7" customFormat="1" x14ac:dyDescent="0.25">
      <c r="A716" s="364"/>
      <c r="B716" s="248">
        <f t="shared" si="120"/>
        <v>192</v>
      </c>
      <c r="C716" s="382"/>
      <c r="D716" s="386"/>
      <c r="E716" s="382"/>
      <c r="F716" s="18" t="s">
        <v>70</v>
      </c>
      <c r="G716" s="386"/>
      <c r="H716" s="386"/>
      <c r="I716" s="386"/>
      <c r="J716" s="18">
        <v>19.8</v>
      </c>
      <c r="K716" s="115">
        <v>159</v>
      </c>
      <c r="L716" s="115">
        <v>7</v>
      </c>
      <c r="M716" s="71">
        <v>2016</v>
      </c>
      <c r="N716" s="144">
        <f>IF(K716="","",IF(O716="",IF(K716=0,"",IF(K716&lt;=[7]Разработчик!$D$7,[7]Разработчик!$C$8,IF(K716&lt;=[7]Разработчик!$G$7,[7]Разработчик!$F$8,IF(K716&lt;=[7]Разработчик!$J$7,[7]Разработчик!$I$8,IF(K716&lt;=[7]Разработчик!$M$7,[7]Разработчик!$L$8,IF(K716&lt;=[7]Разработчик!$P$7,[7]Разработчик!$O$8,IF(K716&lt;=[7]Разработчик!$S$7,[7]Разработчик!$R$8,IF(K716&lt;=425.9,3.5,IF(K716&gt;=[7]Разработчик!$V$7,[7]Разработчик!$U$8))))))))),"-"))</f>
        <v>2.5</v>
      </c>
      <c r="O716" s="145"/>
      <c r="P716" s="71">
        <v>2019</v>
      </c>
      <c r="Q716" s="71">
        <v>2023</v>
      </c>
      <c r="R716" s="71">
        <v>12.5</v>
      </c>
      <c r="S716" s="141" t="s">
        <v>1646</v>
      </c>
      <c r="T716" s="146">
        <f t="shared" si="115"/>
        <v>2028.5</v>
      </c>
      <c r="U716" s="141">
        <v>9</v>
      </c>
      <c r="V716" s="141">
        <v>2</v>
      </c>
      <c r="W716" s="141">
        <v>5</v>
      </c>
      <c r="X716" s="141">
        <v>1</v>
      </c>
      <c r="Y716" s="141">
        <v>0</v>
      </c>
      <c r="Z716" s="141">
        <v>0</v>
      </c>
      <c r="AA716" s="148" t="s">
        <v>2874</v>
      </c>
      <c r="AB716" s="147" t="s">
        <v>2521</v>
      </c>
      <c r="AC716" s="196">
        <f t="shared" si="116"/>
        <v>12</v>
      </c>
      <c r="AD716" s="196">
        <f t="shared" si="117"/>
        <v>36</v>
      </c>
      <c r="AE716" s="196">
        <f t="shared" si="118"/>
        <v>48</v>
      </c>
    </row>
    <row r="717" spans="1:31" s="7" customFormat="1" x14ac:dyDescent="0.25">
      <c r="A717" s="364"/>
      <c r="B717" s="248">
        <f t="shared" si="120"/>
        <v>192</v>
      </c>
      <c r="C717" s="382"/>
      <c r="D717" s="386"/>
      <c r="E717" s="382"/>
      <c r="F717" s="18" t="s">
        <v>70</v>
      </c>
      <c r="G717" s="386"/>
      <c r="H717" s="386"/>
      <c r="I717" s="386"/>
      <c r="J717" s="18">
        <v>0.1</v>
      </c>
      <c r="K717" s="115">
        <v>25</v>
      </c>
      <c r="L717" s="115">
        <v>4.5</v>
      </c>
      <c r="M717" s="71">
        <v>2016</v>
      </c>
      <c r="N717" s="144">
        <f>IF(K717="","",IF(O717="",IF(K717=0,"",IF(K717&lt;=[7]Разработчик!$D$7,[7]Разработчик!$C$8,IF(K717&lt;=[7]Разработчик!$G$7,[7]Разработчик!$F$8,IF(K717&lt;=[7]Разработчик!$J$7,[7]Разработчик!$I$8,IF(K717&lt;=[7]Разработчик!$M$7,[7]Разработчик!$L$8,IF(K717&lt;=[7]Разработчик!$P$7,[7]Разработчик!$O$8,IF(K717&lt;=[7]Разработчик!$S$7,[7]Разработчик!$R$8,IF(K717&lt;=425.9,3.5,IF(K717&gt;=[7]Разработчик!$V$7,[7]Разработчик!$U$8))))))))),"-"))</f>
        <v>1</v>
      </c>
      <c r="O717" s="145"/>
      <c r="P717" s="71">
        <v>2019</v>
      </c>
      <c r="Q717" s="71">
        <v>2023</v>
      </c>
      <c r="R717" s="71">
        <v>12.5</v>
      </c>
      <c r="S717" s="141" t="s">
        <v>1353</v>
      </c>
      <c r="T717" s="146">
        <f t="shared" si="115"/>
        <v>2028.5</v>
      </c>
      <c r="U717" s="147"/>
      <c r="V717" s="147"/>
      <c r="W717" s="147"/>
      <c r="X717" s="147"/>
      <c r="Y717" s="147"/>
      <c r="Z717" s="147"/>
      <c r="AA717" s="148"/>
      <c r="AB717" s="147"/>
      <c r="AC717" s="196">
        <f t="shared" si="116"/>
        <v>0</v>
      </c>
      <c r="AD717" s="196">
        <f t="shared" si="117"/>
        <v>0</v>
      </c>
      <c r="AE717" s="196">
        <f t="shared" si="118"/>
        <v>0</v>
      </c>
    </row>
    <row r="718" spans="1:31" s="7" customFormat="1" ht="15" customHeight="1" x14ac:dyDescent="0.25">
      <c r="A718" s="364"/>
      <c r="B718" s="248">
        <f t="shared" si="120"/>
        <v>192</v>
      </c>
      <c r="C718" s="382"/>
      <c r="D718" s="386" t="s">
        <v>1697</v>
      </c>
      <c r="E718" s="382"/>
      <c r="F718" s="18" t="s">
        <v>70</v>
      </c>
      <c r="G718" s="386">
        <v>0.84</v>
      </c>
      <c r="H718" s="386">
        <v>0.84</v>
      </c>
      <c r="I718" s="386">
        <v>488</v>
      </c>
      <c r="J718" s="18">
        <v>10.199999999999999</v>
      </c>
      <c r="K718" s="115">
        <v>32</v>
      </c>
      <c r="L718" s="115">
        <v>4.5</v>
      </c>
      <c r="M718" s="71">
        <v>2016</v>
      </c>
      <c r="N718" s="144">
        <f>IF(K718="","",IF(O718="",IF(K718=0,"",IF(K718&lt;=[7]Разработчик!$D$7,[7]Разработчик!$C$8,IF(K718&lt;=[7]Разработчик!$G$7,[7]Разработчик!$F$8,IF(K718&lt;=[7]Разработчик!$J$7,[7]Разработчик!$I$8,IF(K718&lt;=[7]Разработчик!$M$7,[7]Разработчик!$L$8,IF(K718&lt;=[7]Разработчик!$P$7,[7]Разработчик!$O$8,IF(K718&lt;=[7]Разработчик!$S$7,[7]Разработчик!$R$8,IF(K718&lt;=425.9,3.5,IF(K718&gt;=[7]Разработчик!$V$7,[7]Разработчик!$U$8))))))))),"-"))</f>
        <v>1.5</v>
      </c>
      <c r="O718" s="145"/>
      <c r="P718" s="71">
        <v>2019</v>
      </c>
      <c r="Q718" s="71">
        <v>2023</v>
      </c>
      <c r="R718" s="71">
        <v>12.5</v>
      </c>
      <c r="S718" s="141" t="s">
        <v>1353</v>
      </c>
      <c r="T718" s="146">
        <f t="shared" si="115"/>
        <v>2028.5</v>
      </c>
      <c r="U718" s="147"/>
      <c r="V718" s="147"/>
      <c r="W718" s="147"/>
      <c r="X718" s="147"/>
      <c r="Y718" s="147"/>
      <c r="Z718" s="147"/>
      <c r="AA718" s="148"/>
      <c r="AB718" s="147"/>
      <c r="AC718" s="196">
        <f t="shared" si="116"/>
        <v>0</v>
      </c>
      <c r="AD718" s="196">
        <f t="shared" si="117"/>
        <v>0</v>
      </c>
      <c r="AE718" s="196">
        <f t="shared" si="118"/>
        <v>0</v>
      </c>
    </row>
    <row r="719" spans="1:31" s="7" customFormat="1" x14ac:dyDescent="0.25">
      <c r="A719" s="364"/>
      <c r="B719" s="248">
        <f t="shared" si="120"/>
        <v>192</v>
      </c>
      <c r="C719" s="382"/>
      <c r="D719" s="386"/>
      <c r="E719" s="382"/>
      <c r="F719" s="18" t="s">
        <v>70</v>
      </c>
      <c r="G719" s="386"/>
      <c r="H719" s="386"/>
      <c r="I719" s="386"/>
      <c r="J719" s="18">
        <v>0.2</v>
      </c>
      <c r="K719" s="115">
        <v>25</v>
      </c>
      <c r="L719" s="115">
        <v>4.5</v>
      </c>
      <c r="M719" s="71">
        <v>2016</v>
      </c>
      <c r="N719" s="144">
        <f>IF(K719="","",IF(O719="",IF(K719=0,"",IF(K719&lt;=[7]Разработчик!$D$7,[7]Разработчик!$C$8,IF(K719&lt;=[7]Разработчик!$G$7,[7]Разработчик!$F$8,IF(K719&lt;=[7]Разработчик!$J$7,[7]Разработчик!$I$8,IF(K719&lt;=[7]Разработчик!$M$7,[7]Разработчик!$L$8,IF(K719&lt;=[7]Разработчик!$P$7,[7]Разработчик!$O$8,IF(K719&lt;=[7]Разработчик!$S$7,[7]Разработчик!$R$8,IF(K719&lt;=425.9,3.5,IF(K719&gt;=[7]Разработчик!$V$7,[7]Разработчик!$U$8))))))))),"-"))</f>
        <v>1</v>
      </c>
      <c r="O719" s="145"/>
      <c r="P719" s="71">
        <v>2019</v>
      </c>
      <c r="Q719" s="71">
        <v>2023</v>
      </c>
      <c r="R719" s="71">
        <v>12.5</v>
      </c>
      <c r="S719" s="141" t="s">
        <v>1353</v>
      </c>
      <c r="T719" s="146">
        <f t="shared" si="115"/>
        <v>2028.5</v>
      </c>
      <c r="U719" s="141">
        <v>6</v>
      </c>
      <c r="V719" s="141">
        <v>4</v>
      </c>
      <c r="W719" s="141">
        <v>8</v>
      </c>
      <c r="X719" s="141">
        <v>2</v>
      </c>
      <c r="Y719" s="141">
        <v>0</v>
      </c>
      <c r="Z719" s="141">
        <v>1</v>
      </c>
      <c r="AA719" s="148" t="s">
        <v>2875</v>
      </c>
      <c r="AB719" s="147" t="s">
        <v>2521</v>
      </c>
      <c r="AC719" s="196">
        <f t="shared" si="116"/>
        <v>13</v>
      </c>
      <c r="AD719" s="196">
        <f t="shared" si="117"/>
        <v>47</v>
      </c>
      <c r="AE719" s="196">
        <f t="shared" si="118"/>
        <v>60</v>
      </c>
    </row>
    <row r="720" spans="1:31" s="7" customFormat="1" ht="36" customHeight="1" x14ac:dyDescent="0.25">
      <c r="A720" s="364" t="s">
        <v>1698</v>
      </c>
      <c r="B720" s="248">
        <v>193</v>
      </c>
      <c r="C720" s="382" t="s">
        <v>1699</v>
      </c>
      <c r="D720" s="386" t="s">
        <v>1700</v>
      </c>
      <c r="E720" s="382" t="s">
        <v>1695</v>
      </c>
      <c r="F720" s="18" t="s">
        <v>70</v>
      </c>
      <c r="G720" s="386">
        <v>0.84</v>
      </c>
      <c r="H720" s="386">
        <v>0.84</v>
      </c>
      <c r="I720" s="386">
        <v>488</v>
      </c>
      <c r="J720" s="18">
        <v>3.7</v>
      </c>
      <c r="K720" s="115">
        <v>508</v>
      </c>
      <c r="L720" s="115">
        <v>12.7</v>
      </c>
      <c r="M720" s="71">
        <v>2016</v>
      </c>
      <c r="N720" s="144">
        <f>IF(K720="","",IF(O720="",IF(K720=0,"",IF(K720&lt;=[7]Разработчик!$D$7,[7]Разработчик!$C$8,IF(K720&lt;=[7]Разработчик!$G$7,[7]Разработчик!$F$8,IF(K720&lt;=[7]Разработчик!$J$7,[7]Разработчик!$I$8,IF(K720&lt;=[7]Разработчик!$M$7,[7]Разработчик!$L$8,IF(K720&lt;=[7]Разработчик!$P$7,[7]Разработчик!$O$8,IF(K720&lt;=[7]Разработчик!$S$7,[7]Разработчик!$R$8,IF(K720&lt;=425.9,3.5,IF(K720&gt;=[7]Разработчик!$V$7,[7]Разработчик!$U$8))))))))),"-"))</f>
        <v>4</v>
      </c>
      <c r="O720" s="145"/>
      <c r="P720" s="71">
        <v>2019</v>
      </c>
      <c r="Q720" s="71">
        <v>2023</v>
      </c>
      <c r="R720" s="71">
        <v>12.5</v>
      </c>
      <c r="S720" s="18" t="s">
        <v>1684</v>
      </c>
      <c r="T720" s="146">
        <f t="shared" si="115"/>
        <v>2028.5</v>
      </c>
      <c r="U720" s="147"/>
      <c r="V720" s="147"/>
      <c r="W720" s="147"/>
      <c r="X720" s="147"/>
      <c r="Y720" s="147"/>
      <c r="Z720" s="147"/>
      <c r="AA720" s="148"/>
      <c r="AB720" s="147"/>
      <c r="AC720" s="196">
        <f t="shared" si="116"/>
        <v>0</v>
      </c>
      <c r="AD720" s="196">
        <f t="shared" si="117"/>
        <v>0</v>
      </c>
      <c r="AE720" s="196">
        <f t="shared" si="118"/>
        <v>0</v>
      </c>
    </row>
    <row r="721" spans="1:31" s="7" customFormat="1" x14ac:dyDescent="0.25">
      <c r="A721" s="364"/>
      <c r="B721" s="248">
        <f t="shared" ref="B721:B730" si="121">B720</f>
        <v>193</v>
      </c>
      <c r="C721" s="382"/>
      <c r="D721" s="386"/>
      <c r="E721" s="382"/>
      <c r="F721" s="18" t="s">
        <v>70</v>
      </c>
      <c r="G721" s="386"/>
      <c r="H721" s="386"/>
      <c r="I721" s="386"/>
      <c r="J721" s="18">
        <v>21.3</v>
      </c>
      <c r="K721" s="115">
        <v>377</v>
      </c>
      <c r="L721" s="115">
        <v>12</v>
      </c>
      <c r="M721" s="71">
        <v>2016</v>
      </c>
      <c r="N721" s="144">
        <f>IF(K721="","",IF(O721="",IF(K721=0,"",IF(K721&lt;=[7]Разработчик!$D$7,[7]Разработчик!$C$8,IF(K721&lt;=[7]Разработчик!$G$7,[7]Разработчик!$F$8,IF(K721&lt;=[7]Разработчик!$J$7,[7]Разработчик!$I$8,IF(K721&lt;=[7]Разработчик!$M$7,[7]Разработчик!$L$8,IF(K721&lt;=[7]Разработчик!$P$7,[7]Разработчик!$O$8,IF(K721&lt;=[7]Разработчик!$S$7,[7]Разработчик!$R$8,IF(K721&lt;=425.9,3.5,IF(K721&gt;=[7]Разработчик!$V$7,[7]Разработчик!$U$8))))))))),"-"))</f>
        <v>3.5</v>
      </c>
      <c r="O721" s="145"/>
      <c r="P721" s="71">
        <v>2019</v>
      </c>
      <c r="Q721" s="71">
        <v>2023</v>
      </c>
      <c r="R721" s="71">
        <v>12.5</v>
      </c>
      <c r="S721" s="141" t="s">
        <v>1646</v>
      </c>
      <c r="T721" s="146">
        <f t="shared" si="115"/>
        <v>2028.5</v>
      </c>
      <c r="U721" s="147"/>
      <c r="V721" s="147"/>
      <c r="W721" s="147"/>
      <c r="X721" s="147"/>
      <c r="Y721" s="147"/>
      <c r="Z721" s="147"/>
      <c r="AA721" s="148"/>
      <c r="AB721" s="147"/>
      <c r="AC721" s="196">
        <f t="shared" si="116"/>
        <v>0</v>
      </c>
      <c r="AD721" s="196">
        <f t="shared" si="117"/>
        <v>0</v>
      </c>
      <c r="AE721" s="196">
        <f t="shared" si="118"/>
        <v>0</v>
      </c>
    </row>
    <row r="722" spans="1:31" s="7" customFormat="1" x14ac:dyDescent="0.25">
      <c r="A722" s="364"/>
      <c r="B722" s="248">
        <f t="shared" si="121"/>
        <v>193</v>
      </c>
      <c r="C722" s="382"/>
      <c r="D722" s="386"/>
      <c r="E722" s="382"/>
      <c r="F722" s="18" t="s">
        <v>70</v>
      </c>
      <c r="G722" s="386"/>
      <c r="H722" s="386"/>
      <c r="I722" s="386"/>
      <c r="J722" s="18">
        <v>0.2</v>
      </c>
      <c r="K722" s="115">
        <v>57</v>
      </c>
      <c r="L722" s="115">
        <v>5</v>
      </c>
      <c r="M722" s="71">
        <v>2016</v>
      </c>
      <c r="N722" s="144">
        <f>IF(K722="","",IF(O722="",IF(K722=0,"",IF(K722&lt;=[7]Разработчик!$D$7,[7]Разработчик!$C$8,IF(K722&lt;=[7]Разработчик!$G$7,[7]Разработчик!$F$8,IF(K722&lt;=[7]Разработчик!$J$7,[7]Разработчик!$I$8,IF(K722&lt;=[7]Разработчик!$M$7,[7]Разработчик!$L$8,IF(K722&lt;=[7]Разработчик!$P$7,[7]Разработчик!$O$8,IF(K722&lt;=[7]Разработчик!$S$7,[7]Разработчик!$R$8,IF(K722&lt;=425.9,3.5,IF(K722&gt;=[7]Разработчик!$V$7,[7]Разработчик!$U$8))))))))),"-"))</f>
        <v>1.5</v>
      </c>
      <c r="O722" s="145"/>
      <c r="P722" s="71">
        <v>2019</v>
      </c>
      <c r="Q722" s="71">
        <v>2023</v>
      </c>
      <c r="R722" s="71">
        <v>12.5</v>
      </c>
      <c r="S722" s="141" t="s">
        <v>1646</v>
      </c>
      <c r="T722" s="146">
        <f t="shared" si="115"/>
        <v>2028.5</v>
      </c>
      <c r="U722" s="141">
        <v>10</v>
      </c>
      <c r="V722" s="141">
        <v>11</v>
      </c>
      <c r="W722" s="141">
        <v>15</v>
      </c>
      <c r="X722" s="141">
        <v>3</v>
      </c>
      <c r="Y722" s="141">
        <v>0</v>
      </c>
      <c r="Z722" s="141">
        <v>0</v>
      </c>
      <c r="AA722" s="148" t="s">
        <v>2876</v>
      </c>
      <c r="AB722" s="147" t="s">
        <v>2521</v>
      </c>
      <c r="AC722" s="196">
        <f t="shared" si="116"/>
        <v>24</v>
      </c>
      <c r="AD722" s="196">
        <f t="shared" si="117"/>
        <v>89</v>
      </c>
      <c r="AE722" s="196">
        <f t="shared" si="118"/>
        <v>113</v>
      </c>
    </row>
    <row r="723" spans="1:31" s="7" customFormat="1" x14ac:dyDescent="0.25">
      <c r="A723" s="364"/>
      <c r="B723" s="248">
        <f t="shared" si="121"/>
        <v>193</v>
      </c>
      <c r="C723" s="382"/>
      <c r="D723" s="386"/>
      <c r="E723" s="382"/>
      <c r="F723" s="18" t="s">
        <v>70</v>
      </c>
      <c r="G723" s="386"/>
      <c r="H723" s="386"/>
      <c r="I723" s="386"/>
      <c r="J723" s="18">
        <v>3.8</v>
      </c>
      <c r="K723" s="115">
        <v>32</v>
      </c>
      <c r="L723" s="115">
        <v>4.5</v>
      </c>
      <c r="M723" s="71">
        <v>2016</v>
      </c>
      <c r="N723" s="144">
        <f>IF(K723="","",IF(O723="",IF(K723=0,"",IF(K723&lt;=[7]Разработчик!$D$7,[7]Разработчик!$C$8,IF(K723&lt;=[7]Разработчик!$G$7,[7]Разработчик!$F$8,IF(K723&lt;=[7]Разработчик!$J$7,[7]Разработчик!$I$8,IF(K723&lt;=[7]Разработчик!$M$7,[7]Разработчик!$L$8,IF(K723&lt;=[7]Разработчик!$P$7,[7]Разработчик!$O$8,IF(K723&lt;=[7]Разработчик!$S$7,[7]Разработчик!$R$8,IF(K723&lt;=425.9,3.5,IF(K723&gt;=[7]Разработчик!$V$7,[7]Разработчик!$U$8))))))))),"-"))</f>
        <v>1.5</v>
      </c>
      <c r="O723" s="145"/>
      <c r="P723" s="71">
        <v>2019</v>
      </c>
      <c r="Q723" s="71">
        <v>2023</v>
      </c>
      <c r="R723" s="71">
        <v>12.5</v>
      </c>
      <c r="S723" s="141" t="s">
        <v>1353</v>
      </c>
      <c r="T723" s="146">
        <f t="shared" si="115"/>
        <v>2028.5</v>
      </c>
      <c r="U723" s="147"/>
      <c r="V723" s="147"/>
      <c r="W723" s="147"/>
      <c r="X723" s="147"/>
      <c r="Y723" s="147"/>
      <c r="Z723" s="147"/>
      <c r="AA723" s="148"/>
      <c r="AB723" s="147"/>
      <c r="AC723" s="196">
        <f t="shared" si="116"/>
        <v>0</v>
      </c>
      <c r="AD723" s="196">
        <f t="shared" si="117"/>
        <v>0</v>
      </c>
      <c r="AE723" s="196">
        <f t="shared" si="118"/>
        <v>0</v>
      </c>
    </row>
    <row r="724" spans="1:31" s="7" customFormat="1" x14ac:dyDescent="0.25">
      <c r="A724" s="364"/>
      <c r="B724" s="248">
        <f t="shared" si="121"/>
        <v>193</v>
      </c>
      <c r="C724" s="382"/>
      <c r="D724" s="386"/>
      <c r="E724" s="382"/>
      <c r="F724" s="18" t="s">
        <v>70</v>
      </c>
      <c r="G724" s="386"/>
      <c r="H724" s="386"/>
      <c r="I724" s="386"/>
      <c r="J724" s="18">
        <v>0.3</v>
      </c>
      <c r="K724" s="115">
        <v>25</v>
      </c>
      <c r="L724" s="115">
        <v>4.5</v>
      </c>
      <c r="M724" s="71">
        <v>2016</v>
      </c>
      <c r="N724" s="144">
        <f>IF(K724="","",IF(O724="",IF(K724=0,"",IF(K724&lt;=[7]Разработчик!$D$7,[7]Разработчик!$C$8,IF(K724&lt;=[7]Разработчик!$G$7,[7]Разработчик!$F$8,IF(K724&lt;=[7]Разработчик!$J$7,[7]Разработчик!$I$8,IF(K724&lt;=[7]Разработчик!$M$7,[7]Разработчик!$L$8,IF(K724&lt;=[7]Разработчик!$P$7,[7]Разработчик!$O$8,IF(K724&lt;=[7]Разработчик!$S$7,[7]Разработчик!$R$8,IF(K724&lt;=425.9,3.5,IF(K724&gt;=[7]Разработчик!$V$7,[7]Разработчик!$U$8))))))))),"-"))</f>
        <v>1</v>
      </c>
      <c r="O724" s="145"/>
      <c r="P724" s="71">
        <v>2019</v>
      </c>
      <c r="Q724" s="71">
        <v>2023</v>
      </c>
      <c r="R724" s="71">
        <v>12.5</v>
      </c>
      <c r="S724" s="141" t="s">
        <v>1353</v>
      </c>
      <c r="T724" s="146">
        <f t="shared" si="115"/>
        <v>2028.5</v>
      </c>
      <c r="U724" s="147"/>
      <c r="V724" s="147"/>
      <c r="W724" s="147"/>
      <c r="X724" s="147"/>
      <c r="Y724" s="147"/>
      <c r="Z724" s="147"/>
      <c r="AA724" s="148"/>
      <c r="AB724" s="147"/>
      <c r="AC724" s="196">
        <f t="shared" si="116"/>
        <v>0</v>
      </c>
      <c r="AD724" s="196">
        <f t="shared" si="117"/>
        <v>0</v>
      </c>
      <c r="AE724" s="196">
        <f t="shared" si="118"/>
        <v>0</v>
      </c>
    </row>
    <row r="725" spans="1:31" s="7" customFormat="1" ht="15" customHeight="1" x14ac:dyDescent="0.25">
      <c r="A725" s="364"/>
      <c r="B725" s="248">
        <f t="shared" si="121"/>
        <v>193</v>
      </c>
      <c r="C725" s="382"/>
      <c r="D725" s="386" t="s">
        <v>1701</v>
      </c>
      <c r="E725" s="382"/>
      <c r="F725" s="18" t="s">
        <v>70</v>
      </c>
      <c r="G725" s="386">
        <v>0.84</v>
      </c>
      <c r="H725" s="386">
        <v>0.84</v>
      </c>
      <c r="I725" s="386">
        <v>488</v>
      </c>
      <c r="J725" s="18">
        <v>0.2</v>
      </c>
      <c r="K725" s="115">
        <v>377</v>
      </c>
      <c r="L725" s="115">
        <v>12</v>
      </c>
      <c r="M725" s="71">
        <v>2016</v>
      </c>
      <c r="N725" s="144">
        <f>IF(K725="","",IF(O725="",IF(K725=0,"",IF(K725&lt;=[7]Разработчик!$D$7,[7]Разработчик!$C$8,IF(K725&lt;=[7]Разработчик!$G$7,[7]Разработчик!$F$8,IF(K725&lt;=[7]Разработчик!$J$7,[7]Разработчик!$I$8,IF(K725&lt;=[7]Разработчик!$M$7,[7]Разработчик!$L$8,IF(K725&lt;=[7]Разработчик!$P$7,[7]Разработчик!$O$8,IF(K725&lt;=[7]Разработчик!$S$7,[7]Разработчик!$R$8,IF(K725&lt;=425.9,3.5,IF(K725&gt;=[7]Разработчик!$V$7,[7]Разработчик!$U$8))))))))),"-"))</f>
        <v>3.5</v>
      </c>
      <c r="O725" s="145"/>
      <c r="P725" s="71">
        <v>2019</v>
      </c>
      <c r="Q725" s="71">
        <v>2023</v>
      </c>
      <c r="R725" s="71">
        <v>12.5</v>
      </c>
      <c r="S725" s="141" t="s">
        <v>1646</v>
      </c>
      <c r="T725" s="146">
        <f t="shared" si="115"/>
        <v>2028.5</v>
      </c>
      <c r="U725" s="147"/>
      <c r="V725" s="147"/>
      <c r="W725" s="147"/>
      <c r="X725" s="147"/>
      <c r="Y725" s="147"/>
      <c r="Z725" s="147"/>
      <c r="AA725" s="148"/>
      <c r="AB725" s="147"/>
      <c r="AC725" s="196">
        <f t="shared" si="116"/>
        <v>0</v>
      </c>
      <c r="AD725" s="196">
        <f t="shared" si="117"/>
        <v>0</v>
      </c>
      <c r="AE725" s="196">
        <f t="shared" si="118"/>
        <v>0</v>
      </c>
    </row>
    <row r="726" spans="1:31" s="7" customFormat="1" x14ac:dyDescent="0.25">
      <c r="A726" s="364"/>
      <c r="B726" s="248">
        <f t="shared" si="121"/>
        <v>193</v>
      </c>
      <c r="C726" s="382"/>
      <c r="D726" s="386"/>
      <c r="E726" s="382"/>
      <c r="F726" s="18" t="s">
        <v>70</v>
      </c>
      <c r="G726" s="386"/>
      <c r="H726" s="386"/>
      <c r="I726" s="386"/>
      <c r="J726" s="18">
        <v>0.1</v>
      </c>
      <c r="K726" s="115">
        <v>273</v>
      </c>
      <c r="L726" s="115">
        <v>10</v>
      </c>
      <c r="M726" s="71">
        <v>2016</v>
      </c>
      <c r="N726" s="144">
        <f>IF(K726="","",IF(O726="",IF(K726=0,"",IF(K726&lt;=[7]Разработчик!$D$7,[7]Разработчик!$C$8,IF(K726&lt;=[7]Разработчик!$G$7,[7]Разработчик!$F$8,IF(K726&lt;=[7]Разработчик!$J$7,[7]Разработчик!$I$8,IF(K726&lt;=[7]Разработчик!$M$7,[7]Разработчик!$L$8,IF(K726&lt;=[7]Разработчик!$P$7,[7]Разработчик!$O$8,IF(K726&lt;=[7]Разработчик!$S$7,[7]Разработчик!$R$8,IF(K726&lt;=425.9,3.5,IF(K726&gt;=[7]Разработчик!$V$7,[7]Разработчик!$U$8))))))))),"-"))</f>
        <v>3</v>
      </c>
      <c r="O726" s="145"/>
      <c r="P726" s="71">
        <v>2019</v>
      </c>
      <c r="Q726" s="71">
        <v>2023</v>
      </c>
      <c r="R726" s="71">
        <v>12.5</v>
      </c>
      <c r="S726" s="141" t="s">
        <v>1646</v>
      </c>
      <c r="T726" s="146">
        <f t="shared" si="115"/>
        <v>2028.5</v>
      </c>
      <c r="U726" s="141">
        <v>9</v>
      </c>
      <c r="V726" s="141">
        <v>2</v>
      </c>
      <c r="W726" s="141">
        <v>5</v>
      </c>
      <c r="X726" s="141">
        <v>1</v>
      </c>
      <c r="Y726" s="141">
        <v>0</v>
      </c>
      <c r="Z726" s="141">
        <v>0</v>
      </c>
      <c r="AA726" s="148" t="s">
        <v>2874</v>
      </c>
      <c r="AB726" s="147" t="s">
        <v>2521</v>
      </c>
      <c r="AC726" s="196">
        <f t="shared" si="116"/>
        <v>12</v>
      </c>
      <c r="AD726" s="196">
        <f t="shared" si="117"/>
        <v>36</v>
      </c>
      <c r="AE726" s="196">
        <f t="shared" si="118"/>
        <v>48</v>
      </c>
    </row>
    <row r="727" spans="1:31" s="7" customFormat="1" x14ac:dyDescent="0.25">
      <c r="A727" s="364"/>
      <c r="B727" s="248">
        <f t="shared" si="121"/>
        <v>193</v>
      </c>
      <c r="C727" s="382"/>
      <c r="D727" s="386"/>
      <c r="E727" s="382"/>
      <c r="F727" s="18" t="s">
        <v>70</v>
      </c>
      <c r="G727" s="386"/>
      <c r="H727" s="386"/>
      <c r="I727" s="386"/>
      <c r="J727" s="18">
        <v>19.5</v>
      </c>
      <c r="K727" s="115">
        <v>159</v>
      </c>
      <c r="L727" s="115">
        <v>7</v>
      </c>
      <c r="M727" s="71">
        <v>2016</v>
      </c>
      <c r="N727" s="144">
        <f>IF(K727="","",IF(O727="",IF(K727=0,"",IF(K727&lt;=[7]Разработчик!$D$7,[7]Разработчик!$C$8,IF(K727&lt;=[7]Разработчик!$G$7,[7]Разработчик!$F$8,IF(K727&lt;=[7]Разработчик!$J$7,[7]Разработчик!$I$8,IF(K727&lt;=[7]Разработчик!$M$7,[7]Разработчик!$L$8,IF(K727&lt;=[7]Разработчик!$P$7,[7]Разработчик!$O$8,IF(K727&lt;=[7]Разработчик!$S$7,[7]Разработчик!$R$8,IF(K727&lt;=425.9,3.5,IF(K727&gt;=[7]Разработчик!$V$7,[7]Разработчик!$U$8))))))))),"-"))</f>
        <v>2.5</v>
      </c>
      <c r="O727" s="145"/>
      <c r="P727" s="71">
        <v>2019</v>
      </c>
      <c r="Q727" s="71">
        <v>2023</v>
      </c>
      <c r="R727" s="71">
        <v>12.5</v>
      </c>
      <c r="S727" s="141" t="s">
        <v>1646</v>
      </c>
      <c r="T727" s="146">
        <f t="shared" si="115"/>
        <v>2028.5</v>
      </c>
      <c r="U727" s="147"/>
      <c r="V727" s="147"/>
      <c r="W727" s="147"/>
      <c r="X727" s="147"/>
      <c r="Y727" s="147"/>
      <c r="Z727" s="147"/>
      <c r="AA727" s="148"/>
      <c r="AB727" s="147"/>
      <c r="AC727" s="196">
        <f t="shared" si="116"/>
        <v>0</v>
      </c>
      <c r="AD727" s="196">
        <f t="shared" si="117"/>
        <v>0</v>
      </c>
      <c r="AE727" s="196">
        <f t="shared" si="118"/>
        <v>0</v>
      </c>
    </row>
    <row r="728" spans="1:31" s="7" customFormat="1" x14ac:dyDescent="0.25">
      <c r="A728" s="364"/>
      <c r="B728" s="248">
        <f t="shared" si="121"/>
        <v>193</v>
      </c>
      <c r="C728" s="382"/>
      <c r="D728" s="386"/>
      <c r="E728" s="382"/>
      <c r="F728" s="18" t="s">
        <v>70</v>
      </c>
      <c r="G728" s="386"/>
      <c r="H728" s="386"/>
      <c r="I728" s="386"/>
      <c r="J728" s="18">
        <v>0.1</v>
      </c>
      <c r="K728" s="115">
        <v>25</v>
      </c>
      <c r="L728" s="115">
        <v>4.5</v>
      </c>
      <c r="M728" s="71">
        <v>2016</v>
      </c>
      <c r="N728" s="144">
        <f>IF(K728="","",IF(O728="",IF(K728=0,"",IF(K728&lt;=[7]Разработчик!$D$7,[7]Разработчик!$C$8,IF(K728&lt;=[7]Разработчик!$G$7,[7]Разработчик!$F$8,IF(K728&lt;=[7]Разработчик!$J$7,[7]Разработчик!$I$8,IF(K728&lt;=[7]Разработчик!$M$7,[7]Разработчик!$L$8,IF(K728&lt;=[7]Разработчик!$P$7,[7]Разработчик!$O$8,IF(K728&lt;=[7]Разработчик!$S$7,[7]Разработчик!$R$8,IF(K728&lt;=425.9,3.5,IF(K728&gt;=[7]Разработчик!$V$7,[7]Разработчик!$U$8))))))))),"-"))</f>
        <v>1</v>
      </c>
      <c r="O728" s="145"/>
      <c r="P728" s="71">
        <v>2019</v>
      </c>
      <c r="Q728" s="71">
        <v>2023</v>
      </c>
      <c r="R728" s="71">
        <v>12.5</v>
      </c>
      <c r="S728" s="141" t="s">
        <v>1353</v>
      </c>
      <c r="T728" s="146">
        <f t="shared" si="115"/>
        <v>2028.5</v>
      </c>
      <c r="U728" s="147"/>
      <c r="V728" s="147"/>
      <c r="W728" s="147"/>
      <c r="X728" s="147"/>
      <c r="Y728" s="147"/>
      <c r="Z728" s="147"/>
      <c r="AA728" s="148"/>
      <c r="AB728" s="147"/>
      <c r="AC728" s="196">
        <f t="shared" si="116"/>
        <v>0</v>
      </c>
      <c r="AD728" s="196">
        <f t="shared" si="117"/>
        <v>0</v>
      </c>
      <c r="AE728" s="196">
        <f t="shared" si="118"/>
        <v>0</v>
      </c>
    </row>
    <row r="729" spans="1:31" s="7" customFormat="1" ht="15" customHeight="1" x14ac:dyDescent="0.25">
      <c r="A729" s="364"/>
      <c r="B729" s="248">
        <f t="shared" si="121"/>
        <v>193</v>
      </c>
      <c r="C729" s="382"/>
      <c r="D729" s="386" t="s">
        <v>1702</v>
      </c>
      <c r="E729" s="382"/>
      <c r="F729" s="18" t="s">
        <v>70</v>
      </c>
      <c r="G729" s="386">
        <v>0.84</v>
      </c>
      <c r="H729" s="386">
        <v>0.84</v>
      </c>
      <c r="I729" s="386">
        <v>488</v>
      </c>
      <c r="J729" s="18">
        <v>10.199999999999999</v>
      </c>
      <c r="K729" s="115">
        <v>32</v>
      </c>
      <c r="L729" s="115">
        <v>4.5</v>
      </c>
      <c r="M729" s="71">
        <v>2016</v>
      </c>
      <c r="N729" s="144">
        <f>IF(K729="","",IF(O729="",IF(K729=0,"",IF(K729&lt;=[7]Разработчик!$D$7,[7]Разработчик!$C$8,IF(K729&lt;=[7]Разработчик!$G$7,[7]Разработчик!$F$8,IF(K729&lt;=[7]Разработчик!$J$7,[7]Разработчик!$I$8,IF(K729&lt;=[7]Разработчик!$M$7,[7]Разработчик!$L$8,IF(K729&lt;=[7]Разработчик!$P$7,[7]Разработчик!$O$8,IF(K729&lt;=[7]Разработчик!$S$7,[7]Разработчик!$R$8,IF(K729&lt;=425.9,3.5,IF(K729&gt;=[7]Разработчик!$V$7,[7]Разработчик!$U$8))))))))),"-"))</f>
        <v>1.5</v>
      </c>
      <c r="O729" s="145"/>
      <c r="P729" s="71">
        <v>2019</v>
      </c>
      <c r="Q729" s="71">
        <v>2023</v>
      </c>
      <c r="R729" s="71">
        <v>12.5</v>
      </c>
      <c r="S729" s="141" t="s">
        <v>1353</v>
      </c>
      <c r="T729" s="146">
        <f t="shared" si="115"/>
        <v>2028.5</v>
      </c>
      <c r="U729" s="141">
        <v>6</v>
      </c>
      <c r="V729" s="141">
        <v>4</v>
      </c>
      <c r="W729" s="141">
        <v>10</v>
      </c>
      <c r="X729" s="141">
        <v>2</v>
      </c>
      <c r="Y729" s="141">
        <v>0</v>
      </c>
      <c r="Z729" s="141">
        <v>1</v>
      </c>
      <c r="AA729" s="148" t="s">
        <v>2877</v>
      </c>
      <c r="AB729" s="147" t="s">
        <v>2521</v>
      </c>
      <c r="AC729" s="196">
        <f t="shared" si="116"/>
        <v>13</v>
      </c>
      <c r="AD729" s="196">
        <f t="shared" si="117"/>
        <v>51</v>
      </c>
      <c r="AE729" s="196">
        <f t="shared" si="118"/>
        <v>64</v>
      </c>
    </row>
    <row r="730" spans="1:31" s="7" customFormat="1" x14ac:dyDescent="0.25">
      <c r="A730" s="364"/>
      <c r="B730" s="248">
        <f t="shared" si="121"/>
        <v>193</v>
      </c>
      <c r="C730" s="382"/>
      <c r="D730" s="386"/>
      <c r="E730" s="382"/>
      <c r="F730" s="18" t="s">
        <v>70</v>
      </c>
      <c r="G730" s="386"/>
      <c r="H730" s="386"/>
      <c r="I730" s="386"/>
      <c r="J730" s="18">
        <v>0.2</v>
      </c>
      <c r="K730" s="115">
        <v>25</v>
      </c>
      <c r="L730" s="115">
        <v>4.5</v>
      </c>
      <c r="M730" s="71">
        <v>2016</v>
      </c>
      <c r="N730" s="144">
        <f>IF(K730="","",IF(O730="",IF(K730=0,"",IF(K730&lt;=[7]Разработчик!$D$7,[7]Разработчик!$C$8,IF(K730&lt;=[7]Разработчик!$G$7,[7]Разработчик!$F$8,IF(K730&lt;=[7]Разработчик!$J$7,[7]Разработчик!$I$8,IF(K730&lt;=[7]Разработчик!$M$7,[7]Разработчик!$L$8,IF(K730&lt;=[7]Разработчик!$P$7,[7]Разработчик!$O$8,IF(K730&lt;=[7]Разработчик!$S$7,[7]Разработчик!$R$8,IF(K730&lt;=425.9,3.5,IF(K730&gt;=[7]Разработчик!$V$7,[7]Разработчик!$U$8))))))))),"-"))</f>
        <v>1</v>
      </c>
      <c r="O730" s="145"/>
      <c r="P730" s="71">
        <v>2019</v>
      </c>
      <c r="Q730" s="71">
        <v>2023</v>
      </c>
      <c r="R730" s="71">
        <v>12.5</v>
      </c>
      <c r="S730" s="141" t="s">
        <v>1353</v>
      </c>
      <c r="T730" s="146">
        <f t="shared" si="115"/>
        <v>2028.5</v>
      </c>
      <c r="U730" s="147"/>
      <c r="V730" s="147"/>
      <c r="W730" s="147"/>
      <c r="X730" s="147"/>
      <c r="Y730" s="147"/>
      <c r="Z730" s="147"/>
      <c r="AA730" s="148"/>
      <c r="AB730" s="147"/>
      <c r="AC730" s="196">
        <f t="shared" si="116"/>
        <v>0</v>
      </c>
      <c r="AD730" s="196">
        <f t="shared" si="117"/>
        <v>0</v>
      </c>
      <c r="AE730" s="196">
        <f t="shared" si="118"/>
        <v>0</v>
      </c>
    </row>
    <row r="731" spans="1:31" s="7" customFormat="1" ht="15" customHeight="1" x14ac:dyDescent="0.25">
      <c r="A731" s="364" t="s">
        <v>1703</v>
      </c>
      <c r="B731" s="248">
        <v>194</v>
      </c>
      <c r="C731" s="382" t="s">
        <v>1704</v>
      </c>
      <c r="D731" s="364" t="s">
        <v>1705</v>
      </c>
      <c r="E731" s="382" t="s">
        <v>1706</v>
      </c>
      <c r="F731" s="18" t="s">
        <v>70</v>
      </c>
      <c r="G731" s="364">
        <v>0.84</v>
      </c>
      <c r="H731" s="364">
        <v>0.84</v>
      </c>
      <c r="I731" s="364">
        <v>454</v>
      </c>
      <c r="J731" s="46">
        <v>6.3</v>
      </c>
      <c r="K731" s="46">
        <v>630</v>
      </c>
      <c r="L731" s="46">
        <v>12</v>
      </c>
      <c r="M731" s="71">
        <v>2016</v>
      </c>
      <c r="N731" s="144">
        <f>IF(K731="","",IF(O731="",IF(K731=0,"",IF(K731&lt;=[7]Разработчик!$D$7,[7]Разработчик!$C$8,IF(K731&lt;=[7]Разработчик!$G$7,[7]Разработчик!$F$8,IF(K731&lt;=[7]Разработчик!$J$7,[7]Разработчик!$I$8,IF(K731&lt;=[7]Разработчик!$M$7,[7]Разработчик!$L$8,IF(K731&lt;=[7]Разработчик!$P$7,[7]Разработчик!$O$8,IF(K731&lt;=[7]Разработчик!$S$7,[7]Разработчик!$R$8,IF(K731&lt;=425.9,3.5,IF(K731&gt;=[7]Разработчик!$V$7,[7]Разработчик!$U$8))))))))),"-"))</f>
        <v>4</v>
      </c>
      <c r="O731" s="145"/>
      <c r="P731" s="71">
        <v>2019</v>
      </c>
      <c r="Q731" s="71">
        <v>2023</v>
      </c>
      <c r="R731" s="71">
        <v>12.5</v>
      </c>
      <c r="S731" s="46" t="s">
        <v>54</v>
      </c>
      <c r="T731" s="146">
        <f t="shared" si="115"/>
        <v>2028.5</v>
      </c>
      <c r="U731" s="71">
        <v>1</v>
      </c>
      <c r="V731" s="71">
        <v>0</v>
      </c>
      <c r="W731" s="71">
        <v>6</v>
      </c>
      <c r="X731" s="71">
        <v>4</v>
      </c>
      <c r="Y731" s="71">
        <v>2</v>
      </c>
      <c r="Z731" s="71">
        <v>4</v>
      </c>
      <c r="AA731" s="148" t="s">
        <v>2878</v>
      </c>
      <c r="AB731" s="147" t="s">
        <v>2521</v>
      </c>
      <c r="AC731" s="196">
        <f t="shared" si="116"/>
        <v>11</v>
      </c>
      <c r="AD731" s="196">
        <f t="shared" si="117"/>
        <v>36</v>
      </c>
      <c r="AE731" s="196">
        <f t="shared" si="118"/>
        <v>47</v>
      </c>
    </row>
    <row r="732" spans="1:31" s="7" customFormat="1" x14ac:dyDescent="0.25">
      <c r="A732" s="364"/>
      <c r="B732" s="248">
        <f t="shared" ref="B732:B739" si="122">B731</f>
        <v>194</v>
      </c>
      <c r="C732" s="382"/>
      <c r="D732" s="364"/>
      <c r="E732" s="382"/>
      <c r="F732" s="18" t="s">
        <v>70</v>
      </c>
      <c r="G732" s="364"/>
      <c r="H732" s="364"/>
      <c r="I732" s="364"/>
      <c r="J732" s="46">
        <v>2</v>
      </c>
      <c r="K732" s="46">
        <v>426</v>
      </c>
      <c r="L732" s="46">
        <v>12</v>
      </c>
      <c r="M732" s="71">
        <v>2016</v>
      </c>
      <c r="N732" s="144">
        <f>IF(K732="","",IF(O732="",IF(K732=0,"",IF(K732&lt;=[7]Разработчик!$D$7,[7]Разработчик!$C$8,IF(K732&lt;=[7]Разработчик!$G$7,[7]Разработчик!$F$8,IF(K732&lt;=[7]Разработчик!$J$7,[7]Разработчик!$I$8,IF(K732&lt;=[7]Разработчик!$M$7,[7]Разработчик!$L$8,IF(K732&lt;=[7]Разработчик!$P$7,[7]Разработчик!$O$8,IF(K732&lt;=[7]Разработчик!$S$7,[7]Разработчик!$R$8,IF(K732&lt;=425.9,3.5,IF(K732&gt;=[7]Разработчик!$V$7,[7]Разработчик!$U$8))))))))),"-"))</f>
        <v>4</v>
      </c>
      <c r="O732" s="145"/>
      <c r="P732" s="71">
        <v>2019</v>
      </c>
      <c r="Q732" s="71">
        <v>2023</v>
      </c>
      <c r="R732" s="71">
        <v>12.5</v>
      </c>
      <c r="S732" s="46" t="s">
        <v>1173</v>
      </c>
      <c r="T732" s="146">
        <f t="shared" si="115"/>
        <v>2028.5</v>
      </c>
      <c r="U732" s="147"/>
      <c r="V732" s="147"/>
      <c r="W732" s="147"/>
      <c r="X732" s="147"/>
      <c r="Y732" s="147"/>
      <c r="Z732" s="147"/>
      <c r="AA732" s="148"/>
      <c r="AB732" s="147"/>
      <c r="AC732" s="196">
        <f t="shared" si="116"/>
        <v>0</v>
      </c>
      <c r="AD732" s="196">
        <f t="shared" si="117"/>
        <v>0</v>
      </c>
      <c r="AE732" s="196">
        <f t="shared" si="118"/>
        <v>0</v>
      </c>
    </row>
    <row r="733" spans="1:31" s="7" customFormat="1" x14ac:dyDescent="0.25">
      <c r="A733" s="364"/>
      <c r="B733" s="248">
        <f t="shared" si="122"/>
        <v>194</v>
      </c>
      <c r="C733" s="382"/>
      <c r="D733" s="364"/>
      <c r="E733" s="382"/>
      <c r="F733" s="18" t="s">
        <v>70</v>
      </c>
      <c r="G733" s="364"/>
      <c r="H733" s="364"/>
      <c r="I733" s="364"/>
      <c r="J733" s="46">
        <v>0.3</v>
      </c>
      <c r="K733" s="46">
        <v>57</v>
      </c>
      <c r="L733" s="46">
        <v>5</v>
      </c>
      <c r="M733" s="71">
        <v>2016</v>
      </c>
      <c r="N733" s="144">
        <f>IF(K733="","",IF(O733="",IF(K733=0,"",IF(K733&lt;=[7]Разработчик!$D$7,[7]Разработчик!$C$8,IF(K733&lt;=[7]Разработчик!$G$7,[7]Разработчик!$F$8,IF(K733&lt;=[7]Разработчик!$J$7,[7]Разработчик!$I$8,IF(K733&lt;=[7]Разработчик!$M$7,[7]Разработчик!$L$8,IF(K733&lt;=[7]Разработчик!$P$7,[7]Разработчик!$O$8,IF(K733&lt;=[7]Разработчик!$S$7,[7]Разработчик!$R$8,IF(K733&lt;=425.9,3.5,IF(K733&gt;=[7]Разработчик!$V$7,[7]Разработчик!$U$8))))))))),"-"))</f>
        <v>1.5</v>
      </c>
      <c r="O733" s="145"/>
      <c r="P733" s="71">
        <v>2019</v>
      </c>
      <c r="Q733" s="71">
        <v>2023</v>
      </c>
      <c r="R733" s="71">
        <v>12.5</v>
      </c>
      <c r="S733" s="46" t="s">
        <v>1173</v>
      </c>
      <c r="T733" s="146">
        <f t="shared" si="115"/>
        <v>2028.5</v>
      </c>
      <c r="U733" s="147"/>
      <c r="V733" s="147"/>
      <c r="W733" s="147"/>
      <c r="X733" s="147"/>
      <c r="Y733" s="147"/>
      <c r="Z733" s="147"/>
      <c r="AA733" s="148"/>
      <c r="AB733" s="147"/>
      <c r="AC733" s="196">
        <f t="shared" si="116"/>
        <v>0</v>
      </c>
      <c r="AD733" s="196">
        <f t="shared" si="117"/>
        <v>0</v>
      </c>
      <c r="AE733" s="196">
        <f t="shared" si="118"/>
        <v>0</v>
      </c>
    </row>
    <row r="734" spans="1:31" s="7" customFormat="1" x14ac:dyDescent="0.25">
      <c r="A734" s="364"/>
      <c r="B734" s="248">
        <f t="shared" si="122"/>
        <v>194</v>
      </c>
      <c r="C734" s="382"/>
      <c r="D734" s="364"/>
      <c r="E734" s="382"/>
      <c r="F734" s="18" t="s">
        <v>70</v>
      </c>
      <c r="G734" s="364"/>
      <c r="H734" s="364"/>
      <c r="I734" s="364"/>
      <c r="J734" s="46">
        <v>0.7</v>
      </c>
      <c r="K734" s="46">
        <v>25</v>
      </c>
      <c r="L734" s="46">
        <v>4.5</v>
      </c>
      <c r="M734" s="71">
        <v>2016</v>
      </c>
      <c r="N734" s="144">
        <f>IF(K734="","",IF(O734="",IF(K734=0,"",IF(K734&lt;=[7]Разработчик!$D$7,[7]Разработчик!$C$8,IF(K734&lt;=[7]Разработчик!$G$7,[7]Разработчик!$F$8,IF(K734&lt;=[7]Разработчик!$J$7,[7]Разработчик!$I$8,IF(K734&lt;=[7]Разработчик!$M$7,[7]Разработчик!$L$8,IF(K734&lt;=[7]Разработчик!$P$7,[7]Разработчик!$O$8,IF(K734&lt;=[7]Разработчик!$S$7,[7]Разработчик!$R$8,IF(K734&lt;=425.9,3.5,IF(K734&gt;=[7]Разработчик!$V$7,[7]Разработчик!$U$8))))))))),"-"))</f>
        <v>1</v>
      </c>
      <c r="O734" s="145"/>
      <c r="P734" s="71">
        <v>2019</v>
      </c>
      <c r="Q734" s="71">
        <v>2023</v>
      </c>
      <c r="R734" s="71">
        <v>12.5</v>
      </c>
      <c r="S734" s="46" t="s">
        <v>1173</v>
      </c>
      <c r="T734" s="146">
        <f t="shared" si="115"/>
        <v>2028.5</v>
      </c>
      <c r="U734" s="147"/>
      <c r="V734" s="147"/>
      <c r="W734" s="147"/>
      <c r="X734" s="147"/>
      <c r="Y734" s="147"/>
      <c r="Z734" s="147"/>
      <c r="AA734" s="148"/>
      <c r="AB734" s="147"/>
      <c r="AC734" s="196">
        <f t="shared" si="116"/>
        <v>0</v>
      </c>
      <c r="AD734" s="196">
        <f t="shared" si="117"/>
        <v>0</v>
      </c>
      <c r="AE734" s="196">
        <f t="shared" si="118"/>
        <v>0</v>
      </c>
    </row>
    <row r="735" spans="1:31" s="7" customFormat="1" ht="15" customHeight="1" x14ac:dyDescent="0.25">
      <c r="A735" s="364"/>
      <c r="B735" s="248">
        <f t="shared" si="122"/>
        <v>194</v>
      </c>
      <c r="C735" s="382"/>
      <c r="D735" s="386" t="s">
        <v>1707</v>
      </c>
      <c r="E735" s="382"/>
      <c r="F735" s="18" t="s">
        <v>70</v>
      </c>
      <c r="G735" s="386">
        <v>0.84</v>
      </c>
      <c r="H735" s="386">
        <v>0.84</v>
      </c>
      <c r="I735" s="386">
        <v>454</v>
      </c>
      <c r="J735" s="18">
        <v>10.9</v>
      </c>
      <c r="K735" s="115">
        <v>630</v>
      </c>
      <c r="L735" s="115">
        <v>12</v>
      </c>
      <c r="M735" s="71">
        <v>2016</v>
      </c>
      <c r="N735" s="144">
        <f>IF(K735="","",IF(O735="",IF(K735=0,"",IF(K735&lt;=[7]Разработчик!$D$7,[7]Разработчик!$C$8,IF(K735&lt;=[7]Разработчик!$G$7,[7]Разработчик!$F$8,IF(K735&lt;=[7]Разработчик!$J$7,[7]Разработчик!$I$8,IF(K735&lt;=[7]Разработчик!$M$7,[7]Разработчик!$L$8,IF(K735&lt;=[7]Разработчик!$P$7,[7]Разработчик!$O$8,IF(K735&lt;=[7]Разработчик!$S$7,[7]Разработчик!$R$8,IF(K735&lt;=425.9,3.5,IF(K735&gt;=[7]Разработчик!$V$7,[7]Разработчик!$U$8))))))))),"-"))</f>
        <v>4</v>
      </c>
      <c r="O735" s="145"/>
      <c r="P735" s="71">
        <v>2019</v>
      </c>
      <c r="Q735" s="71">
        <v>2023</v>
      </c>
      <c r="R735" s="71">
        <v>12.5</v>
      </c>
      <c r="S735" s="46" t="s">
        <v>54</v>
      </c>
      <c r="T735" s="146">
        <f t="shared" si="115"/>
        <v>2028.5</v>
      </c>
      <c r="U735" s="71">
        <v>7</v>
      </c>
      <c r="V735" s="71">
        <v>1</v>
      </c>
      <c r="W735" s="71">
        <v>0</v>
      </c>
      <c r="X735" s="71">
        <v>0</v>
      </c>
      <c r="Y735" s="71">
        <v>0</v>
      </c>
      <c r="Z735" s="71">
        <v>0</v>
      </c>
      <c r="AA735" s="148" t="s">
        <v>2879</v>
      </c>
      <c r="AB735" s="147" t="s">
        <v>2521</v>
      </c>
      <c r="AC735" s="196">
        <f t="shared" si="116"/>
        <v>8</v>
      </c>
      <c r="AD735" s="196">
        <f t="shared" si="117"/>
        <v>17</v>
      </c>
      <c r="AE735" s="196">
        <f t="shared" si="118"/>
        <v>25</v>
      </c>
    </row>
    <row r="736" spans="1:31" s="7" customFormat="1" x14ac:dyDescent="0.25">
      <c r="A736" s="364"/>
      <c r="B736" s="248">
        <f t="shared" si="122"/>
        <v>194</v>
      </c>
      <c r="C736" s="382"/>
      <c r="D736" s="386"/>
      <c r="E736" s="382"/>
      <c r="F736" s="18" t="s">
        <v>70</v>
      </c>
      <c r="G736" s="386"/>
      <c r="H736" s="386"/>
      <c r="I736" s="386"/>
      <c r="J736" s="18">
        <v>1.7</v>
      </c>
      <c r="K736" s="115">
        <v>57</v>
      </c>
      <c r="L736" s="115">
        <v>5</v>
      </c>
      <c r="M736" s="71">
        <v>2016</v>
      </c>
      <c r="N736" s="144">
        <f>IF(K736="","",IF(O736="",IF(K736=0,"",IF(K736&lt;=[7]Разработчик!$D$7,[7]Разработчик!$C$8,IF(K736&lt;=[7]Разработчик!$G$7,[7]Разработчик!$F$8,IF(K736&lt;=[7]Разработчик!$J$7,[7]Разработчик!$I$8,IF(K736&lt;=[7]Разработчик!$M$7,[7]Разработчик!$L$8,IF(K736&lt;=[7]Разработчик!$P$7,[7]Разработчик!$O$8,IF(K736&lt;=[7]Разработчик!$S$7,[7]Разработчик!$R$8,IF(K736&lt;=425.9,3.5,IF(K736&gt;=[7]Разработчик!$V$7,[7]Разработчик!$U$8))))))))),"-"))</f>
        <v>1.5</v>
      </c>
      <c r="O736" s="145"/>
      <c r="P736" s="71">
        <v>2019</v>
      </c>
      <c r="Q736" s="71">
        <v>2023</v>
      </c>
      <c r="R736" s="71">
        <v>12.5</v>
      </c>
      <c r="S736" s="46" t="s">
        <v>1173</v>
      </c>
      <c r="T736" s="146">
        <f t="shared" si="115"/>
        <v>2028.5</v>
      </c>
      <c r="U736" s="147"/>
      <c r="V736" s="147"/>
      <c r="W736" s="147"/>
      <c r="X736" s="147"/>
      <c r="Y736" s="147"/>
      <c r="Z736" s="147"/>
      <c r="AA736" s="148"/>
      <c r="AB736" s="147"/>
      <c r="AC736" s="196">
        <f t="shared" si="116"/>
        <v>0</v>
      </c>
      <c r="AD736" s="196">
        <f t="shared" si="117"/>
        <v>0</v>
      </c>
      <c r="AE736" s="196">
        <f t="shared" si="118"/>
        <v>0</v>
      </c>
    </row>
    <row r="737" spans="1:31" s="7" customFormat="1" x14ac:dyDescent="0.25">
      <c r="A737" s="364"/>
      <c r="B737" s="248">
        <f t="shared" si="122"/>
        <v>194</v>
      </c>
      <c r="C737" s="382"/>
      <c r="D737" s="46" t="s">
        <v>1708</v>
      </c>
      <c r="E737" s="382"/>
      <c r="F737" s="18" t="s">
        <v>70</v>
      </c>
      <c r="G737" s="46">
        <v>0.84</v>
      </c>
      <c r="H737" s="46">
        <v>0.84</v>
      </c>
      <c r="I737" s="46">
        <v>454</v>
      </c>
      <c r="J737" s="18">
        <v>12</v>
      </c>
      <c r="K737" s="46">
        <v>630</v>
      </c>
      <c r="L737" s="46">
        <v>12</v>
      </c>
      <c r="M737" s="71">
        <v>2016</v>
      </c>
      <c r="N737" s="144">
        <f>IF(K737="","",IF(O737="",IF(K737=0,"",IF(K737&lt;=[7]Разработчик!$D$7,[7]Разработчик!$C$8,IF(K737&lt;=[7]Разработчик!$G$7,[7]Разработчик!$F$8,IF(K737&lt;=[7]Разработчик!$J$7,[7]Разработчик!$I$8,IF(K737&lt;=[7]Разработчик!$M$7,[7]Разработчик!$L$8,IF(K737&lt;=[7]Разработчик!$P$7,[7]Разработчик!$O$8,IF(K737&lt;=[7]Разработчик!$S$7,[7]Разработчик!$R$8,IF(K737&lt;=425.9,3.5,IF(K737&gt;=[7]Разработчик!$V$7,[7]Разработчик!$U$8))))))))),"-"))</f>
        <v>4</v>
      </c>
      <c r="O737" s="145"/>
      <c r="P737" s="71">
        <v>2019</v>
      </c>
      <c r="Q737" s="71">
        <v>2023</v>
      </c>
      <c r="R737" s="71">
        <v>12.5</v>
      </c>
      <c r="S737" s="46" t="s">
        <v>54</v>
      </c>
      <c r="T737" s="146">
        <f t="shared" si="115"/>
        <v>2028.5</v>
      </c>
      <c r="U737" s="71">
        <v>3</v>
      </c>
      <c r="V737" s="71">
        <v>0</v>
      </c>
      <c r="W737" s="71">
        <v>0</v>
      </c>
      <c r="X737" s="71">
        <v>0</v>
      </c>
      <c r="Y737" s="71">
        <v>0</v>
      </c>
      <c r="Z737" s="71">
        <v>0</v>
      </c>
      <c r="AA737" s="148" t="s">
        <v>2880</v>
      </c>
      <c r="AB737" s="147" t="s">
        <v>2521</v>
      </c>
      <c r="AC737" s="196">
        <f t="shared" si="116"/>
        <v>3</v>
      </c>
      <c r="AD737" s="196">
        <f t="shared" si="117"/>
        <v>6</v>
      </c>
      <c r="AE737" s="196">
        <f t="shared" si="118"/>
        <v>9</v>
      </c>
    </row>
    <row r="738" spans="1:31" s="7" customFormat="1" ht="15" customHeight="1" x14ac:dyDescent="0.25">
      <c r="A738" s="364"/>
      <c r="B738" s="248">
        <f t="shared" si="122"/>
        <v>194</v>
      </c>
      <c r="C738" s="382"/>
      <c r="D738" s="386" t="s">
        <v>1709</v>
      </c>
      <c r="E738" s="382"/>
      <c r="F738" s="18" t="s">
        <v>70</v>
      </c>
      <c r="G738" s="386">
        <v>0.84</v>
      </c>
      <c r="H738" s="386">
        <v>0.84</v>
      </c>
      <c r="I738" s="386">
        <v>454</v>
      </c>
      <c r="J738" s="18">
        <v>11.7</v>
      </c>
      <c r="K738" s="115">
        <v>630</v>
      </c>
      <c r="L738" s="115">
        <v>12</v>
      </c>
      <c r="M738" s="71">
        <v>2016</v>
      </c>
      <c r="N738" s="144">
        <f>IF(K738="","",IF(O738="",IF(K738=0,"",IF(K738&lt;=[7]Разработчик!$D$7,[7]Разработчик!$C$8,IF(K738&lt;=[7]Разработчик!$G$7,[7]Разработчик!$F$8,IF(K738&lt;=[7]Разработчик!$J$7,[7]Разработчик!$I$8,IF(K738&lt;=[7]Разработчик!$M$7,[7]Разработчик!$L$8,IF(K738&lt;=[7]Разработчик!$P$7,[7]Разработчик!$O$8,IF(K738&lt;=[7]Разработчик!$S$7,[7]Разработчик!$R$8,IF(K738&lt;=425.9,3.5,IF(K738&gt;=[7]Разработчик!$V$7,[7]Разработчик!$U$8))))))))),"-"))</f>
        <v>4</v>
      </c>
      <c r="O738" s="145"/>
      <c r="P738" s="71">
        <v>2019</v>
      </c>
      <c r="Q738" s="71">
        <v>2023</v>
      </c>
      <c r="R738" s="71">
        <v>12.5</v>
      </c>
      <c r="S738" s="46" t="s">
        <v>54</v>
      </c>
      <c r="T738" s="146">
        <f t="shared" si="115"/>
        <v>2028.5</v>
      </c>
      <c r="U738" s="71">
        <v>15</v>
      </c>
      <c r="V738" s="71">
        <v>5</v>
      </c>
      <c r="W738" s="71">
        <v>0</v>
      </c>
      <c r="X738" s="71">
        <v>0</v>
      </c>
      <c r="Y738" s="71">
        <v>0</v>
      </c>
      <c r="Z738" s="71">
        <v>0</v>
      </c>
      <c r="AA738" s="148" t="s">
        <v>2879</v>
      </c>
      <c r="AB738" s="147" t="s">
        <v>2521</v>
      </c>
      <c r="AC738" s="196">
        <f t="shared" si="116"/>
        <v>20</v>
      </c>
      <c r="AD738" s="196">
        <f t="shared" si="117"/>
        <v>45</v>
      </c>
      <c r="AE738" s="196">
        <f t="shared" si="118"/>
        <v>65</v>
      </c>
    </row>
    <row r="739" spans="1:31" s="7" customFormat="1" x14ac:dyDescent="0.25">
      <c r="A739" s="364"/>
      <c r="B739" s="248">
        <f t="shared" si="122"/>
        <v>194</v>
      </c>
      <c r="C739" s="382"/>
      <c r="D739" s="386"/>
      <c r="E739" s="382"/>
      <c r="F739" s="18" t="s">
        <v>70</v>
      </c>
      <c r="G739" s="386"/>
      <c r="H739" s="386"/>
      <c r="I739" s="386"/>
      <c r="J739" s="46">
        <v>20.399999999999999</v>
      </c>
      <c r="K739" s="115">
        <v>57</v>
      </c>
      <c r="L739" s="115">
        <v>5</v>
      </c>
      <c r="M739" s="71">
        <v>2016</v>
      </c>
      <c r="N739" s="144">
        <f>IF(K739="","",IF(O739="",IF(K739=0,"",IF(K739&lt;=[7]Разработчик!$D$7,[7]Разработчик!$C$8,IF(K739&lt;=[7]Разработчик!$G$7,[7]Разработчик!$F$8,IF(K739&lt;=[7]Разработчик!$J$7,[7]Разработчик!$I$8,IF(K739&lt;=[7]Разработчик!$M$7,[7]Разработчик!$L$8,IF(K739&lt;=[7]Разработчик!$P$7,[7]Разработчик!$O$8,IF(K739&lt;=[7]Разработчик!$S$7,[7]Разработчик!$R$8,IF(K739&lt;=425.9,3.5,IF(K739&gt;=[7]Разработчик!$V$7,[7]Разработчик!$U$8))))))))),"-"))</f>
        <v>1.5</v>
      </c>
      <c r="O739" s="145"/>
      <c r="P739" s="71">
        <v>2019</v>
      </c>
      <c r="Q739" s="71">
        <v>2023</v>
      </c>
      <c r="R739" s="71">
        <v>12.5</v>
      </c>
      <c r="S739" s="46" t="s">
        <v>1173</v>
      </c>
      <c r="T739" s="146">
        <f t="shared" si="115"/>
        <v>2028.5</v>
      </c>
      <c r="U739" s="147"/>
      <c r="V739" s="147"/>
      <c r="W739" s="147"/>
      <c r="X739" s="147"/>
      <c r="Y739" s="147"/>
      <c r="Z739" s="147"/>
      <c r="AA739" s="148"/>
      <c r="AB739" s="147"/>
      <c r="AC739" s="196">
        <f t="shared" si="116"/>
        <v>0</v>
      </c>
      <c r="AD739" s="196">
        <f t="shared" si="117"/>
        <v>0</v>
      </c>
      <c r="AE739" s="196">
        <f t="shared" si="118"/>
        <v>0</v>
      </c>
    </row>
    <row r="740" spans="1:31" s="7" customFormat="1" ht="48" customHeight="1" x14ac:dyDescent="0.25">
      <c r="A740" s="364" t="s">
        <v>1710</v>
      </c>
      <c r="B740" s="248">
        <v>195</v>
      </c>
      <c r="C740" s="382" t="s">
        <v>1711</v>
      </c>
      <c r="D740" s="46" t="s">
        <v>1712</v>
      </c>
      <c r="E740" s="321" t="s">
        <v>1713</v>
      </c>
      <c r="F740" s="18" t="s">
        <v>70</v>
      </c>
      <c r="G740" s="46">
        <v>0.4</v>
      </c>
      <c r="H740" s="46">
        <v>0.4</v>
      </c>
      <c r="I740" s="46">
        <v>488</v>
      </c>
      <c r="J740" s="18">
        <v>19.899999999999999</v>
      </c>
      <c r="K740" s="46">
        <v>820</v>
      </c>
      <c r="L740" s="46">
        <v>12</v>
      </c>
      <c r="M740" s="71">
        <v>2016</v>
      </c>
      <c r="N740" s="144">
        <f>IF(K740="","",IF(O740="",IF(K740=0,"",IF(K740&lt;=[7]Разработчик!$D$7,[7]Разработчик!$C$8,IF(K740&lt;=[7]Разработчик!$G$7,[7]Разработчик!$F$8,IF(K740&lt;=[7]Разработчик!$J$7,[7]Разработчик!$I$8,IF(K740&lt;=[7]Разработчик!$M$7,[7]Разработчик!$L$8,IF(K740&lt;=[7]Разработчик!$P$7,[7]Разработчик!$O$8,IF(K740&lt;=[7]Разработчик!$S$7,[7]Разработчик!$R$8,IF(K740&lt;=425.9,3.5,IF(K740&gt;=[7]Разработчик!$V$7,[7]Разработчик!$U$8))))))))),"-"))</f>
        <v>4</v>
      </c>
      <c r="O740" s="145"/>
      <c r="P740" s="71">
        <v>2019</v>
      </c>
      <c r="Q740" s="71">
        <v>2023</v>
      </c>
      <c r="R740" s="71">
        <v>12.5</v>
      </c>
      <c r="S740" s="46" t="s">
        <v>54</v>
      </c>
      <c r="T740" s="146">
        <f t="shared" si="115"/>
        <v>2028.5</v>
      </c>
      <c r="U740" s="71">
        <v>4</v>
      </c>
      <c r="V740" s="71">
        <v>0</v>
      </c>
      <c r="W740" s="71">
        <v>0</v>
      </c>
      <c r="X740" s="71">
        <v>0</v>
      </c>
      <c r="Y740" s="71">
        <v>0</v>
      </c>
      <c r="Z740" s="71">
        <v>0</v>
      </c>
      <c r="AA740" s="148" t="s">
        <v>2881</v>
      </c>
      <c r="AB740" s="147" t="s">
        <v>2521</v>
      </c>
      <c r="AC740" s="196">
        <f t="shared" si="116"/>
        <v>4</v>
      </c>
      <c r="AD740" s="196">
        <f t="shared" si="117"/>
        <v>8</v>
      </c>
      <c r="AE740" s="196">
        <f t="shared" si="118"/>
        <v>12</v>
      </c>
    </row>
    <row r="741" spans="1:31" s="7" customFormat="1" ht="15" customHeight="1" x14ac:dyDescent="0.25">
      <c r="A741" s="364"/>
      <c r="B741" s="248">
        <f t="shared" ref="B741:B759" si="123">B740</f>
        <v>195</v>
      </c>
      <c r="C741" s="382"/>
      <c r="D741" s="386" t="s">
        <v>1714</v>
      </c>
      <c r="E741" s="321"/>
      <c r="F741" s="18" t="s">
        <v>70</v>
      </c>
      <c r="G741" s="386">
        <v>0.4</v>
      </c>
      <c r="H741" s="386">
        <v>0.4</v>
      </c>
      <c r="I741" s="386">
        <v>488</v>
      </c>
      <c r="J741" s="18">
        <v>84</v>
      </c>
      <c r="K741" s="115">
        <v>820</v>
      </c>
      <c r="L741" s="115">
        <v>12</v>
      </c>
      <c r="M741" s="71">
        <v>2016</v>
      </c>
      <c r="N741" s="144">
        <f>IF(K741="","",IF(O741="",IF(K741=0,"",IF(K741&lt;=[7]Разработчик!$D$7,[7]Разработчик!$C$8,IF(K741&lt;=[7]Разработчик!$G$7,[7]Разработчик!$F$8,IF(K741&lt;=[7]Разработчик!$J$7,[7]Разработчик!$I$8,IF(K741&lt;=[7]Разработчик!$M$7,[7]Разработчик!$L$8,IF(K741&lt;=[7]Разработчик!$P$7,[7]Разработчик!$O$8,IF(K741&lt;=[7]Разработчик!$S$7,[7]Разработчик!$R$8,IF(K741&lt;=425.9,3.5,IF(K741&gt;=[7]Разработчик!$V$7,[7]Разработчик!$U$8))))))))),"-"))</f>
        <v>4</v>
      </c>
      <c r="O741" s="145"/>
      <c r="P741" s="71">
        <v>2019</v>
      </c>
      <c r="Q741" s="71">
        <v>2023</v>
      </c>
      <c r="R741" s="71">
        <v>12.5</v>
      </c>
      <c r="S741" s="46" t="s">
        <v>54</v>
      </c>
      <c r="T741" s="146">
        <f t="shared" ref="T741:T790" si="124">IF(M741="","",M741+R741)</f>
        <v>2028.5</v>
      </c>
      <c r="U741" s="147"/>
      <c r="V741" s="147"/>
      <c r="W741" s="147"/>
      <c r="X741" s="147"/>
      <c r="Y741" s="147"/>
      <c r="Z741" s="147"/>
      <c r="AA741" s="148"/>
      <c r="AB741" s="147"/>
      <c r="AC741" s="196">
        <f t="shared" si="116"/>
        <v>0</v>
      </c>
      <c r="AD741" s="196">
        <f t="shared" si="117"/>
        <v>0</v>
      </c>
      <c r="AE741" s="196">
        <f t="shared" si="118"/>
        <v>0</v>
      </c>
    </row>
    <row r="742" spans="1:31" s="7" customFormat="1" x14ac:dyDescent="0.25">
      <c r="A742" s="364"/>
      <c r="B742" s="248">
        <f t="shared" si="123"/>
        <v>195</v>
      </c>
      <c r="C742" s="382"/>
      <c r="D742" s="386"/>
      <c r="E742" s="321"/>
      <c r="F742" s="18" t="s">
        <v>70</v>
      </c>
      <c r="G742" s="386"/>
      <c r="H742" s="386"/>
      <c r="I742" s="386"/>
      <c r="J742" s="18">
        <v>7.2</v>
      </c>
      <c r="K742" s="115">
        <v>377</v>
      </c>
      <c r="L742" s="115">
        <v>9</v>
      </c>
      <c r="M742" s="71">
        <v>2016</v>
      </c>
      <c r="N742" s="144">
        <f>IF(K742="","",IF(O742="",IF(K742=0,"",IF(K742&lt;=[7]Разработчик!$D$7,[7]Разработчик!$C$8,IF(K742&lt;=[7]Разработчик!$G$7,[7]Разработчик!$F$8,IF(K742&lt;=[7]Разработчик!$J$7,[7]Разработчик!$I$8,IF(K742&lt;=[7]Разработчик!$M$7,[7]Разработчик!$L$8,IF(K742&lt;=[7]Разработчик!$P$7,[7]Разработчик!$O$8,IF(K742&lt;=[7]Разработчик!$S$7,[7]Разработчик!$R$8,IF(K742&lt;=425.9,3.5,IF(K742&gt;=[7]Разработчик!$V$7,[7]Разработчик!$U$8))))))))),"-"))</f>
        <v>3.5</v>
      </c>
      <c r="O742" s="145"/>
      <c r="P742" s="71">
        <v>2019</v>
      </c>
      <c r="Q742" s="71">
        <v>2023</v>
      </c>
      <c r="R742" s="71">
        <v>12.5</v>
      </c>
      <c r="S742" s="18" t="s">
        <v>1173</v>
      </c>
      <c r="T742" s="146">
        <f t="shared" si="124"/>
        <v>2028.5</v>
      </c>
      <c r="U742" s="147"/>
      <c r="V742" s="147"/>
      <c r="W742" s="147"/>
      <c r="X742" s="147"/>
      <c r="Y742" s="147"/>
      <c r="Z742" s="147"/>
      <c r="AA742" s="148"/>
      <c r="AB742" s="147"/>
      <c r="AC742" s="196">
        <f t="shared" si="116"/>
        <v>0</v>
      </c>
      <c r="AD742" s="196">
        <f t="shared" si="117"/>
        <v>0</v>
      </c>
      <c r="AE742" s="196">
        <f t="shared" si="118"/>
        <v>0</v>
      </c>
    </row>
    <row r="743" spans="1:31" s="7" customFormat="1" x14ac:dyDescent="0.25">
      <c r="A743" s="364"/>
      <c r="B743" s="248">
        <f t="shared" si="123"/>
        <v>195</v>
      </c>
      <c r="C743" s="382"/>
      <c r="D743" s="386"/>
      <c r="E743" s="321"/>
      <c r="F743" s="18" t="s">
        <v>70</v>
      </c>
      <c r="G743" s="386"/>
      <c r="H743" s="386"/>
      <c r="I743" s="386"/>
      <c r="J743" s="18">
        <v>5.6</v>
      </c>
      <c r="K743" s="115">
        <v>325</v>
      </c>
      <c r="L743" s="115">
        <v>8</v>
      </c>
      <c r="M743" s="71">
        <v>2016</v>
      </c>
      <c r="N743" s="144">
        <f>IF(K743="","",IF(O743="",IF(K743=0,"",IF(K743&lt;=[7]Разработчик!$D$7,[7]Разработчик!$C$8,IF(K743&lt;=[7]Разработчик!$G$7,[7]Разработчик!$F$8,IF(K743&lt;=[7]Разработчик!$J$7,[7]Разработчик!$I$8,IF(K743&lt;=[7]Разработчик!$M$7,[7]Разработчик!$L$8,IF(K743&lt;=[7]Разработчик!$P$7,[7]Разработчик!$O$8,IF(K743&lt;=[7]Разработчик!$S$7,[7]Разработчик!$R$8,IF(K743&lt;=425.9,3.5,IF(K743&gt;=[7]Разработчик!$V$7,[7]Разработчик!$U$8))))))))),"-"))</f>
        <v>3</v>
      </c>
      <c r="O743" s="145"/>
      <c r="P743" s="71">
        <v>2019</v>
      </c>
      <c r="Q743" s="71">
        <v>2023</v>
      </c>
      <c r="R743" s="71">
        <v>12.5</v>
      </c>
      <c r="S743" s="46" t="s">
        <v>1173</v>
      </c>
      <c r="T743" s="146">
        <f t="shared" si="124"/>
        <v>2028.5</v>
      </c>
      <c r="U743" s="71">
        <v>20</v>
      </c>
      <c r="V743" s="71">
        <v>9</v>
      </c>
      <c r="W743" s="71">
        <v>14</v>
      </c>
      <c r="X743" s="71">
        <v>4</v>
      </c>
      <c r="Y743" s="71">
        <v>0</v>
      </c>
      <c r="Z743" s="71">
        <v>3</v>
      </c>
      <c r="AA743" s="148" t="s">
        <v>2882</v>
      </c>
      <c r="AB743" s="147" t="s">
        <v>2521</v>
      </c>
      <c r="AC743" s="196">
        <f t="shared" si="116"/>
        <v>36</v>
      </c>
      <c r="AD743" s="196">
        <f t="shared" si="117"/>
        <v>112</v>
      </c>
      <c r="AE743" s="196">
        <f t="shared" si="118"/>
        <v>148</v>
      </c>
    </row>
    <row r="744" spans="1:31" s="7" customFormat="1" x14ac:dyDescent="0.25">
      <c r="A744" s="364"/>
      <c r="B744" s="248">
        <f t="shared" si="123"/>
        <v>195</v>
      </c>
      <c r="C744" s="382"/>
      <c r="D744" s="386"/>
      <c r="E744" s="321"/>
      <c r="F744" s="18" t="s">
        <v>70</v>
      </c>
      <c r="G744" s="386"/>
      <c r="H744" s="386"/>
      <c r="I744" s="386"/>
      <c r="J744" s="18">
        <v>0.9</v>
      </c>
      <c r="K744" s="115">
        <v>57</v>
      </c>
      <c r="L744" s="115">
        <v>5</v>
      </c>
      <c r="M744" s="71">
        <v>2016</v>
      </c>
      <c r="N744" s="144">
        <f>IF(K744="","",IF(O744="",IF(K744=0,"",IF(K744&lt;=[7]Разработчик!$D$7,[7]Разработчик!$C$8,IF(K744&lt;=[7]Разработчик!$G$7,[7]Разработчик!$F$8,IF(K744&lt;=[7]Разработчик!$J$7,[7]Разработчик!$I$8,IF(K744&lt;=[7]Разработчик!$M$7,[7]Разработчик!$L$8,IF(K744&lt;=[7]Разработчик!$P$7,[7]Разработчик!$O$8,IF(K744&lt;=[7]Разработчик!$S$7,[7]Разработчик!$R$8,IF(K744&lt;=425.9,3.5,IF(K744&gt;=[7]Разработчик!$V$7,[7]Разработчик!$U$8))))))))),"-"))</f>
        <v>1.5</v>
      </c>
      <c r="O744" s="145"/>
      <c r="P744" s="71">
        <v>2019</v>
      </c>
      <c r="Q744" s="71">
        <v>2023</v>
      </c>
      <c r="R744" s="71">
        <v>12.5</v>
      </c>
      <c r="S744" s="46" t="s">
        <v>1173</v>
      </c>
      <c r="T744" s="146">
        <f t="shared" si="124"/>
        <v>2028.5</v>
      </c>
      <c r="U744" s="147"/>
      <c r="V744" s="147"/>
      <c r="W744" s="147"/>
      <c r="X744" s="147"/>
      <c r="Y744" s="147"/>
      <c r="Z744" s="147"/>
      <c r="AA744" s="148"/>
      <c r="AB744" s="147"/>
      <c r="AC744" s="196">
        <f t="shared" si="116"/>
        <v>0</v>
      </c>
      <c r="AD744" s="196">
        <f t="shared" si="117"/>
        <v>0</v>
      </c>
      <c r="AE744" s="196">
        <f t="shared" si="118"/>
        <v>0</v>
      </c>
    </row>
    <row r="745" spans="1:31" s="7" customFormat="1" x14ac:dyDescent="0.25">
      <c r="A745" s="364"/>
      <c r="B745" s="248">
        <f t="shared" si="123"/>
        <v>195</v>
      </c>
      <c r="C745" s="382"/>
      <c r="D745" s="386"/>
      <c r="E745" s="321"/>
      <c r="F745" s="18" t="s">
        <v>70</v>
      </c>
      <c r="G745" s="386"/>
      <c r="H745" s="386"/>
      <c r="I745" s="386"/>
      <c r="J745" s="18">
        <v>1.5</v>
      </c>
      <c r="K745" s="115">
        <v>45</v>
      </c>
      <c r="L745" s="115">
        <v>5</v>
      </c>
      <c r="M745" s="71">
        <v>2016</v>
      </c>
      <c r="N745" s="144">
        <f>IF(K745="","",IF(O745="",IF(K745=0,"",IF(K745&lt;=[7]Разработчик!$D$7,[7]Разработчик!$C$8,IF(K745&lt;=[7]Разработчик!$G$7,[7]Разработчик!$F$8,IF(K745&lt;=[7]Разработчик!$J$7,[7]Разработчик!$I$8,IF(K745&lt;=[7]Разработчик!$M$7,[7]Разработчик!$L$8,IF(K745&lt;=[7]Разработчик!$P$7,[7]Разработчик!$O$8,IF(K745&lt;=[7]Разработчик!$S$7,[7]Разработчик!$R$8,IF(K745&lt;=425.9,3.5,IF(K745&gt;=[7]Разработчик!$V$7,[7]Разработчик!$U$8))))))))),"-"))</f>
        <v>1.5</v>
      </c>
      <c r="O745" s="145"/>
      <c r="P745" s="71">
        <v>2019</v>
      </c>
      <c r="Q745" s="71">
        <v>2023</v>
      </c>
      <c r="R745" s="71">
        <v>12.5</v>
      </c>
      <c r="S745" s="46" t="s">
        <v>1173</v>
      </c>
      <c r="T745" s="146">
        <f t="shared" si="124"/>
        <v>2028.5</v>
      </c>
      <c r="U745" s="147"/>
      <c r="V745" s="147"/>
      <c r="W745" s="147"/>
      <c r="X745" s="147"/>
      <c r="Y745" s="147"/>
      <c r="Z745" s="147"/>
      <c r="AA745" s="148"/>
      <c r="AB745" s="147"/>
      <c r="AC745" s="196">
        <f t="shared" si="116"/>
        <v>0</v>
      </c>
      <c r="AD745" s="196">
        <f t="shared" si="117"/>
        <v>0</v>
      </c>
      <c r="AE745" s="196">
        <f t="shared" si="118"/>
        <v>0</v>
      </c>
    </row>
    <row r="746" spans="1:31" s="7" customFormat="1" ht="15" customHeight="1" x14ac:dyDescent="0.25">
      <c r="A746" s="364"/>
      <c r="B746" s="248">
        <f t="shared" si="123"/>
        <v>195</v>
      </c>
      <c r="C746" s="382"/>
      <c r="D746" s="386" t="s">
        <v>1715</v>
      </c>
      <c r="E746" s="321"/>
      <c r="F746" s="18" t="s">
        <v>70</v>
      </c>
      <c r="G746" s="386">
        <v>0.4</v>
      </c>
      <c r="H746" s="386">
        <v>0.4</v>
      </c>
      <c r="I746" s="386">
        <v>488</v>
      </c>
      <c r="J746" s="18">
        <v>57.4</v>
      </c>
      <c r="K746" s="115">
        <v>820</v>
      </c>
      <c r="L746" s="115">
        <v>12</v>
      </c>
      <c r="M746" s="71">
        <v>2016</v>
      </c>
      <c r="N746" s="144">
        <f>IF(K746="","",IF(O746="",IF(K746=0,"",IF(K746&lt;=[7]Разработчик!$D$7,[7]Разработчик!$C$8,IF(K746&lt;=[7]Разработчик!$G$7,[7]Разработчик!$F$8,IF(K746&lt;=[7]Разработчик!$J$7,[7]Разработчик!$I$8,IF(K746&lt;=[7]Разработчик!$M$7,[7]Разработчик!$L$8,IF(K746&lt;=[7]Разработчик!$P$7,[7]Разработчик!$O$8,IF(K746&lt;=[7]Разработчик!$S$7,[7]Разработчик!$R$8,IF(K746&lt;=425.9,3.5,IF(K746&gt;=[7]Разработчик!$V$7,[7]Разработчик!$U$8))))))))),"-"))</f>
        <v>4</v>
      </c>
      <c r="O746" s="145"/>
      <c r="P746" s="71">
        <v>2019</v>
      </c>
      <c r="Q746" s="71">
        <v>2023</v>
      </c>
      <c r="R746" s="71">
        <v>12.5</v>
      </c>
      <c r="S746" s="46" t="s">
        <v>54</v>
      </c>
      <c r="T746" s="146">
        <f t="shared" si="124"/>
        <v>2028.5</v>
      </c>
      <c r="U746" s="147"/>
      <c r="V746" s="147"/>
      <c r="W746" s="147"/>
      <c r="X746" s="147"/>
      <c r="Y746" s="147"/>
      <c r="Z746" s="147"/>
      <c r="AA746" s="148"/>
      <c r="AB746" s="147"/>
      <c r="AC746" s="196">
        <f t="shared" si="116"/>
        <v>0</v>
      </c>
      <c r="AD746" s="196">
        <f t="shared" si="117"/>
        <v>0</v>
      </c>
      <c r="AE746" s="196">
        <f t="shared" si="118"/>
        <v>0</v>
      </c>
    </row>
    <row r="747" spans="1:31" s="7" customFormat="1" x14ac:dyDescent="0.25">
      <c r="A747" s="364"/>
      <c r="B747" s="248">
        <f t="shared" si="123"/>
        <v>195</v>
      </c>
      <c r="C747" s="382"/>
      <c r="D747" s="386"/>
      <c r="E747" s="321"/>
      <c r="F747" s="18" t="s">
        <v>70</v>
      </c>
      <c r="G747" s="386"/>
      <c r="H747" s="386"/>
      <c r="I747" s="386"/>
      <c r="J747" s="18">
        <v>7.2</v>
      </c>
      <c r="K747" s="115">
        <v>377</v>
      </c>
      <c r="L747" s="115">
        <v>9</v>
      </c>
      <c r="M747" s="71">
        <v>2016</v>
      </c>
      <c r="N747" s="144">
        <f>IF(K747="","",IF(O747="",IF(K747=0,"",IF(K747&lt;=[7]Разработчик!$D$7,[7]Разработчик!$C$8,IF(K747&lt;=[7]Разработчик!$G$7,[7]Разработчик!$F$8,IF(K747&lt;=[7]Разработчик!$J$7,[7]Разработчик!$I$8,IF(K747&lt;=[7]Разработчик!$M$7,[7]Разработчик!$L$8,IF(K747&lt;=[7]Разработчик!$P$7,[7]Разработчик!$O$8,IF(K747&lt;=[7]Разработчик!$S$7,[7]Разработчик!$R$8,IF(K747&lt;=425.9,3.5,IF(K747&gt;=[7]Разработчик!$V$7,[7]Разработчик!$U$8))))))))),"-"))</f>
        <v>3.5</v>
      </c>
      <c r="O747" s="145"/>
      <c r="P747" s="71">
        <v>2019</v>
      </c>
      <c r="Q747" s="71">
        <v>2023</v>
      </c>
      <c r="R747" s="71">
        <v>12.5</v>
      </c>
      <c r="S747" s="18" t="s">
        <v>1173</v>
      </c>
      <c r="T747" s="146">
        <f t="shared" si="124"/>
        <v>2028.5</v>
      </c>
      <c r="U747" s="147"/>
      <c r="V747" s="147"/>
      <c r="W747" s="147"/>
      <c r="X747" s="147"/>
      <c r="Y747" s="147"/>
      <c r="Z747" s="147"/>
      <c r="AA747" s="148"/>
      <c r="AB747" s="147"/>
      <c r="AC747" s="196">
        <f t="shared" ref="AC747:AC796" si="125">SUM(U747+V747+X747+Y747+Z747)</f>
        <v>0</v>
      </c>
      <c r="AD747" s="196">
        <f t="shared" ref="AD747:AD796" si="126">SUM(U747*2)+(V747*3)+(W747*2)+(X747*2)+(Y747)+(Z747*3)</f>
        <v>0</v>
      </c>
      <c r="AE747" s="196">
        <f t="shared" ref="AE747:AE796" si="127">SUM(AC747+AD747)</f>
        <v>0</v>
      </c>
    </row>
    <row r="748" spans="1:31" s="7" customFormat="1" x14ac:dyDescent="0.25">
      <c r="A748" s="364"/>
      <c r="B748" s="248">
        <f t="shared" si="123"/>
        <v>195</v>
      </c>
      <c r="C748" s="382"/>
      <c r="D748" s="386"/>
      <c r="E748" s="321"/>
      <c r="F748" s="18" t="s">
        <v>70</v>
      </c>
      <c r="G748" s="386"/>
      <c r="H748" s="386"/>
      <c r="I748" s="386"/>
      <c r="J748" s="18">
        <v>5.6</v>
      </c>
      <c r="K748" s="115">
        <v>325</v>
      </c>
      <c r="L748" s="115">
        <v>8</v>
      </c>
      <c r="M748" s="71">
        <v>2016</v>
      </c>
      <c r="N748" s="144">
        <f>IF(K748="","",IF(O748="",IF(K748=0,"",IF(K748&lt;=[7]Разработчик!$D$7,[7]Разработчик!$C$8,IF(K748&lt;=[7]Разработчик!$G$7,[7]Разработчик!$F$8,IF(K748&lt;=[7]Разработчик!$J$7,[7]Разработчик!$I$8,IF(K748&lt;=[7]Разработчик!$M$7,[7]Разработчик!$L$8,IF(K748&lt;=[7]Разработчик!$P$7,[7]Разработчик!$O$8,IF(K748&lt;=[7]Разработчик!$S$7,[7]Разработчик!$R$8,IF(K748&lt;=425.9,3.5,IF(K748&gt;=[7]Разработчик!$V$7,[7]Разработчик!$U$8))))))))),"-"))</f>
        <v>3</v>
      </c>
      <c r="O748" s="145"/>
      <c r="P748" s="71">
        <v>2019</v>
      </c>
      <c r="Q748" s="71">
        <v>2023</v>
      </c>
      <c r="R748" s="71">
        <v>12.5</v>
      </c>
      <c r="S748" s="46" t="s">
        <v>1173</v>
      </c>
      <c r="T748" s="146">
        <f t="shared" si="124"/>
        <v>2028.5</v>
      </c>
      <c r="U748" s="71">
        <v>13</v>
      </c>
      <c r="V748" s="71">
        <v>6</v>
      </c>
      <c r="W748" s="71">
        <v>14</v>
      </c>
      <c r="X748" s="71">
        <v>4</v>
      </c>
      <c r="Y748" s="71">
        <v>0</v>
      </c>
      <c r="Z748" s="71">
        <v>5</v>
      </c>
      <c r="AA748" s="148" t="s">
        <v>2883</v>
      </c>
      <c r="AB748" s="147" t="s">
        <v>2521</v>
      </c>
      <c r="AC748" s="196">
        <f t="shared" si="125"/>
        <v>28</v>
      </c>
      <c r="AD748" s="196">
        <f t="shared" si="126"/>
        <v>95</v>
      </c>
      <c r="AE748" s="196">
        <f t="shared" si="127"/>
        <v>123</v>
      </c>
    </row>
    <row r="749" spans="1:31" s="7" customFormat="1" x14ac:dyDescent="0.25">
      <c r="A749" s="364"/>
      <c r="B749" s="248">
        <f t="shared" si="123"/>
        <v>195</v>
      </c>
      <c r="C749" s="382"/>
      <c r="D749" s="386"/>
      <c r="E749" s="321"/>
      <c r="F749" s="18" t="s">
        <v>70</v>
      </c>
      <c r="G749" s="386"/>
      <c r="H749" s="386"/>
      <c r="I749" s="386"/>
      <c r="J749" s="18">
        <v>1</v>
      </c>
      <c r="K749" s="115">
        <v>57</v>
      </c>
      <c r="L749" s="115">
        <v>5</v>
      </c>
      <c r="M749" s="71">
        <v>2016</v>
      </c>
      <c r="N749" s="144">
        <f>IF(K749="","",IF(O749="",IF(K749=0,"",IF(K749&lt;=[7]Разработчик!$D$7,[7]Разработчик!$C$8,IF(K749&lt;=[7]Разработчик!$G$7,[7]Разработчик!$F$8,IF(K749&lt;=[7]Разработчик!$J$7,[7]Разработчик!$I$8,IF(K749&lt;=[7]Разработчик!$M$7,[7]Разработчик!$L$8,IF(K749&lt;=[7]Разработчик!$P$7,[7]Разработчик!$O$8,IF(K749&lt;=[7]Разработчик!$S$7,[7]Разработчик!$R$8,IF(K749&lt;=425.9,3.5,IF(K749&gt;=[7]Разработчик!$V$7,[7]Разработчик!$U$8))))))))),"-"))</f>
        <v>1.5</v>
      </c>
      <c r="O749" s="145"/>
      <c r="P749" s="71">
        <v>2019</v>
      </c>
      <c r="Q749" s="71">
        <v>2023</v>
      </c>
      <c r="R749" s="71">
        <v>12.5</v>
      </c>
      <c r="S749" s="46" t="s">
        <v>1173</v>
      </c>
      <c r="T749" s="146">
        <f t="shared" si="124"/>
        <v>2028.5</v>
      </c>
      <c r="U749" s="147"/>
      <c r="V749" s="147"/>
      <c r="W749" s="147"/>
      <c r="X749" s="147"/>
      <c r="Y749" s="147"/>
      <c r="Z749" s="147"/>
      <c r="AA749" s="148"/>
      <c r="AB749" s="147"/>
      <c r="AC749" s="196">
        <f t="shared" si="125"/>
        <v>0</v>
      </c>
      <c r="AD749" s="196">
        <f t="shared" si="126"/>
        <v>0</v>
      </c>
      <c r="AE749" s="196">
        <f t="shared" si="127"/>
        <v>0</v>
      </c>
    </row>
    <row r="750" spans="1:31" s="7" customFormat="1" x14ac:dyDescent="0.25">
      <c r="A750" s="364"/>
      <c r="B750" s="248">
        <f t="shared" si="123"/>
        <v>195</v>
      </c>
      <c r="C750" s="382"/>
      <c r="D750" s="386"/>
      <c r="E750" s="321"/>
      <c r="F750" s="18" t="s">
        <v>70</v>
      </c>
      <c r="G750" s="386"/>
      <c r="H750" s="386"/>
      <c r="I750" s="386"/>
      <c r="J750" s="46">
        <v>1.6</v>
      </c>
      <c r="K750" s="115">
        <v>45</v>
      </c>
      <c r="L750" s="115">
        <v>5</v>
      </c>
      <c r="M750" s="71">
        <v>2016</v>
      </c>
      <c r="N750" s="144">
        <f>IF(K750="","",IF(O750="",IF(K750=0,"",IF(K750&lt;=[7]Разработчик!$D$7,[7]Разработчик!$C$8,IF(K750&lt;=[7]Разработчик!$G$7,[7]Разработчик!$F$8,IF(K750&lt;=[7]Разработчик!$J$7,[7]Разработчик!$I$8,IF(K750&lt;=[7]Разработчик!$M$7,[7]Разработчик!$L$8,IF(K750&lt;=[7]Разработчик!$P$7,[7]Разработчик!$O$8,IF(K750&lt;=[7]Разработчик!$S$7,[7]Разработчик!$R$8,IF(K750&lt;=425.9,3.5,IF(K750&gt;=[7]Разработчик!$V$7,[7]Разработчик!$U$8))))))))),"-"))</f>
        <v>1.5</v>
      </c>
      <c r="O750" s="145"/>
      <c r="P750" s="71">
        <v>2019</v>
      </c>
      <c r="Q750" s="71">
        <v>2023</v>
      </c>
      <c r="R750" s="71">
        <v>12.5</v>
      </c>
      <c r="S750" s="46" t="s">
        <v>1173</v>
      </c>
      <c r="T750" s="146">
        <f t="shared" si="124"/>
        <v>2028.5</v>
      </c>
      <c r="U750" s="147"/>
      <c r="V750" s="147"/>
      <c r="W750" s="147"/>
      <c r="X750" s="147"/>
      <c r="Y750" s="147"/>
      <c r="Z750" s="147"/>
      <c r="AA750" s="148"/>
      <c r="AB750" s="147"/>
      <c r="AC750" s="196">
        <f t="shared" si="125"/>
        <v>0</v>
      </c>
      <c r="AD750" s="196">
        <f t="shared" si="126"/>
        <v>0</v>
      </c>
      <c r="AE750" s="196">
        <f t="shared" si="127"/>
        <v>0</v>
      </c>
    </row>
    <row r="751" spans="1:31" s="7" customFormat="1" x14ac:dyDescent="0.25">
      <c r="A751" s="364"/>
      <c r="B751" s="248">
        <f t="shared" si="123"/>
        <v>195</v>
      </c>
      <c r="C751" s="382"/>
      <c r="D751" s="46" t="s">
        <v>1716</v>
      </c>
      <c r="E751" s="321"/>
      <c r="F751" s="18" t="s">
        <v>70</v>
      </c>
      <c r="G751" s="46">
        <v>0.4</v>
      </c>
      <c r="H751" s="46">
        <v>0.4</v>
      </c>
      <c r="I751" s="46">
        <v>488</v>
      </c>
      <c r="J751" s="46">
        <v>2.8</v>
      </c>
      <c r="K751" s="46">
        <v>630</v>
      </c>
      <c r="L751" s="46">
        <v>10</v>
      </c>
      <c r="M751" s="71">
        <v>2016</v>
      </c>
      <c r="N751" s="144">
        <f>IF(K751="","",IF(O751="",IF(K751=0,"",IF(K751&lt;=[7]Разработчик!$D$7,[7]Разработчик!$C$8,IF(K751&lt;=[7]Разработчик!$G$7,[7]Разработчик!$F$8,IF(K751&lt;=[7]Разработчик!$J$7,[7]Разработчик!$I$8,IF(K751&lt;=[7]Разработчик!$M$7,[7]Разработчик!$L$8,IF(K751&lt;=[7]Разработчик!$P$7,[7]Разработчик!$O$8,IF(K751&lt;=[7]Разработчик!$S$7,[7]Разработчик!$R$8,IF(K751&lt;=425.9,3.5,IF(K751&gt;=[7]Разработчик!$V$7,[7]Разработчик!$U$8))))))))),"-"))</f>
        <v>4</v>
      </c>
      <c r="O751" s="145"/>
      <c r="P751" s="71">
        <v>2019</v>
      </c>
      <c r="Q751" s="71">
        <v>2023</v>
      </c>
      <c r="R751" s="71">
        <v>12.5</v>
      </c>
      <c r="S751" s="46" t="s">
        <v>54</v>
      </c>
      <c r="T751" s="146">
        <f t="shared" si="124"/>
        <v>2028.5</v>
      </c>
      <c r="U751" s="71">
        <v>0</v>
      </c>
      <c r="V751" s="71">
        <v>1</v>
      </c>
      <c r="W751" s="71">
        <v>0</v>
      </c>
      <c r="X751" s="71">
        <v>0</v>
      </c>
      <c r="Y751" s="71">
        <v>0</v>
      </c>
      <c r="Z751" s="71">
        <v>0</v>
      </c>
      <c r="AA751" s="148" t="s">
        <v>2880</v>
      </c>
      <c r="AB751" s="147" t="s">
        <v>2521</v>
      </c>
      <c r="AC751" s="196">
        <f t="shared" si="125"/>
        <v>1</v>
      </c>
      <c r="AD751" s="196">
        <f t="shared" si="126"/>
        <v>3</v>
      </c>
      <c r="AE751" s="196">
        <f t="shared" si="127"/>
        <v>4</v>
      </c>
    </row>
    <row r="752" spans="1:31" s="7" customFormat="1" x14ac:dyDescent="0.25">
      <c r="A752" s="364"/>
      <c r="B752" s="248">
        <f t="shared" si="123"/>
        <v>195</v>
      </c>
      <c r="C752" s="382"/>
      <c r="D752" s="49" t="s">
        <v>1717</v>
      </c>
      <c r="E752" s="321"/>
      <c r="F752" s="18" t="s">
        <v>70</v>
      </c>
      <c r="G752" s="46">
        <v>0.4</v>
      </c>
      <c r="H752" s="46">
        <v>0.4</v>
      </c>
      <c r="I752" s="46">
        <v>488</v>
      </c>
      <c r="J752" s="46">
        <v>2.2000000000000002</v>
      </c>
      <c r="K752" s="46">
        <v>820</v>
      </c>
      <c r="L752" s="46">
        <v>12</v>
      </c>
      <c r="M752" s="71">
        <v>2016</v>
      </c>
      <c r="N752" s="144">
        <f>IF(K752="","",IF(O752="",IF(K752=0,"",IF(K752&lt;=[7]Разработчик!$D$7,[7]Разработчик!$C$8,IF(K752&lt;=[7]Разработчик!$G$7,[7]Разработчик!$F$8,IF(K752&lt;=[7]Разработчик!$J$7,[7]Разработчик!$I$8,IF(K752&lt;=[7]Разработчик!$M$7,[7]Разработчик!$L$8,IF(K752&lt;=[7]Разработчик!$P$7,[7]Разработчик!$O$8,IF(K752&lt;=[7]Разработчик!$S$7,[7]Разработчик!$R$8,IF(K752&lt;=425.9,3.5,IF(K752&gt;=[7]Разработчик!$V$7,[7]Разработчик!$U$8))))))))),"-"))</f>
        <v>4</v>
      </c>
      <c r="O752" s="145"/>
      <c r="P752" s="71">
        <v>2019</v>
      </c>
      <c r="Q752" s="71">
        <v>2023</v>
      </c>
      <c r="R752" s="71">
        <v>12.5</v>
      </c>
      <c r="S752" s="46" t="s">
        <v>54</v>
      </c>
      <c r="T752" s="146">
        <f t="shared" si="124"/>
        <v>2028.5</v>
      </c>
      <c r="U752" s="147">
        <v>0</v>
      </c>
      <c r="V752" s="147">
        <v>0</v>
      </c>
      <c r="W752" s="147">
        <v>0</v>
      </c>
      <c r="X752" s="147">
        <v>1</v>
      </c>
      <c r="Y752" s="147">
        <v>0</v>
      </c>
      <c r="Z752" s="147">
        <v>0</v>
      </c>
      <c r="AA752" s="148" t="s">
        <v>2884</v>
      </c>
      <c r="AB752" s="147" t="s">
        <v>2521</v>
      </c>
      <c r="AC752" s="196">
        <f t="shared" si="125"/>
        <v>1</v>
      </c>
      <c r="AD752" s="196">
        <f t="shared" si="126"/>
        <v>2</v>
      </c>
      <c r="AE752" s="196">
        <f t="shared" si="127"/>
        <v>3</v>
      </c>
    </row>
    <row r="753" spans="1:31" s="7" customFormat="1" ht="15" customHeight="1" x14ac:dyDescent="0.25">
      <c r="A753" s="364"/>
      <c r="B753" s="248">
        <f t="shared" si="123"/>
        <v>195</v>
      </c>
      <c r="C753" s="382"/>
      <c r="D753" s="364" t="s">
        <v>1718</v>
      </c>
      <c r="E753" s="321"/>
      <c r="F753" s="18" t="s">
        <v>70</v>
      </c>
      <c r="G753" s="364">
        <v>0.4</v>
      </c>
      <c r="H753" s="364">
        <v>0.4</v>
      </c>
      <c r="I753" s="364">
        <v>488</v>
      </c>
      <c r="J753" s="46">
        <v>17.399999999999999</v>
      </c>
      <c r="K753" s="46">
        <v>820</v>
      </c>
      <c r="L753" s="46">
        <v>12</v>
      </c>
      <c r="M753" s="71">
        <v>2016</v>
      </c>
      <c r="N753" s="144">
        <f>IF(K753="","",IF(O753="",IF(K753=0,"",IF(K753&lt;=[7]Разработчик!$D$7,[7]Разработчик!$C$8,IF(K753&lt;=[7]Разработчик!$G$7,[7]Разработчик!$F$8,IF(K753&lt;=[7]Разработчик!$J$7,[7]Разработчик!$I$8,IF(K753&lt;=[7]Разработчик!$M$7,[7]Разработчик!$L$8,IF(K753&lt;=[7]Разработчик!$P$7,[7]Разработчик!$O$8,IF(K753&lt;=[7]Разработчик!$S$7,[7]Разработчик!$R$8,IF(K753&lt;=425.9,3.5,IF(K753&gt;=[7]Разработчик!$V$7,[7]Разработчик!$U$8))))))))),"-"))</f>
        <v>4</v>
      </c>
      <c r="O753" s="145"/>
      <c r="P753" s="71">
        <v>2019</v>
      </c>
      <c r="Q753" s="71">
        <v>2023</v>
      </c>
      <c r="R753" s="71">
        <v>12.5</v>
      </c>
      <c r="S753" s="46" t="s">
        <v>54</v>
      </c>
      <c r="T753" s="146">
        <f t="shared" si="124"/>
        <v>2028.5</v>
      </c>
      <c r="U753" s="71">
        <v>4</v>
      </c>
      <c r="V753" s="71">
        <v>1</v>
      </c>
      <c r="W753" s="71">
        <v>0</v>
      </c>
      <c r="X753" s="71">
        <v>1</v>
      </c>
      <c r="Y753" s="71">
        <v>0</v>
      </c>
      <c r="Z753" s="71">
        <v>1</v>
      </c>
      <c r="AA753" s="148" t="s">
        <v>2885</v>
      </c>
      <c r="AB753" s="147" t="s">
        <v>2521</v>
      </c>
      <c r="AC753" s="196">
        <f t="shared" si="125"/>
        <v>7</v>
      </c>
      <c r="AD753" s="196">
        <f t="shared" si="126"/>
        <v>16</v>
      </c>
      <c r="AE753" s="196">
        <f t="shared" si="127"/>
        <v>23</v>
      </c>
    </row>
    <row r="754" spans="1:31" s="7" customFormat="1" x14ac:dyDescent="0.25">
      <c r="A754" s="364"/>
      <c r="B754" s="248">
        <f t="shared" si="123"/>
        <v>195</v>
      </c>
      <c r="C754" s="382"/>
      <c r="D754" s="364"/>
      <c r="E754" s="321"/>
      <c r="F754" s="18" t="s">
        <v>70</v>
      </c>
      <c r="G754" s="364"/>
      <c r="H754" s="364"/>
      <c r="I754" s="364"/>
      <c r="J754" s="46">
        <v>1.7</v>
      </c>
      <c r="K754" s="46">
        <v>630</v>
      </c>
      <c r="L754" s="46">
        <v>10</v>
      </c>
      <c r="M754" s="71">
        <v>2016</v>
      </c>
      <c r="N754" s="144">
        <f>IF(K754="","",IF(O754="",IF(K754=0,"",IF(K754&lt;=[7]Разработчик!$D$7,[7]Разработчик!$C$8,IF(K754&lt;=[7]Разработчик!$G$7,[7]Разработчик!$F$8,IF(K754&lt;=[7]Разработчик!$J$7,[7]Разработчик!$I$8,IF(K754&lt;=[7]Разработчик!$M$7,[7]Разработчик!$L$8,IF(K754&lt;=[7]Разработчик!$P$7,[7]Разработчик!$O$8,IF(K754&lt;=[7]Разработчик!$S$7,[7]Разработчик!$R$8,IF(K754&lt;=425.9,3.5,IF(K754&gt;=[7]Разработчик!$V$7,[7]Разработчик!$U$8))))))))),"-"))</f>
        <v>4</v>
      </c>
      <c r="O754" s="145"/>
      <c r="P754" s="71">
        <v>2019</v>
      </c>
      <c r="Q754" s="71">
        <v>2023</v>
      </c>
      <c r="R754" s="71">
        <v>12.5</v>
      </c>
      <c r="S754" s="46" t="s">
        <v>54</v>
      </c>
      <c r="T754" s="146">
        <f t="shared" si="124"/>
        <v>2028.5</v>
      </c>
      <c r="U754" s="147"/>
      <c r="V754" s="147"/>
      <c r="W754" s="147"/>
      <c r="X754" s="147"/>
      <c r="Y754" s="147"/>
      <c r="Z754" s="147"/>
      <c r="AA754" s="148"/>
      <c r="AB754" s="147"/>
      <c r="AC754" s="196">
        <f t="shared" si="125"/>
        <v>0</v>
      </c>
      <c r="AD754" s="196">
        <f t="shared" si="126"/>
        <v>0</v>
      </c>
      <c r="AE754" s="196">
        <f t="shared" si="127"/>
        <v>0</v>
      </c>
    </row>
    <row r="755" spans="1:31" s="7" customFormat="1" x14ac:dyDescent="0.25">
      <c r="A755" s="364"/>
      <c r="B755" s="248">
        <f t="shared" si="123"/>
        <v>195</v>
      </c>
      <c r="C755" s="382"/>
      <c r="D755" s="46" t="s">
        <v>1719</v>
      </c>
      <c r="E755" s="321"/>
      <c r="F755" s="18" t="s">
        <v>70</v>
      </c>
      <c r="G755" s="46">
        <v>0.4</v>
      </c>
      <c r="H755" s="46">
        <v>0.4</v>
      </c>
      <c r="I755" s="46">
        <v>488</v>
      </c>
      <c r="J755" s="46">
        <v>3.8</v>
      </c>
      <c r="K755" s="46">
        <v>325</v>
      </c>
      <c r="L755" s="46">
        <v>8</v>
      </c>
      <c r="M755" s="71">
        <v>2016</v>
      </c>
      <c r="N755" s="144">
        <f>IF(K755="","",IF(O755="",IF(K755=0,"",IF(K755&lt;=[7]Разработчик!$D$7,[7]Разработчик!$C$8,IF(K755&lt;=[7]Разработчик!$G$7,[7]Разработчик!$F$8,IF(K755&lt;=[7]Разработчик!$J$7,[7]Разработчик!$I$8,IF(K755&lt;=[7]Разработчик!$M$7,[7]Разработчик!$L$8,IF(K755&lt;=[7]Разработчик!$P$7,[7]Разработчик!$O$8,IF(K755&lt;=[7]Разработчик!$S$7,[7]Разработчик!$R$8,IF(K755&lt;=425.9,3.5,IF(K755&gt;=[7]Разработчик!$V$7,[7]Разработчик!$U$8))))))))),"-"))</f>
        <v>3</v>
      </c>
      <c r="O755" s="145"/>
      <c r="P755" s="71">
        <v>2019</v>
      </c>
      <c r="Q755" s="71">
        <v>2023</v>
      </c>
      <c r="R755" s="71">
        <v>12.5</v>
      </c>
      <c r="S755" s="46" t="s">
        <v>1173</v>
      </c>
      <c r="T755" s="146">
        <f t="shared" si="124"/>
        <v>2028.5</v>
      </c>
      <c r="U755" s="147">
        <v>4</v>
      </c>
      <c r="V755" s="147">
        <v>0</v>
      </c>
      <c r="W755" s="147">
        <v>0</v>
      </c>
      <c r="X755" s="147">
        <v>0</v>
      </c>
      <c r="Y755" s="147">
        <v>0</v>
      </c>
      <c r="Z755" s="147">
        <v>0</v>
      </c>
      <c r="AA755" s="148" t="s">
        <v>2886</v>
      </c>
      <c r="AB755" s="147" t="s">
        <v>2521</v>
      </c>
      <c r="AC755" s="196">
        <f t="shared" si="125"/>
        <v>4</v>
      </c>
      <c r="AD755" s="196">
        <f t="shared" si="126"/>
        <v>8</v>
      </c>
      <c r="AE755" s="196">
        <f t="shared" si="127"/>
        <v>12</v>
      </c>
    </row>
    <row r="756" spans="1:31" s="7" customFormat="1" x14ac:dyDescent="0.25">
      <c r="A756" s="364"/>
      <c r="B756" s="248">
        <f t="shared" si="123"/>
        <v>195</v>
      </c>
      <c r="C756" s="382"/>
      <c r="D756" s="46" t="s">
        <v>1720</v>
      </c>
      <c r="E756" s="321"/>
      <c r="F756" s="18" t="s">
        <v>70</v>
      </c>
      <c r="G756" s="46">
        <v>0.4</v>
      </c>
      <c r="H756" s="46">
        <v>0.4</v>
      </c>
      <c r="I756" s="46">
        <v>488</v>
      </c>
      <c r="J756" s="46">
        <v>1.5</v>
      </c>
      <c r="K756" s="46">
        <v>325</v>
      </c>
      <c r="L756" s="46">
        <v>8</v>
      </c>
      <c r="M756" s="71">
        <v>2016</v>
      </c>
      <c r="N756" s="144">
        <f>IF(K756="","",IF(O756="",IF(K756=0,"",IF(K756&lt;=[7]Разработчик!$D$7,[7]Разработчик!$C$8,IF(K756&lt;=[7]Разработчик!$G$7,[7]Разработчик!$F$8,IF(K756&lt;=[7]Разработчик!$J$7,[7]Разработчик!$I$8,IF(K756&lt;=[7]Разработчик!$M$7,[7]Разработчик!$L$8,IF(K756&lt;=[7]Разработчик!$P$7,[7]Разработчик!$O$8,IF(K756&lt;=[7]Разработчик!$S$7,[7]Разработчик!$R$8,IF(K756&lt;=425.9,3.5,IF(K756&gt;=[7]Разработчик!$V$7,[7]Разработчик!$U$8))))))))),"-"))</f>
        <v>3</v>
      </c>
      <c r="O756" s="145"/>
      <c r="P756" s="71">
        <v>2019</v>
      </c>
      <c r="Q756" s="71">
        <v>2023</v>
      </c>
      <c r="R756" s="71">
        <v>12.5</v>
      </c>
      <c r="S756" s="46" t="s">
        <v>1173</v>
      </c>
      <c r="T756" s="146">
        <f t="shared" si="124"/>
        <v>2028.5</v>
      </c>
      <c r="U756" s="71">
        <v>2</v>
      </c>
      <c r="V756" s="71">
        <v>0</v>
      </c>
      <c r="W756" s="71">
        <v>0</v>
      </c>
      <c r="X756" s="71">
        <v>0</v>
      </c>
      <c r="Y756" s="71">
        <v>0</v>
      </c>
      <c r="Z756" s="71">
        <v>0</v>
      </c>
      <c r="AA756" s="148" t="s">
        <v>2887</v>
      </c>
      <c r="AB756" s="147" t="s">
        <v>2521</v>
      </c>
      <c r="AC756" s="196">
        <f t="shared" si="125"/>
        <v>2</v>
      </c>
      <c r="AD756" s="196">
        <f t="shared" si="126"/>
        <v>4</v>
      </c>
      <c r="AE756" s="196">
        <f t="shared" si="127"/>
        <v>6</v>
      </c>
    </row>
    <row r="757" spans="1:31" s="7" customFormat="1" x14ac:dyDescent="0.25">
      <c r="A757" s="364"/>
      <c r="B757" s="248">
        <f t="shared" si="123"/>
        <v>195</v>
      </c>
      <c r="C757" s="382"/>
      <c r="D757" s="46" t="s">
        <v>1721</v>
      </c>
      <c r="E757" s="321"/>
      <c r="F757" s="18" t="s">
        <v>70</v>
      </c>
      <c r="G757" s="46">
        <v>0.4</v>
      </c>
      <c r="H757" s="46">
        <v>0.4</v>
      </c>
      <c r="I757" s="46">
        <v>488</v>
      </c>
      <c r="J757" s="46">
        <v>12.9</v>
      </c>
      <c r="K757" s="46">
        <v>325</v>
      </c>
      <c r="L757" s="46">
        <v>8</v>
      </c>
      <c r="M757" s="71">
        <v>2016</v>
      </c>
      <c r="N757" s="144">
        <f>IF(K757="","",IF(O757="",IF(K757=0,"",IF(K757&lt;=[7]Разработчик!$D$7,[7]Разработчик!$C$8,IF(K757&lt;=[7]Разработчик!$G$7,[7]Разработчик!$F$8,IF(K757&lt;=[7]Разработчик!$J$7,[7]Разработчик!$I$8,IF(K757&lt;=[7]Разработчик!$M$7,[7]Разработчик!$L$8,IF(K757&lt;=[7]Разработчик!$P$7,[7]Разработчик!$O$8,IF(K757&lt;=[7]Разработчик!$S$7,[7]Разработчик!$R$8,IF(K757&lt;=425.9,3.5,IF(K757&gt;=[7]Разработчик!$V$7,[7]Разработчик!$U$8))))))))),"-"))</f>
        <v>3</v>
      </c>
      <c r="O757" s="145"/>
      <c r="P757" s="71">
        <v>2019</v>
      </c>
      <c r="Q757" s="71">
        <v>2023</v>
      </c>
      <c r="R757" s="71">
        <v>12.5</v>
      </c>
      <c r="S757" s="46" t="s">
        <v>1173</v>
      </c>
      <c r="T757" s="146">
        <f t="shared" si="124"/>
        <v>2028.5</v>
      </c>
      <c r="U757" s="147">
        <v>1</v>
      </c>
      <c r="V757" s="147">
        <v>0</v>
      </c>
      <c r="W757" s="147">
        <v>0</v>
      </c>
      <c r="X757" s="147">
        <v>0</v>
      </c>
      <c r="Y757" s="147">
        <v>0</v>
      </c>
      <c r="Z757" s="147">
        <v>1</v>
      </c>
      <c r="AA757" s="148" t="s">
        <v>2888</v>
      </c>
      <c r="AB757" s="147" t="s">
        <v>2521</v>
      </c>
      <c r="AC757" s="196">
        <f t="shared" si="125"/>
        <v>2</v>
      </c>
      <c r="AD757" s="196">
        <f t="shared" si="126"/>
        <v>5</v>
      </c>
      <c r="AE757" s="196">
        <f t="shared" si="127"/>
        <v>7</v>
      </c>
    </row>
    <row r="758" spans="1:31" s="7" customFormat="1" x14ac:dyDescent="0.25">
      <c r="A758" s="364"/>
      <c r="B758" s="248">
        <f t="shared" si="123"/>
        <v>195</v>
      </c>
      <c r="C758" s="382"/>
      <c r="D758" s="46" t="s">
        <v>1722</v>
      </c>
      <c r="E758" s="321"/>
      <c r="F758" s="18" t="s">
        <v>70</v>
      </c>
      <c r="G758" s="46">
        <v>0.4</v>
      </c>
      <c r="H758" s="46">
        <v>0.4</v>
      </c>
      <c r="I758" s="46">
        <v>488</v>
      </c>
      <c r="J758" s="46">
        <v>12.1</v>
      </c>
      <c r="K758" s="46">
        <v>273</v>
      </c>
      <c r="L758" s="46">
        <v>8</v>
      </c>
      <c r="M758" s="71">
        <v>2016</v>
      </c>
      <c r="N758" s="144">
        <f>IF(K758="","",IF(O758="",IF(K758=0,"",IF(K758&lt;=[7]Разработчик!$D$7,[7]Разработчик!$C$8,IF(K758&lt;=[7]Разработчик!$G$7,[7]Разработчик!$F$8,IF(K758&lt;=[7]Разработчик!$J$7,[7]Разработчик!$I$8,IF(K758&lt;=[7]Разработчик!$M$7,[7]Разработчик!$L$8,IF(K758&lt;=[7]Разработчик!$P$7,[7]Разработчик!$O$8,IF(K758&lt;=[7]Разработчик!$S$7,[7]Разработчик!$R$8,IF(K758&lt;=425.9,3.5,IF(K758&gt;=[7]Разработчик!$V$7,[7]Разработчик!$U$8))))))))),"-"))</f>
        <v>3</v>
      </c>
      <c r="O758" s="145"/>
      <c r="P758" s="71">
        <v>2019</v>
      </c>
      <c r="Q758" s="71">
        <v>2023</v>
      </c>
      <c r="R758" s="71">
        <v>12.5</v>
      </c>
      <c r="S758" s="46" t="s">
        <v>1173</v>
      </c>
      <c r="T758" s="146">
        <f t="shared" si="124"/>
        <v>2028.5</v>
      </c>
      <c r="U758" s="147">
        <v>2</v>
      </c>
      <c r="V758" s="147">
        <v>1</v>
      </c>
      <c r="W758" s="147">
        <v>0</v>
      </c>
      <c r="X758" s="147">
        <v>1</v>
      </c>
      <c r="Y758" s="147">
        <v>0</v>
      </c>
      <c r="Z758" s="147">
        <v>0</v>
      </c>
      <c r="AA758" s="148" t="s">
        <v>2889</v>
      </c>
      <c r="AB758" s="147" t="s">
        <v>2521</v>
      </c>
      <c r="AC758" s="196">
        <f t="shared" si="125"/>
        <v>4</v>
      </c>
      <c r="AD758" s="196">
        <f t="shared" si="126"/>
        <v>9</v>
      </c>
      <c r="AE758" s="196">
        <f t="shared" si="127"/>
        <v>13</v>
      </c>
    </row>
    <row r="759" spans="1:31" s="7" customFormat="1" x14ac:dyDescent="0.25">
      <c r="A759" s="364"/>
      <c r="B759" s="248">
        <f t="shared" si="123"/>
        <v>195</v>
      </c>
      <c r="C759" s="382"/>
      <c r="D759" s="46" t="s">
        <v>1723</v>
      </c>
      <c r="E759" s="321"/>
      <c r="F759" s="18" t="s">
        <v>70</v>
      </c>
      <c r="G759" s="46">
        <v>0.4</v>
      </c>
      <c r="H759" s="46">
        <v>0.4</v>
      </c>
      <c r="I759" s="46">
        <v>488</v>
      </c>
      <c r="J759" s="18">
        <v>19.100000000000001</v>
      </c>
      <c r="K759" s="46">
        <v>273</v>
      </c>
      <c r="L759" s="46">
        <v>8</v>
      </c>
      <c r="M759" s="71">
        <v>2016</v>
      </c>
      <c r="N759" s="144">
        <f>IF(K759="","",IF(O759="",IF(K759=0,"",IF(K759&lt;=[7]Разработчик!$D$7,[7]Разработчик!$C$8,IF(K759&lt;=[7]Разработчик!$G$7,[7]Разработчик!$F$8,IF(K759&lt;=[7]Разработчик!$J$7,[7]Разработчик!$I$8,IF(K759&lt;=[7]Разработчик!$M$7,[7]Разработчик!$L$8,IF(K759&lt;=[7]Разработчик!$P$7,[7]Разработчик!$O$8,IF(K759&lt;=[7]Разработчик!$S$7,[7]Разработчик!$R$8,IF(K759&lt;=425.9,3.5,IF(K759&gt;=[7]Разработчик!$V$7,[7]Разработчик!$U$8))))))))),"-"))</f>
        <v>3</v>
      </c>
      <c r="O759" s="145"/>
      <c r="P759" s="71">
        <v>2019</v>
      </c>
      <c r="Q759" s="71">
        <v>2023</v>
      </c>
      <c r="R759" s="71">
        <v>12.5</v>
      </c>
      <c r="S759" s="46" t="s">
        <v>1173</v>
      </c>
      <c r="T759" s="146">
        <f t="shared" si="124"/>
        <v>2028.5</v>
      </c>
      <c r="U759" s="71">
        <v>3</v>
      </c>
      <c r="V759" s="71">
        <v>0</v>
      </c>
      <c r="W759" s="71">
        <v>0</v>
      </c>
      <c r="X759" s="71">
        <v>0</v>
      </c>
      <c r="Y759" s="71">
        <v>0</v>
      </c>
      <c r="Z759" s="71">
        <v>0</v>
      </c>
      <c r="AA759" s="148" t="s">
        <v>2890</v>
      </c>
      <c r="AB759" s="147" t="s">
        <v>2521</v>
      </c>
      <c r="AC759" s="196">
        <f t="shared" si="125"/>
        <v>3</v>
      </c>
      <c r="AD759" s="196">
        <f t="shared" si="126"/>
        <v>6</v>
      </c>
      <c r="AE759" s="196">
        <f t="shared" si="127"/>
        <v>9</v>
      </c>
    </row>
    <row r="760" spans="1:31" s="7" customFormat="1" ht="15" customHeight="1" x14ac:dyDescent="0.25">
      <c r="A760" s="364" t="s">
        <v>1724</v>
      </c>
      <c r="B760" s="248">
        <v>196</v>
      </c>
      <c r="C760" s="321" t="s">
        <v>1725</v>
      </c>
      <c r="D760" s="387" t="s">
        <v>1726</v>
      </c>
      <c r="E760" s="321" t="s">
        <v>1713</v>
      </c>
      <c r="F760" s="18" t="s">
        <v>70</v>
      </c>
      <c r="G760" s="386">
        <v>0.4</v>
      </c>
      <c r="H760" s="386">
        <v>0.4</v>
      </c>
      <c r="I760" s="386">
        <v>399</v>
      </c>
      <c r="J760" s="18">
        <v>72.680000000000007</v>
      </c>
      <c r="K760" s="18">
        <v>820</v>
      </c>
      <c r="L760" s="18">
        <v>12</v>
      </c>
      <c r="M760" s="71">
        <v>2016</v>
      </c>
      <c r="N760" s="144">
        <f>IF(K760="","",IF(O760="",IF(K760=0,"",IF(K760&lt;=[7]Разработчик!$D$7,[7]Разработчик!$C$8,IF(K760&lt;=[7]Разработчик!$G$7,[7]Разработчик!$F$8,IF(K760&lt;=[7]Разработчик!$J$7,[7]Разработчик!$I$8,IF(K760&lt;=[7]Разработчик!$M$7,[7]Разработчик!$L$8,IF(K760&lt;=[7]Разработчик!$P$7,[7]Разработчик!$O$8,IF(K760&lt;=[7]Разработчик!$S$7,[7]Разработчик!$R$8,IF(K760&lt;=425.9,3.5,IF(K760&gt;=[7]Разработчик!$V$7,[7]Разработчик!$U$8))))))))),"-"))</f>
        <v>4</v>
      </c>
      <c r="O760" s="145"/>
      <c r="P760" s="71">
        <v>2019</v>
      </c>
      <c r="Q760" s="71">
        <v>2023</v>
      </c>
      <c r="R760" s="71">
        <v>12.5</v>
      </c>
      <c r="S760" s="46" t="s">
        <v>54</v>
      </c>
      <c r="T760" s="146">
        <f t="shared" si="124"/>
        <v>2028.5</v>
      </c>
      <c r="U760" s="147">
        <v>92</v>
      </c>
      <c r="V760" s="147">
        <v>17</v>
      </c>
      <c r="W760" s="147">
        <v>15</v>
      </c>
      <c r="X760" s="147">
        <v>23</v>
      </c>
      <c r="Y760" s="147">
        <v>5</v>
      </c>
      <c r="Z760" s="147">
        <v>10</v>
      </c>
      <c r="AA760" s="148" t="s">
        <v>2891</v>
      </c>
      <c r="AB760" s="147" t="s">
        <v>2521</v>
      </c>
      <c r="AC760" s="196">
        <f t="shared" si="125"/>
        <v>147</v>
      </c>
      <c r="AD760" s="196">
        <f t="shared" si="126"/>
        <v>346</v>
      </c>
      <c r="AE760" s="196">
        <f t="shared" si="127"/>
        <v>493</v>
      </c>
    </row>
    <row r="761" spans="1:31" s="7" customFormat="1" x14ac:dyDescent="0.25">
      <c r="A761" s="364"/>
      <c r="B761" s="248">
        <f t="shared" ref="B761:B766" si="128">B760</f>
        <v>196</v>
      </c>
      <c r="C761" s="321"/>
      <c r="D761" s="387"/>
      <c r="E761" s="321"/>
      <c r="F761" s="18" t="s">
        <v>70</v>
      </c>
      <c r="G761" s="386"/>
      <c r="H761" s="386"/>
      <c r="I761" s="386"/>
      <c r="J761" s="18">
        <v>25.26</v>
      </c>
      <c r="K761" s="18">
        <v>630</v>
      </c>
      <c r="L761" s="18">
        <v>10</v>
      </c>
      <c r="M761" s="71">
        <v>2016</v>
      </c>
      <c r="N761" s="144">
        <f>IF(K761="","",IF(O761="",IF(K761=0,"",IF(K761&lt;=[7]Разработчик!$D$7,[7]Разработчик!$C$8,IF(K761&lt;=[7]Разработчик!$G$7,[7]Разработчик!$F$8,IF(K761&lt;=[7]Разработчик!$J$7,[7]Разработчик!$I$8,IF(K761&lt;=[7]Разработчик!$M$7,[7]Разработчик!$L$8,IF(K761&lt;=[7]Разработчик!$P$7,[7]Разработчик!$O$8,IF(K761&lt;=[7]Разработчик!$S$7,[7]Разработчик!$R$8,IF(K761&lt;=425.9,3.5,IF(K761&gt;=[7]Разработчик!$V$7,[7]Разработчик!$U$8))))))))),"-"))</f>
        <v>4</v>
      </c>
      <c r="O761" s="145"/>
      <c r="P761" s="71">
        <v>2019</v>
      </c>
      <c r="Q761" s="71">
        <v>2023</v>
      </c>
      <c r="R761" s="71">
        <v>12.5</v>
      </c>
      <c r="S761" s="46" t="s">
        <v>54</v>
      </c>
      <c r="T761" s="146">
        <f t="shared" si="124"/>
        <v>2028.5</v>
      </c>
      <c r="U761" s="147"/>
      <c r="V761" s="147"/>
      <c r="W761" s="147"/>
      <c r="X761" s="147"/>
      <c r="Y761" s="147"/>
      <c r="Z761" s="147"/>
      <c r="AA761" s="148"/>
      <c r="AB761" s="147"/>
      <c r="AC761" s="196">
        <f t="shared" si="125"/>
        <v>0</v>
      </c>
      <c r="AD761" s="196">
        <f t="shared" si="126"/>
        <v>0</v>
      </c>
      <c r="AE761" s="196">
        <f t="shared" si="127"/>
        <v>0</v>
      </c>
    </row>
    <row r="762" spans="1:31" s="7" customFormat="1" x14ac:dyDescent="0.25">
      <c r="A762" s="364"/>
      <c r="B762" s="248">
        <f t="shared" si="128"/>
        <v>196</v>
      </c>
      <c r="C762" s="321"/>
      <c r="D762" s="387"/>
      <c r="E762" s="321"/>
      <c r="F762" s="18" t="s">
        <v>70</v>
      </c>
      <c r="G762" s="386"/>
      <c r="H762" s="386"/>
      <c r="I762" s="386"/>
      <c r="J762" s="18">
        <v>93.69</v>
      </c>
      <c r="K762" s="18">
        <v>426</v>
      </c>
      <c r="L762" s="18">
        <v>10</v>
      </c>
      <c r="M762" s="71">
        <v>2016</v>
      </c>
      <c r="N762" s="144">
        <f>IF(K762="","",IF(O762="",IF(K762=0,"",IF(K762&lt;=[7]Разработчик!$D$7,[7]Разработчик!$C$8,IF(K762&lt;=[7]Разработчик!$G$7,[7]Разработчик!$F$8,IF(K762&lt;=[7]Разработчик!$J$7,[7]Разработчик!$I$8,IF(K762&lt;=[7]Разработчик!$M$7,[7]Разработчик!$L$8,IF(K762&lt;=[7]Разработчик!$P$7,[7]Разработчик!$O$8,IF(K762&lt;=[7]Разработчик!$S$7,[7]Разработчик!$R$8,IF(K762&lt;=425.9,3.5,IF(K762&gt;=[7]Разработчик!$V$7,[7]Разработчик!$U$8))))))))),"-"))</f>
        <v>4</v>
      </c>
      <c r="O762" s="145"/>
      <c r="P762" s="71">
        <v>2019</v>
      </c>
      <c r="Q762" s="71">
        <v>2023</v>
      </c>
      <c r="R762" s="71">
        <v>12.5</v>
      </c>
      <c r="S762" s="46" t="s">
        <v>1173</v>
      </c>
      <c r="T762" s="146">
        <f t="shared" si="124"/>
        <v>2028.5</v>
      </c>
      <c r="U762" s="147"/>
      <c r="V762" s="147"/>
      <c r="W762" s="147"/>
      <c r="X762" s="147"/>
      <c r="Y762" s="147"/>
      <c r="Z762" s="147"/>
      <c r="AA762" s="148"/>
      <c r="AB762" s="147"/>
      <c r="AC762" s="196">
        <f t="shared" si="125"/>
        <v>0</v>
      </c>
      <c r="AD762" s="196">
        <f t="shared" si="126"/>
        <v>0</v>
      </c>
      <c r="AE762" s="196">
        <f t="shared" si="127"/>
        <v>0</v>
      </c>
    </row>
    <row r="763" spans="1:31" s="7" customFormat="1" x14ac:dyDescent="0.25">
      <c r="A763" s="364"/>
      <c r="B763" s="248">
        <f t="shared" si="128"/>
        <v>196</v>
      </c>
      <c r="C763" s="321"/>
      <c r="D763" s="387"/>
      <c r="E763" s="321"/>
      <c r="F763" s="18" t="s">
        <v>70</v>
      </c>
      <c r="G763" s="386"/>
      <c r="H763" s="386"/>
      <c r="I763" s="386"/>
      <c r="J763" s="18">
        <v>8.4</v>
      </c>
      <c r="K763" s="18">
        <v>325</v>
      </c>
      <c r="L763" s="18">
        <v>8</v>
      </c>
      <c r="M763" s="71">
        <v>2016</v>
      </c>
      <c r="N763" s="144">
        <f>IF(K763="","",IF(O763="",IF(K763=0,"",IF(K763&lt;=[7]Разработчик!$D$7,[7]Разработчик!$C$8,IF(K763&lt;=[7]Разработчик!$G$7,[7]Разработчик!$F$8,IF(K763&lt;=[7]Разработчик!$J$7,[7]Разработчик!$I$8,IF(K763&lt;=[7]Разработчик!$M$7,[7]Разработчик!$L$8,IF(K763&lt;=[7]Разработчик!$P$7,[7]Разработчик!$O$8,IF(K763&lt;=[7]Разработчик!$S$7,[7]Разработчик!$R$8,IF(K763&lt;=425.9,3.5,IF(K763&gt;=[7]Разработчик!$V$7,[7]Разработчик!$U$8))))))))),"-"))</f>
        <v>3</v>
      </c>
      <c r="O763" s="145"/>
      <c r="P763" s="71">
        <v>2019</v>
      </c>
      <c r="Q763" s="71">
        <v>2023</v>
      </c>
      <c r="R763" s="71">
        <v>12.5</v>
      </c>
      <c r="S763" s="46" t="s">
        <v>1173</v>
      </c>
      <c r="T763" s="146">
        <f t="shared" si="124"/>
        <v>2028.5</v>
      </c>
      <c r="U763" s="147"/>
      <c r="V763" s="147"/>
      <c r="W763" s="147"/>
      <c r="X763" s="147"/>
      <c r="Y763" s="147"/>
      <c r="Z763" s="147"/>
      <c r="AA763" s="148"/>
      <c r="AB763" s="147"/>
      <c r="AC763" s="196">
        <f t="shared" si="125"/>
        <v>0</v>
      </c>
      <c r="AD763" s="196">
        <f t="shared" si="126"/>
        <v>0</v>
      </c>
      <c r="AE763" s="196">
        <f t="shared" si="127"/>
        <v>0</v>
      </c>
    </row>
    <row r="764" spans="1:31" s="7" customFormat="1" x14ac:dyDescent="0.25">
      <c r="A764" s="364"/>
      <c r="B764" s="248">
        <f t="shared" si="128"/>
        <v>196</v>
      </c>
      <c r="C764" s="321"/>
      <c r="D764" s="387"/>
      <c r="E764" s="321"/>
      <c r="F764" s="18" t="s">
        <v>70</v>
      </c>
      <c r="G764" s="386"/>
      <c r="H764" s="386"/>
      <c r="I764" s="386"/>
      <c r="J764" s="18">
        <v>20.399999999999999</v>
      </c>
      <c r="K764" s="18">
        <v>273</v>
      </c>
      <c r="L764" s="18">
        <v>8</v>
      </c>
      <c r="M764" s="71">
        <v>2016</v>
      </c>
      <c r="N764" s="144">
        <f>IF(K764="","",IF(O764="",IF(K764=0,"",IF(K764&lt;=[7]Разработчик!$D$7,[7]Разработчик!$C$8,IF(K764&lt;=[7]Разработчик!$G$7,[7]Разработчик!$F$8,IF(K764&lt;=[7]Разработчик!$J$7,[7]Разработчик!$I$8,IF(K764&lt;=[7]Разработчик!$M$7,[7]Разработчик!$L$8,IF(K764&lt;=[7]Разработчик!$P$7,[7]Разработчик!$O$8,IF(K764&lt;=[7]Разработчик!$S$7,[7]Разработчик!$R$8,IF(K764&lt;=425.9,3.5,IF(K764&gt;=[7]Разработчик!$V$7,[7]Разработчик!$U$8))))))))),"-"))</f>
        <v>3</v>
      </c>
      <c r="O764" s="145"/>
      <c r="P764" s="71">
        <v>2019</v>
      </c>
      <c r="Q764" s="71">
        <v>2023</v>
      </c>
      <c r="R764" s="71">
        <v>12.5</v>
      </c>
      <c r="S764" s="46" t="s">
        <v>1173</v>
      </c>
      <c r="T764" s="146">
        <f t="shared" si="124"/>
        <v>2028.5</v>
      </c>
      <c r="U764" s="147"/>
      <c r="V764" s="147"/>
      <c r="W764" s="147"/>
      <c r="X764" s="147"/>
      <c r="Y764" s="147"/>
      <c r="Z764" s="147"/>
      <c r="AA764" s="148"/>
      <c r="AB764" s="147"/>
      <c r="AC764" s="196">
        <f t="shared" si="125"/>
        <v>0</v>
      </c>
      <c r="AD764" s="196">
        <f t="shared" si="126"/>
        <v>0</v>
      </c>
      <c r="AE764" s="196">
        <f t="shared" si="127"/>
        <v>0</v>
      </c>
    </row>
    <row r="765" spans="1:31" s="7" customFormat="1" x14ac:dyDescent="0.25">
      <c r="A765" s="364"/>
      <c r="B765" s="248">
        <f t="shared" si="128"/>
        <v>196</v>
      </c>
      <c r="C765" s="321"/>
      <c r="D765" s="387"/>
      <c r="E765" s="321"/>
      <c r="F765" s="18" t="s">
        <v>70</v>
      </c>
      <c r="G765" s="386"/>
      <c r="H765" s="386"/>
      <c r="I765" s="386"/>
      <c r="J765" s="18">
        <v>1.3</v>
      </c>
      <c r="K765" s="18">
        <v>57</v>
      </c>
      <c r="L765" s="18">
        <v>5</v>
      </c>
      <c r="M765" s="71">
        <v>2016</v>
      </c>
      <c r="N765" s="144">
        <f>IF(K765="","",IF(O765="",IF(K765=0,"",IF(K765&lt;=[7]Разработчик!$D$7,[7]Разработчик!$C$8,IF(K765&lt;=[7]Разработчик!$G$7,[7]Разработчик!$F$8,IF(K765&lt;=[7]Разработчик!$J$7,[7]Разработчик!$I$8,IF(K765&lt;=[7]Разработчик!$M$7,[7]Разработчик!$L$8,IF(K765&lt;=[7]Разработчик!$P$7,[7]Разработчик!$O$8,IF(K765&lt;=[7]Разработчик!$S$7,[7]Разработчик!$R$8,IF(K765&lt;=425.9,3.5,IF(K765&gt;=[7]Разработчик!$V$7,[7]Разработчик!$U$8))))))))),"-"))</f>
        <v>1.5</v>
      </c>
      <c r="O765" s="145"/>
      <c r="P765" s="71">
        <v>2019</v>
      </c>
      <c r="Q765" s="71">
        <v>2023</v>
      </c>
      <c r="R765" s="71">
        <v>12.5</v>
      </c>
      <c r="S765" s="46" t="s">
        <v>1173</v>
      </c>
      <c r="T765" s="146">
        <f t="shared" si="124"/>
        <v>2028.5</v>
      </c>
      <c r="U765" s="147"/>
      <c r="V765" s="147"/>
      <c r="W765" s="147"/>
      <c r="X765" s="147"/>
      <c r="Y765" s="147"/>
      <c r="Z765" s="147"/>
      <c r="AA765" s="148"/>
      <c r="AB765" s="147"/>
      <c r="AC765" s="196">
        <f t="shared" si="125"/>
        <v>0</v>
      </c>
      <c r="AD765" s="196">
        <f t="shared" si="126"/>
        <v>0</v>
      </c>
      <c r="AE765" s="196">
        <f t="shared" si="127"/>
        <v>0</v>
      </c>
    </row>
    <row r="766" spans="1:31" s="7" customFormat="1" ht="54.75" customHeight="1" x14ac:dyDescent="0.25">
      <c r="A766" s="364"/>
      <c r="B766" s="248">
        <f t="shared" si="128"/>
        <v>196</v>
      </c>
      <c r="C766" s="321"/>
      <c r="D766" s="150" t="s">
        <v>1727</v>
      </c>
      <c r="E766" s="321"/>
      <c r="F766" s="18" t="s">
        <v>70</v>
      </c>
      <c r="G766" s="18">
        <v>0.4</v>
      </c>
      <c r="H766" s="18">
        <v>0.4</v>
      </c>
      <c r="I766" s="18">
        <v>399</v>
      </c>
      <c r="J766" s="18">
        <v>49.1</v>
      </c>
      <c r="K766" s="18">
        <v>57</v>
      </c>
      <c r="L766" s="18">
        <v>5</v>
      </c>
      <c r="M766" s="71">
        <v>2016</v>
      </c>
      <c r="N766" s="144">
        <f>IF(K766="","",IF(O766="",IF(K766=0,"",IF(K766&lt;=[7]Разработчик!$D$7,[7]Разработчик!$C$8,IF(K766&lt;=[7]Разработчик!$G$7,[7]Разработчик!$F$8,IF(K766&lt;=[7]Разработчик!$J$7,[7]Разработчик!$I$8,IF(K766&lt;=[7]Разработчик!$M$7,[7]Разработчик!$L$8,IF(K766&lt;=[7]Разработчик!$P$7,[7]Разработчик!$O$8,IF(K766&lt;=[7]Разработчик!$S$7,[7]Разработчик!$R$8,IF(K766&lt;=425.9,3.5,IF(K766&gt;=[7]Разработчик!$V$7,[7]Разработчик!$U$8))))))))),"-"))</f>
        <v>1.5</v>
      </c>
      <c r="O766" s="145"/>
      <c r="P766" s="71">
        <v>2019</v>
      </c>
      <c r="Q766" s="71">
        <v>2023</v>
      </c>
      <c r="R766" s="71">
        <v>12.5</v>
      </c>
      <c r="S766" s="18" t="s">
        <v>1173</v>
      </c>
      <c r="T766" s="146">
        <f t="shared" si="124"/>
        <v>2028.5</v>
      </c>
      <c r="U766" s="147">
        <v>11</v>
      </c>
      <c r="V766" s="147">
        <v>4</v>
      </c>
      <c r="W766" s="147">
        <v>7</v>
      </c>
      <c r="X766" s="147">
        <v>0</v>
      </c>
      <c r="Y766" s="147">
        <v>0</v>
      </c>
      <c r="Z766" s="147">
        <v>5</v>
      </c>
      <c r="AA766" s="148" t="s">
        <v>2892</v>
      </c>
      <c r="AB766" s="147" t="s">
        <v>2521</v>
      </c>
      <c r="AC766" s="196">
        <f t="shared" si="125"/>
        <v>20</v>
      </c>
      <c r="AD766" s="196">
        <f t="shared" si="126"/>
        <v>63</v>
      </c>
      <c r="AE766" s="196">
        <f t="shared" si="127"/>
        <v>83</v>
      </c>
    </row>
    <row r="767" spans="1:31" s="7" customFormat="1" ht="48" customHeight="1" x14ac:dyDescent="0.25">
      <c r="A767" s="364" t="s">
        <v>1728</v>
      </c>
      <c r="B767" s="248">
        <v>197</v>
      </c>
      <c r="C767" s="382" t="s">
        <v>1729</v>
      </c>
      <c r="D767" s="18" t="s">
        <v>1730</v>
      </c>
      <c r="E767" s="382" t="s">
        <v>1731</v>
      </c>
      <c r="F767" s="18" t="s">
        <v>30</v>
      </c>
      <c r="G767" s="18">
        <v>0.84</v>
      </c>
      <c r="H767" s="18">
        <v>0.84</v>
      </c>
      <c r="I767" s="18">
        <v>454</v>
      </c>
      <c r="J767" s="46">
        <v>4.0999999999999996</v>
      </c>
      <c r="K767" s="115">
        <v>57</v>
      </c>
      <c r="L767" s="115">
        <v>5</v>
      </c>
      <c r="M767" s="71">
        <v>2016</v>
      </c>
      <c r="N767" s="144">
        <f>IF(K767="","",IF(O767="",IF(K767=0,"",IF(K767&lt;=[7]Разработчик!$D$7,[7]Разработчик!$C$8,IF(K767&lt;=[7]Разработчик!$G$7,[7]Разработчик!$F$8,IF(K767&lt;=[7]Разработчик!$J$7,[7]Разработчик!$I$8,IF(K767&lt;=[7]Разработчик!$M$7,[7]Разработчик!$L$8,IF(K767&lt;=[7]Разработчик!$P$7,[7]Разработчик!$O$8,IF(K767&lt;=[7]Разработчик!$S$7,[7]Разработчик!$R$8,IF(K767&lt;=425.9,3.5,IF(K767&gt;=[7]Разработчик!$V$7,[7]Разработчик!$U$8))))))))),"-"))</f>
        <v>1.5</v>
      </c>
      <c r="O767" s="145"/>
      <c r="P767" s="71">
        <v>2019</v>
      </c>
      <c r="Q767" s="71">
        <v>2023</v>
      </c>
      <c r="R767" s="71">
        <v>12.5</v>
      </c>
      <c r="S767" s="18" t="s">
        <v>1173</v>
      </c>
      <c r="T767" s="146">
        <f t="shared" si="124"/>
        <v>2028.5</v>
      </c>
      <c r="U767" s="147">
        <v>1</v>
      </c>
      <c r="V767" s="147">
        <v>0</v>
      </c>
      <c r="W767" s="147">
        <v>0</v>
      </c>
      <c r="X767" s="147">
        <v>0</v>
      </c>
      <c r="Y767" s="147">
        <v>0</v>
      </c>
      <c r="Z767" s="147">
        <v>0</v>
      </c>
      <c r="AA767" s="148" t="s">
        <v>2893</v>
      </c>
      <c r="AB767" s="147" t="s">
        <v>2521</v>
      </c>
      <c r="AC767" s="196">
        <f t="shared" si="125"/>
        <v>1</v>
      </c>
      <c r="AD767" s="196">
        <f t="shared" si="126"/>
        <v>2</v>
      </c>
      <c r="AE767" s="196">
        <f t="shared" si="127"/>
        <v>3</v>
      </c>
    </row>
    <row r="768" spans="1:31" s="7" customFormat="1" x14ac:dyDescent="0.25">
      <c r="A768" s="364"/>
      <c r="B768" s="248">
        <f>B767</f>
        <v>197</v>
      </c>
      <c r="C768" s="382"/>
      <c r="D768" s="46" t="s">
        <v>1732</v>
      </c>
      <c r="E768" s="382"/>
      <c r="F768" s="18" t="s">
        <v>30</v>
      </c>
      <c r="G768" s="46">
        <v>0.84</v>
      </c>
      <c r="H768" s="46">
        <v>0.84</v>
      </c>
      <c r="I768" s="46">
        <v>454</v>
      </c>
      <c r="J768" s="46">
        <v>7.3</v>
      </c>
      <c r="K768" s="46">
        <v>57</v>
      </c>
      <c r="L768" s="46">
        <v>5</v>
      </c>
      <c r="M768" s="71">
        <v>2016</v>
      </c>
      <c r="N768" s="144">
        <f>IF(K768="","",IF(O768="",IF(K768=0,"",IF(K768&lt;=[7]Разработчик!$D$7,[7]Разработчик!$C$8,IF(K768&lt;=[7]Разработчик!$G$7,[7]Разработчик!$F$8,IF(K768&lt;=[7]Разработчик!$J$7,[7]Разработчик!$I$8,IF(K768&lt;=[7]Разработчик!$M$7,[7]Разработчик!$L$8,IF(K768&lt;=[7]Разработчик!$P$7,[7]Разработчик!$O$8,IF(K768&lt;=[7]Разработчик!$S$7,[7]Разработчик!$R$8,IF(K768&lt;=425.9,3.5,IF(K768&gt;=[7]Разработчик!$V$7,[7]Разработчик!$U$8))))))))),"-"))</f>
        <v>1.5</v>
      </c>
      <c r="O768" s="145"/>
      <c r="P768" s="71">
        <v>2019</v>
      </c>
      <c r="Q768" s="71">
        <v>2023</v>
      </c>
      <c r="R768" s="71">
        <v>12.5</v>
      </c>
      <c r="S768" s="18" t="s">
        <v>1173</v>
      </c>
      <c r="T768" s="146">
        <f t="shared" si="124"/>
        <v>2028.5</v>
      </c>
      <c r="U768" s="147">
        <v>2</v>
      </c>
      <c r="V768" s="147">
        <v>1</v>
      </c>
      <c r="W768" s="147">
        <v>4</v>
      </c>
      <c r="X768" s="147">
        <v>0</v>
      </c>
      <c r="Y768" s="147">
        <v>1</v>
      </c>
      <c r="Z768" s="147">
        <v>1</v>
      </c>
      <c r="AA768" s="148" t="s">
        <v>2894</v>
      </c>
      <c r="AB768" s="147" t="s">
        <v>2521</v>
      </c>
      <c r="AC768" s="196">
        <f t="shared" si="125"/>
        <v>5</v>
      </c>
      <c r="AD768" s="196">
        <f t="shared" si="126"/>
        <v>19</v>
      </c>
      <c r="AE768" s="196">
        <f t="shared" si="127"/>
        <v>24</v>
      </c>
    </row>
    <row r="769" spans="1:31" s="7" customFormat="1" x14ac:dyDescent="0.25">
      <c r="A769" s="364"/>
      <c r="B769" s="248">
        <f>B768</f>
        <v>197</v>
      </c>
      <c r="C769" s="382"/>
      <c r="D769" s="46" t="s">
        <v>1733</v>
      </c>
      <c r="E769" s="382"/>
      <c r="F769" s="18" t="s">
        <v>30</v>
      </c>
      <c r="G769" s="46">
        <v>0.84</v>
      </c>
      <c r="H769" s="46">
        <v>0.84</v>
      </c>
      <c r="I769" s="46">
        <v>454</v>
      </c>
      <c r="J769" s="46">
        <v>19.100000000000001</v>
      </c>
      <c r="K769" s="46">
        <v>57</v>
      </c>
      <c r="L769" s="46">
        <v>5</v>
      </c>
      <c r="M769" s="71">
        <v>2016</v>
      </c>
      <c r="N769" s="144">
        <f>IF(K769="","",IF(O769="",IF(K769=0,"",IF(K769&lt;=[7]Разработчик!$D$7,[7]Разработчик!$C$8,IF(K769&lt;=[7]Разработчик!$G$7,[7]Разработчик!$F$8,IF(K769&lt;=[7]Разработчик!$J$7,[7]Разработчик!$I$8,IF(K769&lt;=[7]Разработчик!$M$7,[7]Разработчик!$L$8,IF(K769&lt;=[7]Разработчик!$P$7,[7]Разработчик!$O$8,IF(K769&lt;=[7]Разработчик!$S$7,[7]Разработчик!$R$8,IF(K769&lt;=425.9,3.5,IF(K769&gt;=[7]Разработчик!$V$7,[7]Разработчик!$U$8))))))))),"-"))</f>
        <v>1.5</v>
      </c>
      <c r="O769" s="145"/>
      <c r="P769" s="71">
        <v>2019</v>
      </c>
      <c r="Q769" s="71">
        <v>2023</v>
      </c>
      <c r="R769" s="71">
        <v>12.5</v>
      </c>
      <c r="S769" s="46" t="s">
        <v>1173</v>
      </c>
      <c r="T769" s="146">
        <f t="shared" si="124"/>
        <v>2028.5</v>
      </c>
      <c r="U769" s="147">
        <v>5</v>
      </c>
      <c r="V769" s="147">
        <v>0</v>
      </c>
      <c r="W769" s="147">
        <v>0</v>
      </c>
      <c r="X769" s="147">
        <v>0</v>
      </c>
      <c r="Y769" s="147">
        <v>0</v>
      </c>
      <c r="Z769" s="147">
        <v>0</v>
      </c>
      <c r="AA769" s="148" t="s">
        <v>2895</v>
      </c>
      <c r="AB769" s="147" t="s">
        <v>2521</v>
      </c>
      <c r="AC769" s="196">
        <f t="shared" si="125"/>
        <v>5</v>
      </c>
      <c r="AD769" s="196">
        <f t="shared" si="126"/>
        <v>10</v>
      </c>
      <c r="AE769" s="196">
        <f t="shared" si="127"/>
        <v>15</v>
      </c>
    </row>
    <row r="770" spans="1:31" s="7" customFormat="1" x14ac:dyDescent="0.25">
      <c r="A770" s="364"/>
      <c r="B770" s="248">
        <f>B769</f>
        <v>197</v>
      </c>
      <c r="C770" s="382"/>
      <c r="D770" s="18" t="s">
        <v>1734</v>
      </c>
      <c r="E770" s="382"/>
      <c r="F770" s="18" t="s">
        <v>30</v>
      </c>
      <c r="G770" s="18">
        <v>0.84</v>
      </c>
      <c r="H770" s="18">
        <v>0.84</v>
      </c>
      <c r="I770" s="18">
        <v>454</v>
      </c>
      <c r="J770" s="18">
        <v>24.2</v>
      </c>
      <c r="K770" s="46">
        <v>57</v>
      </c>
      <c r="L770" s="46">
        <v>5</v>
      </c>
      <c r="M770" s="71">
        <v>2016</v>
      </c>
      <c r="N770" s="144">
        <f>IF(K770="","",IF(O770="",IF(K770=0,"",IF(K770&lt;=[7]Разработчик!$D$7,[7]Разработчик!$C$8,IF(K770&lt;=[7]Разработчик!$G$7,[7]Разработчик!$F$8,IF(K770&lt;=[7]Разработчик!$J$7,[7]Разработчик!$I$8,IF(K770&lt;=[7]Разработчик!$M$7,[7]Разработчик!$L$8,IF(K770&lt;=[7]Разработчик!$P$7,[7]Разработчик!$O$8,IF(K770&lt;=[7]Разработчик!$S$7,[7]Разработчик!$R$8,IF(K770&lt;=425.9,3.5,IF(K770&gt;=[7]Разработчик!$V$7,[7]Разработчик!$U$8))))))))),"-"))</f>
        <v>1.5</v>
      </c>
      <c r="O770" s="145"/>
      <c r="P770" s="71">
        <v>2019</v>
      </c>
      <c r="Q770" s="71">
        <v>2023</v>
      </c>
      <c r="R770" s="71">
        <v>12.5</v>
      </c>
      <c r="S770" s="46" t="s">
        <v>1173</v>
      </c>
      <c r="T770" s="146">
        <f t="shared" si="124"/>
        <v>2028.5</v>
      </c>
      <c r="U770" s="147">
        <v>7</v>
      </c>
      <c r="V770" s="147">
        <v>1</v>
      </c>
      <c r="W770" s="147">
        <v>0</v>
      </c>
      <c r="X770" s="147">
        <v>0</v>
      </c>
      <c r="Y770" s="147">
        <v>0</v>
      </c>
      <c r="Z770" s="147">
        <v>0</v>
      </c>
      <c r="AA770" s="148" t="s">
        <v>2896</v>
      </c>
      <c r="AB770" s="147" t="s">
        <v>2521</v>
      </c>
      <c r="AC770" s="196">
        <f t="shared" si="125"/>
        <v>8</v>
      </c>
      <c r="AD770" s="196">
        <f t="shared" si="126"/>
        <v>17</v>
      </c>
      <c r="AE770" s="196">
        <f t="shared" si="127"/>
        <v>25</v>
      </c>
    </row>
    <row r="771" spans="1:31" s="7" customFormat="1" ht="15" customHeight="1" x14ac:dyDescent="0.25">
      <c r="A771" s="364" t="s">
        <v>1735</v>
      </c>
      <c r="B771" s="248">
        <v>202</v>
      </c>
      <c r="C771" s="321" t="s">
        <v>1736</v>
      </c>
      <c r="D771" s="364" t="s">
        <v>1737</v>
      </c>
      <c r="E771" s="321" t="s">
        <v>1518</v>
      </c>
      <c r="F771" s="18" t="s">
        <v>70</v>
      </c>
      <c r="G771" s="364">
        <v>0.84</v>
      </c>
      <c r="H771" s="364">
        <v>0.84</v>
      </c>
      <c r="I771" s="364">
        <v>399</v>
      </c>
      <c r="J771" s="46">
        <v>7.1</v>
      </c>
      <c r="K771" s="46">
        <v>273</v>
      </c>
      <c r="L771" s="46">
        <v>8</v>
      </c>
      <c r="M771" s="71">
        <v>2016</v>
      </c>
      <c r="N771" s="144">
        <f>IF(K771="","",IF(O771="",IF(K771=0,"",IF(K771&lt;=[7]Разработчик!$D$7,[7]Разработчик!$C$8,IF(K771&lt;=[7]Разработчик!$G$7,[7]Разработчик!$F$8,IF(K771&lt;=[7]Разработчик!$J$7,[7]Разработчик!$I$8,IF(K771&lt;=[7]Разработчик!$M$7,[7]Разработчик!$L$8,IF(K771&lt;=[7]Разработчик!$P$7,[7]Разработчик!$O$8,IF(K771&lt;=[7]Разработчик!$S$7,[7]Разработчик!$R$8,IF(K771&lt;=425.9,3.5,IF(K771&gt;=[7]Разработчик!$V$7,[7]Разработчик!$U$8))))))))),"-"))</f>
        <v>3</v>
      </c>
      <c r="O771" s="145"/>
      <c r="P771" s="71">
        <v>2019</v>
      </c>
      <c r="Q771" s="71">
        <v>2023</v>
      </c>
      <c r="R771" s="71">
        <v>12.5</v>
      </c>
      <c r="S771" s="18" t="s">
        <v>1173</v>
      </c>
      <c r="T771" s="146">
        <f t="shared" si="124"/>
        <v>2028.5</v>
      </c>
      <c r="U771" s="147">
        <v>5</v>
      </c>
      <c r="V771" s="147">
        <v>1</v>
      </c>
      <c r="W771" s="147">
        <v>6</v>
      </c>
      <c r="X771" s="147">
        <v>1</v>
      </c>
      <c r="Y771" s="147">
        <v>1</v>
      </c>
      <c r="Z771" s="147">
        <v>2</v>
      </c>
      <c r="AA771" s="148" t="s">
        <v>2897</v>
      </c>
      <c r="AB771" s="147" t="s">
        <v>2521</v>
      </c>
      <c r="AC771" s="196">
        <f t="shared" si="125"/>
        <v>10</v>
      </c>
      <c r="AD771" s="196">
        <f t="shared" si="126"/>
        <v>34</v>
      </c>
      <c r="AE771" s="196">
        <f t="shared" si="127"/>
        <v>44</v>
      </c>
    </row>
    <row r="772" spans="1:31" s="7" customFormat="1" x14ac:dyDescent="0.25">
      <c r="A772" s="364"/>
      <c r="B772" s="248">
        <f>B771</f>
        <v>202</v>
      </c>
      <c r="C772" s="321"/>
      <c r="D772" s="364"/>
      <c r="E772" s="321"/>
      <c r="F772" s="18" t="s">
        <v>70</v>
      </c>
      <c r="G772" s="364"/>
      <c r="H772" s="364"/>
      <c r="I772" s="364"/>
      <c r="J772" s="46">
        <v>0.4</v>
      </c>
      <c r="K772" s="46">
        <v>57</v>
      </c>
      <c r="L772" s="46">
        <v>5</v>
      </c>
      <c r="M772" s="71">
        <v>2016</v>
      </c>
      <c r="N772" s="144">
        <f>IF(K772="","",IF(O772="",IF(K772=0,"",IF(K772&lt;=[7]Разработчик!$D$7,[7]Разработчик!$C$8,IF(K772&lt;=[7]Разработчик!$G$7,[7]Разработчик!$F$8,IF(K772&lt;=[7]Разработчик!$J$7,[7]Разработчик!$I$8,IF(K772&lt;=[7]Разработчик!$M$7,[7]Разработчик!$L$8,IF(K772&lt;=[7]Разработчик!$P$7,[7]Разработчик!$O$8,IF(K772&lt;=[7]Разработчик!$S$7,[7]Разработчик!$R$8,IF(K772&lt;=425.9,3.5,IF(K772&gt;=[7]Разработчик!$V$7,[7]Разработчик!$U$8))))))))),"-"))</f>
        <v>1.5</v>
      </c>
      <c r="O772" s="145"/>
      <c r="P772" s="71">
        <v>2019</v>
      </c>
      <c r="Q772" s="71">
        <v>2023</v>
      </c>
      <c r="R772" s="71">
        <v>12.5</v>
      </c>
      <c r="S772" s="18" t="s">
        <v>1173</v>
      </c>
      <c r="T772" s="146">
        <f t="shared" si="124"/>
        <v>2028.5</v>
      </c>
      <c r="U772" s="147"/>
      <c r="V772" s="147"/>
      <c r="W772" s="147"/>
      <c r="X772" s="147"/>
      <c r="Y772" s="147"/>
      <c r="Z772" s="147"/>
      <c r="AA772" s="148"/>
      <c r="AB772" s="147"/>
      <c r="AC772" s="196">
        <f t="shared" si="125"/>
        <v>0</v>
      </c>
      <c r="AD772" s="196">
        <f t="shared" si="126"/>
        <v>0</v>
      </c>
      <c r="AE772" s="196">
        <f t="shared" si="127"/>
        <v>0</v>
      </c>
    </row>
    <row r="773" spans="1:31" s="7" customFormat="1" x14ac:dyDescent="0.25">
      <c r="A773" s="364"/>
      <c r="B773" s="248">
        <f>B772</f>
        <v>202</v>
      </c>
      <c r="C773" s="321"/>
      <c r="D773" s="46" t="s">
        <v>1738</v>
      </c>
      <c r="E773" s="321"/>
      <c r="F773" s="18" t="s">
        <v>70</v>
      </c>
      <c r="G773" s="46">
        <v>0.84</v>
      </c>
      <c r="H773" s="46">
        <v>0.84</v>
      </c>
      <c r="I773" s="46">
        <v>399</v>
      </c>
      <c r="J773" s="46">
        <v>6.9</v>
      </c>
      <c r="K773" s="46">
        <v>273</v>
      </c>
      <c r="L773" s="46">
        <v>10</v>
      </c>
      <c r="M773" s="71">
        <v>2016</v>
      </c>
      <c r="N773" s="144">
        <f>IF(K773="","",IF(O773="",IF(K773=0,"",IF(K773&lt;=[7]Разработчик!$D$7,[7]Разработчик!$C$8,IF(K773&lt;=[7]Разработчик!$G$7,[7]Разработчик!$F$8,IF(K773&lt;=[7]Разработчик!$J$7,[7]Разработчик!$I$8,IF(K773&lt;=[7]Разработчик!$M$7,[7]Разработчик!$L$8,IF(K773&lt;=[7]Разработчик!$P$7,[7]Разработчик!$O$8,IF(K773&lt;=[7]Разработчик!$S$7,[7]Разработчик!$R$8,IF(K773&lt;=425.9,3.5,IF(K773&gt;=[7]Разработчик!$V$7,[7]Разработчик!$U$8))))))))),"-"))</f>
        <v>3</v>
      </c>
      <c r="O773" s="145"/>
      <c r="P773" s="71">
        <v>2019</v>
      </c>
      <c r="Q773" s="71">
        <v>2023</v>
      </c>
      <c r="R773" s="71">
        <v>12.5</v>
      </c>
      <c r="S773" s="18" t="s">
        <v>1646</v>
      </c>
      <c r="T773" s="146">
        <f t="shared" si="124"/>
        <v>2028.5</v>
      </c>
      <c r="U773" s="147">
        <v>1</v>
      </c>
      <c r="V773" s="147">
        <v>0</v>
      </c>
      <c r="W773" s="147">
        <v>1</v>
      </c>
      <c r="X773" s="147">
        <v>0</v>
      </c>
      <c r="Y773" s="147">
        <v>0</v>
      </c>
      <c r="Z773" s="147">
        <v>0</v>
      </c>
      <c r="AA773" s="148" t="s">
        <v>2889</v>
      </c>
      <c r="AB773" s="147" t="s">
        <v>2521</v>
      </c>
      <c r="AC773" s="196">
        <f t="shared" si="125"/>
        <v>1</v>
      </c>
      <c r="AD773" s="196">
        <f t="shared" si="126"/>
        <v>4</v>
      </c>
      <c r="AE773" s="196">
        <f t="shared" si="127"/>
        <v>5</v>
      </c>
    </row>
    <row r="774" spans="1:31" s="7" customFormat="1" x14ac:dyDescent="0.25">
      <c r="A774" s="364"/>
      <c r="B774" s="248">
        <f>B773</f>
        <v>202</v>
      </c>
      <c r="C774" s="321"/>
      <c r="D774" s="46" t="s">
        <v>1739</v>
      </c>
      <c r="E774" s="321"/>
      <c r="F774" s="18" t="s">
        <v>70</v>
      </c>
      <c r="G774" s="46">
        <v>0.84</v>
      </c>
      <c r="H774" s="46">
        <v>0.84</v>
      </c>
      <c r="I774" s="46">
        <v>399</v>
      </c>
      <c r="J774" s="46">
        <v>27.9</v>
      </c>
      <c r="K774" s="46">
        <v>273</v>
      </c>
      <c r="L774" s="46">
        <v>10</v>
      </c>
      <c r="M774" s="71">
        <v>2016</v>
      </c>
      <c r="N774" s="144">
        <f>IF(K774="","",IF(O774="",IF(K774=0,"",IF(K774&lt;=[7]Разработчик!$D$7,[7]Разработчик!$C$8,IF(K774&lt;=[7]Разработчик!$G$7,[7]Разработчик!$F$8,IF(K774&lt;=[7]Разработчик!$J$7,[7]Разработчик!$I$8,IF(K774&lt;=[7]Разработчик!$M$7,[7]Разработчик!$L$8,IF(K774&lt;=[7]Разработчик!$P$7,[7]Разработчик!$O$8,IF(K774&lt;=[7]Разработчик!$S$7,[7]Разработчик!$R$8,IF(K774&lt;=425.9,3.5,IF(K774&gt;=[7]Разработчик!$V$7,[7]Разработчик!$U$8))))))))),"-"))</f>
        <v>3</v>
      </c>
      <c r="O774" s="145"/>
      <c r="P774" s="71">
        <v>2019</v>
      </c>
      <c r="Q774" s="71">
        <v>2023</v>
      </c>
      <c r="R774" s="71">
        <v>12.5</v>
      </c>
      <c r="S774" s="18" t="s">
        <v>1646</v>
      </c>
      <c r="T774" s="146">
        <f t="shared" si="124"/>
        <v>2028.5</v>
      </c>
      <c r="U774" s="71">
        <v>5</v>
      </c>
      <c r="V774" s="71">
        <v>0</v>
      </c>
      <c r="W774" s="71">
        <v>0</v>
      </c>
      <c r="X774" s="71">
        <v>0</v>
      </c>
      <c r="Y774" s="71">
        <v>0</v>
      </c>
      <c r="Z774" s="71">
        <v>0</v>
      </c>
      <c r="AA774" s="148" t="s">
        <v>2898</v>
      </c>
      <c r="AB774" s="147" t="s">
        <v>2521</v>
      </c>
      <c r="AC774" s="196">
        <f t="shared" si="125"/>
        <v>5</v>
      </c>
      <c r="AD774" s="196">
        <f t="shared" si="126"/>
        <v>10</v>
      </c>
      <c r="AE774" s="196">
        <f t="shared" si="127"/>
        <v>15</v>
      </c>
    </row>
    <row r="775" spans="1:31" s="7" customFormat="1" x14ac:dyDescent="0.25">
      <c r="A775" s="364"/>
      <c r="B775" s="248">
        <f>B774</f>
        <v>202</v>
      </c>
      <c r="C775" s="321"/>
      <c r="D775" s="46" t="s">
        <v>1740</v>
      </c>
      <c r="E775" s="321"/>
      <c r="F775" s="18" t="s">
        <v>70</v>
      </c>
      <c r="G775" s="46">
        <v>0.84</v>
      </c>
      <c r="H775" s="46">
        <v>0.84</v>
      </c>
      <c r="I775" s="46">
        <v>399</v>
      </c>
      <c r="J775" s="46">
        <v>6.6</v>
      </c>
      <c r="K775" s="46">
        <v>273</v>
      </c>
      <c r="L775" s="46">
        <v>10</v>
      </c>
      <c r="M775" s="71">
        <v>2016</v>
      </c>
      <c r="N775" s="144">
        <f>IF(K775="","",IF(O775="",IF(K775=0,"",IF(K775&lt;=[7]Разработчик!$D$7,[7]Разработчик!$C$8,IF(K775&lt;=[7]Разработчик!$G$7,[7]Разработчик!$F$8,IF(K775&lt;=[7]Разработчик!$J$7,[7]Разработчик!$I$8,IF(K775&lt;=[7]Разработчик!$M$7,[7]Разработчик!$L$8,IF(K775&lt;=[7]Разработчик!$P$7,[7]Разработчик!$O$8,IF(K775&lt;=[7]Разработчик!$S$7,[7]Разработчик!$R$8,IF(K775&lt;=425.9,3.5,IF(K775&gt;=[7]Разработчик!$V$7,[7]Разработчик!$U$8))))))))),"-"))</f>
        <v>3</v>
      </c>
      <c r="O775" s="145"/>
      <c r="P775" s="71">
        <v>2019</v>
      </c>
      <c r="Q775" s="71">
        <v>2023</v>
      </c>
      <c r="R775" s="71">
        <v>12.5</v>
      </c>
      <c r="S775" s="18" t="s">
        <v>1646</v>
      </c>
      <c r="T775" s="146">
        <f t="shared" si="124"/>
        <v>2028.5</v>
      </c>
      <c r="U775" s="147">
        <v>3</v>
      </c>
      <c r="V775" s="147">
        <v>0</v>
      </c>
      <c r="W775" s="147">
        <v>0</v>
      </c>
      <c r="X775" s="147">
        <v>0</v>
      </c>
      <c r="Y775" s="147">
        <v>0</v>
      </c>
      <c r="Z775" s="147">
        <v>0</v>
      </c>
      <c r="AA775" s="148" t="s">
        <v>2899</v>
      </c>
      <c r="AB775" s="147" t="s">
        <v>2521</v>
      </c>
      <c r="AC775" s="196">
        <f t="shared" si="125"/>
        <v>3</v>
      </c>
      <c r="AD775" s="196">
        <f t="shared" si="126"/>
        <v>6</v>
      </c>
      <c r="AE775" s="196">
        <f t="shared" si="127"/>
        <v>9</v>
      </c>
    </row>
    <row r="776" spans="1:31" s="7" customFormat="1" ht="15" customHeight="1" x14ac:dyDescent="0.25">
      <c r="A776" s="364" t="s">
        <v>1741</v>
      </c>
      <c r="B776" s="248">
        <v>203</v>
      </c>
      <c r="C776" s="321" t="s">
        <v>1742</v>
      </c>
      <c r="D776" s="364" t="s">
        <v>1743</v>
      </c>
      <c r="E776" s="321" t="s">
        <v>1744</v>
      </c>
      <c r="F776" s="18" t="s">
        <v>70</v>
      </c>
      <c r="G776" s="364">
        <v>2.6</v>
      </c>
      <c r="H776" s="364">
        <v>2.6</v>
      </c>
      <c r="I776" s="364">
        <v>268</v>
      </c>
      <c r="J776" s="46">
        <v>10.199999999999999</v>
      </c>
      <c r="K776" s="46">
        <v>377</v>
      </c>
      <c r="L776" s="46">
        <v>9</v>
      </c>
      <c r="M776" s="71">
        <v>2016</v>
      </c>
      <c r="N776" s="144">
        <f>IF(K776="","",IF(O776="",IF(K776=0,"",IF(K776&lt;=[7]Разработчик!$D$7,[7]Разработчик!$C$8,IF(K776&lt;=[7]Разработчик!$G$7,[7]Разработчик!$F$8,IF(K776&lt;=[7]Разработчик!$J$7,[7]Разработчик!$I$8,IF(K776&lt;=[7]Разработчик!$M$7,[7]Разработчик!$L$8,IF(K776&lt;=[7]Разработчик!$P$7,[7]Разработчик!$O$8,IF(K776&lt;=[7]Разработчик!$S$7,[7]Разработчик!$R$8,IF(K776&lt;=425.9,3.5,IF(K776&gt;=[7]Разработчик!$V$7,[7]Разработчик!$U$8))))))))),"-"))</f>
        <v>3.5</v>
      </c>
      <c r="O776" s="145"/>
      <c r="P776" s="71">
        <v>2019</v>
      </c>
      <c r="Q776" s="71">
        <v>2023</v>
      </c>
      <c r="R776" s="71">
        <v>12.5</v>
      </c>
      <c r="S776" s="46" t="s">
        <v>1173</v>
      </c>
      <c r="T776" s="146">
        <f t="shared" si="124"/>
        <v>2028.5</v>
      </c>
      <c r="U776" s="147">
        <v>9</v>
      </c>
      <c r="V776" s="147">
        <v>1</v>
      </c>
      <c r="W776" s="147">
        <v>25</v>
      </c>
      <c r="X776" s="147">
        <v>1</v>
      </c>
      <c r="Y776" s="147">
        <v>11</v>
      </c>
      <c r="Z776" s="147">
        <v>16</v>
      </c>
      <c r="AA776" s="148" t="s">
        <v>2900</v>
      </c>
      <c r="AB776" s="147" t="s">
        <v>2521</v>
      </c>
      <c r="AC776" s="196">
        <f t="shared" si="125"/>
        <v>38</v>
      </c>
      <c r="AD776" s="196">
        <f t="shared" si="126"/>
        <v>132</v>
      </c>
      <c r="AE776" s="196">
        <f t="shared" si="127"/>
        <v>170</v>
      </c>
    </row>
    <row r="777" spans="1:31" s="7" customFormat="1" x14ac:dyDescent="0.25">
      <c r="A777" s="364"/>
      <c r="B777" s="248">
        <f t="shared" ref="B777:B779" si="129">B776</f>
        <v>203</v>
      </c>
      <c r="C777" s="321"/>
      <c r="D777" s="364"/>
      <c r="E777" s="321"/>
      <c r="F777" s="18" t="s">
        <v>70</v>
      </c>
      <c r="G777" s="364"/>
      <c r="H777" s="364"/>
      <c r="I777" s="364"/>
      <c r="J777" s="46">
        <v>2.7</v>
      </c>
      <c r="K777" s="46">
        <v>57</v>
      </c>
      <c r="L777" s="46">
        <v>5</v>
      </c>
      <c r="M777" s="71">
        <v>2016</v>
      </c>
      <c r="N777" s="144">
        <f>IF(K777="","",IF(O777="",IF(K777=0,"",IF(K777&lt;=[7]Разработчик!$D$7,[7]Разработчик!$C$8,IF(K777&lt;=[7]Разработчик!$G$7,[7]Разработчик!$F$8,IF(K777&lt;=[7]Разработчик!$J$7,[7]Разработчик!$I$8,IF(K777&lt;=[7]Разработчик!$M$7,[7]Разработчик!$L$8,IF(K777&lt;=[7]Разработчик!$P$7,[7]Разработчик!$O$8,IF(K777&lt;=[7]Разработчик!$S$7,[7]Разработчик!$R$8,IF(K777&lt;=425.9,3.5,IF(K777&gt;=[7]Разработчик!$V$7,[7]Разработчик!$U$8))))))))),"-"))</f>
        <v>1.5</v>
      </c>
      <c r="O777" s="145"/>
      <c r="P777" s="71">
        <v>2019</v>
      </c>
      <c r="Q777" s="71">
        <v>2023</v>
      </c>
      <c r="R777" s="71">
        <v>12.5</v>
      </c>
      <c r="S777" s="18" t="s">
        <v>1173</v>
      </c>
      <c r="T777" s="146">
        <f t="shared" si="124"/>
        <v>2028.5</v>
      </c>
      <c r="U777" s="147"/>
      <c r="V777" s="147"/>
      <c r="W777" s="147"/>
      <c r="X777" s="147"/>
      <c r="Y777" s="147"/>
      <c r="Z777" s="147"/>
      <c r="AA777" s="148"/>
      <c r="AB777" s="147"/>
      <c r="AC777" s="196">
        <f t="shared" si="125"/>
        <v>0</v>
      </c>
      <c r="AD777" s="196">
        <f t="shared" si="126"/>
        <v>0</v>
      </c>
      <c r="AE777" s="196">
        <f t="shared" si="127"/>
        <v>0</v>
      </c>
    </row>
    <row r="778" spans="1:31" s="7" customFormat="1" ht="15" customHeight="1" x14ac:dyDescent="0.25">
      <c r="A778" s="364"/>
      <c r="B778" s="248">
        <f t="shared" si="129"/>
        <v>203</v>
      </c>
      <c r="C778" s="321"/>
      <c r="D778" s="364" t="s">
        <v>1745</v>
      </c>
      <c r="E778" s="321"/>
      <c r="F778" s="18" t="s">
        <v>70</v>
      </c>
      <c r="G778" s="364">
        <v>2.6</v>
      </c>
      <c r="H778" s="364">
        <v>2.6</v>
      </c>
      <c r="I778" s="364">
        <v>268</v>
      </c>
      <c r="J778" s="46">
        <v>15.8</v>
      </c>
      <c r="K778" s="46">
        <v>377</v>
      </c>
      <c r="L778" s="46">
        <v>9</v>
      </c>
      <c r="M778" s="71">
        <v>2016</v>
      </c>
      <c r="N778" s="144">
        <f>IF(K778="","",IF(O778="",IF(K778=0,"",IF(K778&lt;=[7]Разработчик!$D$7,[7]Разработчик!$C$8,IF(K778&lt;=[7]Разработчик!$G$7,[7]Разработчик!$F$8,IF(K778&lt;=[7]Разработчик!$J$7,[7]Разработчик!$I$8,IF(K778&lt;=[7]Разработчик!$M$7,[7]Разработчик!$L$8,IF(K778&lt;=[7]Разработчик!$P$7,[7]Разработчик!$O$8,IF(K778&lt;=[7]Разработчик!$S$7,[7]Разработчик!$R$8,IF(K778&lt;=425.9,3.5,IF(K778&gt;=[7]Разработчик!$V$7,[7]Разработчик!$U$8))))))))),"-"))</f>
        <v>3.5</v>
      </c>
      <c r="O778" s="145"/>
      <c r="P778" s="71">
        <v>2019</v>
      </c>
      <c r="Q778" s="71">
        <v>2023</v>
      </c>
      <c r="R778" s="71">
        <v>12.5</v>
      </c>
      <c r="S778" s="18" t="s">
        <v>1173</v>
      </c>
      <c r="T778" s="146">
        <f t="shared" si="124"/>
        <v>2028.5</v>
      </c>
      <c r="U778" s="147">
        <v>3</v>
      </c>
      <c r="V778" s="147">
        <v>1</v>
      </c>
      <c r="W778" s="147">
        <v>7</v>
      </c>
      <c r="X778" s="147">
        <v>1</v>
      </c>
      <c r="Y778" s="147">
        <v>2</v>
      </c>
      <c r="Z778" s="147">
        <v>3</v>
      </c>
      <c r="AA778" s="148" t="s">
        <v>2901</v>
      </c>
      <c r="AB778" s="147" t="s">
        <v>2521</v>
      </c>
      <c r="AC778" s="196">
        <f t="shared" si="125"/>
        <v>10</v>
      </c>
      <c r="AD778" s="196">
        <f t="shared" si="126"/>
        <v>36</v>
      </c>
      <c r="AE778" s="196">
        <f t="shared" si="127"/>
        <v>46</v>
      </c>
    </row>
    <row r="779" spans="1:31" s="7" customFormat="1" x14ac:dyDescent="0.25">
      <c r="A779" s="364"/>
      <c r="B779" s="248">
        <f t="shared" si="129"/>
        <v>203</v>
      </c>
      <c r="C779" s="321"/>
      <c r="D779" s="364"/>
      <c r="E779" s="321"/>
      <c r="F779" s="18" t="s">
        <v>70</v>
      </c>
      <c r="G779" s="364"/>
      <c r="H779" s="364"/>
      <c r="I779" s="364"/>
      <c r="J779" s="46">
        <v>0.1</v>
      </c>
      <c r="K779" s="46">
        <v>57</v>
      </c>
      <c r="L779" s="46">
        <v>5</v>
      </c>
      <c r="M779" s="71">
        <v>2016</v>
      </c>
      <c r="N779" s="144">
        <f>IF(K779="","",IF(O779="",IF(K779=0,"",IF(K779&lt;=[7]Разработчик!$D$7,[7]Разработчик!$C$8,IF(K779&lt;=[7]Разработчик!$G$7,[7]Разработчик!$F$8,IF(K779&lt;=[7]Разработчик!$J$7,[7]Разработчик!$I$8,IF(K779&lt;=[7]Разработчик!$M$7,[7]Разработчик!$L$8,IF(K779&lt;=[7]Разработчик!$P$7,[7]Разработчик!$O$8,IF(K779&lt;=[7]Разработчик!$S$7,[7]Разработчик!$R$8,IF(K779&lt;=425.9,3.5,IF(K779&gt;=[7]Разработчик!$V$7,[7]Разработчик!$U$8))))))))),"-"))</f>
        <v>1.5</v>
      </c>
      <c r="O779" s="145"/>
      <c r="P779" s="71">
        <v>2019</v>
      </c>
      <c r="Q779" s="71">
        <v>2023</v>
      </c>
      <c r="R779" s="71">
        <v>12.5</v>
      </c>
      <c r="S779" s="18" t="s">
        <v>1173</v>
      </c>
      <c r="T779" s="146">
        <f t="shared" si="124"/>
        <v>2028.5</v>
      </c>
      <c r="U779" s="147"/>
      <c r="V779" s="147"/>
      <c r="W779" s="147"/>
      <c r="X779" s="147"/>
      <c r="Y779" s="147"/>
      <c r="Z779" s="147"/>
      <c r="AA779" s="148"/>
      <c r="AB779" s="147"/>
      <c r="AC779" s="196">
        <f t="shared" si="125"/>
        <v>0</v>
      </c>
      <c r="AD779" s="196">
        <f t="shared" si="126"/>
        <v>0</v>
      </c>
      <c r="AE779" s="196">
        <f t="shared" si="127"/>
        <v>0</v>
      </c>
    </row>
    <row r="780" spans="1:31" s="7" customFormat="1" ht="24" customHeight="1" x14ac:dyDescent="0.25">
      <c r="A780" s="364" t="s">
        <v>1748</v>
      </c>
      <c r="B780" s="248">
        <v>214</v>
      </c>
      <c r="C780" s="321" t="s">
        <v>1749</v>
      </c>
      <c r="D780" s="386" t="s">
        <v>1750</v>
      </c>
      <c r="E780" s="321" t="s">
        <v>1746</v>
      </c>
      <c r="F780" s="46" t="s">
        <v>313</v>
      </c>
      <c r="G780" s="386">
        <v>2.6</v>
      </c>
      <c r="H780" s="386">
        <v>2.6</v>
      </c>
      <c r="I780" s="386">
        <v>405</v>
      </c>
      <c r="J780" s="18">
        <v>143.5</v>
      </c>
      <c r="K780" s="115">
        <v>114.3</v>
      </c>
      <c r="L780" s="115">
        <v>8.56</v>
      </c>
      <c r="M780" s="71">
        <v>2016</v>
      </c>
      <c r="N780" s="144">
        <f>IF(K780="","",IF(O780="",IF(K780=0,"",IF(K780&lt;=[7]Разработчик!$D$7,[7]Разработчик!$C$8,IF(K780&lt;=[7]Разработчик!$G$7,[7]Разработчик!$F$8,IF(K780&lt;=[7]Разработчик!$J$7,[7]Разработчик!$I$8,IF(K780&lt;=[7]Разработчик!$M$7,[7]Разработчик!$L$8,IF(K780&lt;=[7]Разработчик!$P$7,[7]Разработчик!$O$8,IF(K780&lt;=[7]Разработчик!$S$7,[7]Разработчик!$R$8,IF(K780&lt;=425.9,3.5,IF(K780&gt;=[7]Разработчик!$V$7,[7]Разработчик!$U$8))))))))),"-"))</f>
        <v>2.5</v>
      </c>
      <c r="O780" s="145"/>
      <c r="P780" s="71">
        <v>2019</v>
      </c>
      <c r="Q780" s="71">
        <v>2023</v>
      </c>
      <c r="R780" s="71">
        <v>12.5</v>
      </c>
      <c r="S780" s="141" t="s">
        <v>1747</v>
      </c>
      <c r="T780" s="146">
        <f t="shared" si="124"/>
        <v>2028.5</v>
      </c>
      <c r="U780" s="147"/>
      <c r="V780" s="147"/>
      <c r="W780" s="147"/>
      <c r="X780" s="147"/>
      <c r="Y780" s="147"/>
      <c r="Z780" s="147"/>
      <c r="AA780" s="148"/>
      <c r="AB780" s="147"/>
      <c r="AC780" s="196">
        <f t="shared" si="125"/>
        <v>0</v>
      </c>
      <c r="AD780" s="196">
        <f t="shared" si="126"/>
        <v>0</v>
      </c>
      <c r="AE780" s="196">
        <f t="shared" si="127"/>
        <v>0</v>
      </c>
    </row>
    <row r="781" spans="1:31" s="7" customFormat="1" ht="24" x14ac:dyDescent="0.25">
      <c r="A781" s="364"/>
      <c r="B781" s="248">
        <f>B780</f>
        <v>214</v>
      </c>
      <c r="C781" s="321"/>
      <c r="D781" s="386"/>
      <c r="E781" s="321"/>
      <c r="F781" s="46" t="s">
        <v>313</v>
      </c>
      <c r="G781" s="386"/>
      <c r="H781" s="386"/>
      <c r="I781" s="386"/>
      <c r="J781" s="18">
        <v>3.8</v>
      </c>
      <c r="K781" s="115">
        <v>88.9</v>
      </c>
      <c r="L781" s="115">
        <v>7.62</v>
      </c>
      <c r="M781" s="71">
        <v>2016</v>
      </c>
      <c r="N781" s="144">
        <f>IF(K781="","",IF(O781="",IF(K781=0,"",IF(K781&lt;=[7]Разработчик!$D$7,[7]Разработчик!$C$8,IF(K781&lt;=[7]Разработчик!$G$7,[7]Разработчик!$F$8,IF(K781&lt;=[7]Разработчик!$J$7,[7]Разработчик!$I$8,IF(K781&lt;=[7]Разработчик!$M$7,[7]Разработчик!$L$8,IF(K781&lt;=[7]Разработчик!$P$7,[7]Разработчик!$O$8,IF(K781&lt;=[7]Разработчик!$S$7,[7]Разработчик!$R$8,IF(K781&lt;=425.9,3.5,IF(K781&gt;=[7]Разработчик!$V$7,[7]Разработчик!$U$8))))))))),"-"))</f>
        <v>2</v>
      </c>
      <c r="O781" s="145"/>
      <c r="P781" s="71">
        <v>2019</v>
      </c>
      <c r="Q781" s="71">
        <v>2023</v>
      </c>
      <c r="R781" s="71">
        <v>12.5</v>
      </c>
      <c r="S781" s="141" t="s">
        <v>1747</v>
      </c>
      <c r="T781" s="146">
        <f t="shared" si="124"/>
        <v>2028.5</v>
      </c>
      <c r="U781" s="141">
        <v>36</v>
      </c>
      <c r="V781" s="141">
        <v>2</v>
      </c>
      <c r="W781" s="141">
        <v>4</v>
      </c>
      <c r="X781" s="141">
        <v>2</v>
      </c>
      <c r="Y781" s="141">
        <v>0</v>
      </c>
      <c r="Z781" s="141">
        <v>2</v>
      </c>
      <c r="AA781" s="148" t="s">
        <v>2902</v>
      </c>
      <c r="AB781" s="147" t="s">
        <v>2521</v>
      </c>
      <c r="AC781" s="196">
        <f t="shared" si="125"/>
        <v>42</v>
      </c>
      <c r="AD781" s="196">
        <f t="shared" si="126"/>
        <v>96</v>
      </c>
      <c r="AE781" s="196">
        <f t="shared" si="127"/>
        <v>138</v>
      </c>
    </row>
    <row r="782" spans="1:31" s="7" customFormat="1" ht="24" x14ac:dyDescent="0.25">
      <c r="A782" s="364"/>
      <c r="B782" s="248">
        <f>B781</f>
        <v>214</v>
      </c>
      <c r="C782" s="321"/>
      <c r="D782" s="386"/>
      <c r="E782" s="321"/>
      <c r="F782" s="46" t="s">
        <v>313</v>
      </c>
      <c r="G782" s="386"/>
      <c r="H782" s="386"/>
      <c r="I782" s="386"/>
      <c r="J782" s="18">
        <v>0.2</v>
      </c>
      <c r="K782" s="115">
        <v>26.7</v>
      </c>
      <c r="L782" s="115">
        <v>5.56</v>
      </c>
      <c r="M782" s="71">
        <v>2016</v>
      </c>
      <c r="N782" s="144">
        <f>IF(K782="","",IF(O782="",IF(K782=0,"",IF(K782&lt;=[7]Разработчик!$D$7,[7]Разработчик!$C$8,IF(K782&lt;=[7]Разработчик!$G$7,[7]Разработчик!$F$8,IF(K782&lt;=[7]Разработчик!$J$7,[7]Разработчик!$I$8,IF(K782&lt;=[7]Разработчик!$M$7,[7]Разработчик!$L$8,IF(K782&lt;=[7]Разработчик!$P$7,[7]Разработчик!$O$8,IF(K782&lt;=[7]Разработчик!$S$7,[7]Разработчик!$R$8,IF(K782&lt;=425.9,3.5,IF(K782&gt;=[7]Разработчик!$V$7,[7]Разработчик!$U$8))))))))),"-"))</f>
        <v>1.5</v>
      </c>
      <c r="O782" s="145"/>
      <c r="P782" s="71">
        <v>2019</v>
      </c>
      <c r="Q782" s="71">
        <v>2023</v>
      </c>
      <c r="R782" s="71">
        <v>12.5</v>
      </c>
      <c r="S782" s="141" t="s">
        <v>1747</v>
      </c>
      <c r="T782" s="146">
        <f t="shared" si="124"/>
        <v>2028.5</v>
      </c>
      <c r="U782" s="147"/>
      <c r="V782" s="147"/>
      <c r="W782" s="147"/>
      <c r="X782" s="147"/>
      <c r="Y782" s="147"/>
      <c r="Z782" s="147"/>
      <c r="AA782" s="148"/>
      <c r="AB782" s="147"/>
      <c r="AC782" s="196">
        <f t="shared" si="125"/>
        <v>0</v>
      </c>
      <c r="AD782" s="196">
        <f t="shared" si="126"/>
        <v>0</v>
      </c>
      <c r="AE782" s="196">
        <f t="shared" si="127"/>
        <v>0</v>
      </c>
    </row>
    <row r="783" spans="1:31" s="7" customFormat="1" ht="48" customHeight="1" x14ac:dyDescent="0.25">
      <c r="A783" s="364" t="s">
        <v>1752</v>
      </c>
      <c r="B783" s="248">
        <v>220</v>
      </c>
      <c r="C783" s="321" t="s">
        <v>1753</v>
      </c>
      <c r="D783" s="46" t="s">
        <v>1754</v>
      </c>
      <c r="E783" s="321" t="s">
        <v>1751</v>
      </c>
      <c r="F783" s="46" t="s">
        <v>313</v>
      </c>
      <c r="G783" s="46">
        <v>0.83</v>
      </c>
      <c r="H783" s="46">
        <v>0.83</v>
      </c>
      <c r="I783" s="46">
        <v>371</v>
      </c>
      <c r="J783" s="46">
        <v>12.7</v>
      </c>
      <c r="K783" s="46">
        <v>219</v>
      </c>
      <c r="L783" s="46">
        <v>8</v>
      </c>
      <c r="M783" s="71">
        <v>2016</v>
      </c>
      <c r="N783" s="144">
        <f>IF(K783="","",IF(O783="",IF(K783=0,"",IF(K783&lt;=[7]Разработчик!$D$7,[7]Разработчик!$C$8,IF(K783&lt;=[7]Разработчик!$G$7,[7]Разработчик!$F$8,IF(K783&lt;=[7]Разработчик!$J$7,[7]Разработчик!$I$8,IF(K783&lt;=[7]Разработчик!$M$7,[7]Разработчик!$L$8,IF(K783&lt;=[7]Разработчик!$P$7,[7]Разработчик!$O$8,IF(K783&lt;=[7]Разработчик!$S$7,[7]Разработчик!$R$8,IF(K783&lt;=425.9,3.5,IF(K783&gt;=[7]Разработчик!$V$7,[7]Разработчик!$U$8))))))))),"-"))</f>
        <v>2.5</v>
      </c>
      <c r="O783" s="145"/>
      <c r="P783" s="71">
        <v>2019</v>
      </c>
      <c r="Q783" s="71">
        <v>2023</v>
      </c>
      <c r="R783" s="71">
        <v>12.5</v>
      </c>
      <c r="S783" s="46" t="s">
        <v>1646</v>
      </c>
      <c r="T783" s="146">
        <f t="shared" si="124"/>
        <v>2028.5</v>
      </c>
      <c r="U783" s="147">
        <v>5</v>
      </c>
      <c r="V783" s="147">
        <v>0</v>
      </c>
      <c r="W783" s="147">
        <v>0</v>
      </c>
      <c r="X783" s="147">
        <v>0</v>
      </c>
      <c r="Y783" s="147">
        <v>0</v>
      </c>
      <c r="Z783" s="147">
        <v>0</v>
      </c>
      <c r="AA783" s="148" t="s">
        <v>2903</v>
      </c>
      <c r="AB783" s="147" t="s">
        <v>2521</v>
      </c>
      <c r="AC783" s="196">
        <f t="shared" si="125"/>
        <v>5</v>
      </c>
      <c r="AD783" s="196">
        <f t="shared" si="126"/>
        <v>10</v>
      </c>
      <c r="AE783" s="196">
        <f t="shared" si="127"/>
        <v>15</v>
      </c>
    </row>
    <row r="784" spans="1:31" s="7" customFormat="1" ht="15" customHeight="1" x14ac:dyDescent="0.25">
      <c r="A784" s="364"/>
      <c r="B784" s="248">
        <f>B783</f>
        <v>220</v>
      </c>
      <c r="C784" s="321"/>
      <c r="D784" s="364" t="s">
        <v>1755</v>
      </c>
      <c r="E784" s="321"/>
      <c r="F784" s="46" t="s">
        <v>313</v>
      </c>
      <c r="G784" s="364">
        <v>0.83</v>
      </c>
      <c r="H784" s="364">
        <v>0.83</v>
      </c>
      <c r="I784" s="364">
        <v>371</v>
      </c>
      <c r="J784" s="46">
        <v>3.3</v>
      </c>
      <c r="K784" s="46">
        <v>219</v>
      </c>
      <c r="L784" s="46">
        <v>8</v>
      </c>
      <c r="M784" s="71">
        <v>2016</v>
      </c>
      <c r="N784" s="144">
        <f>IF(K784="","",IF(O784="",IF(K784=0,"",IF(K784&lt;=[7]Разработчик!$D$7,[7]Разработчик!$C$8,IF(K784&lt;=[7]Разработчик!$G$7,[7]Разработчик!$F$8,IF(K784&lt;=[7]Разработчик!$J$7,[7]Разработчик!$I$8,IF(K784&lt;=[7]Разработчик!$M$7,[7]Разработчик!$L$8,IF(K784&lt;=[7]Разработчик!$P$7,[7]Разработчик!$O$8,IF(K784&lt;=[7]Разработчик!$S$7,[7]Разработчик!$R$8,IF(K784&lt;=425.9,3.5,IF(K784&gt;=[7]Разработчик!$V$7,[7]Разработчик!$U$8))))))))),"-"))</f>
        <v>2.5</v>
      </c>
      <c r="O784" s="145"/>
      <c r="P784" s="71">
        <v>2019</v>
      </c>
      <c r="Q784" s="71">
        <v>2023</v>
      </c>
      <c r="R784" s="71">
        <v>12.5</v>
      </c>
      <c r="S784" s="46" t="s">
        <v>1646</v>
      </c>
      <c r="T784" s="146">
        <f t="shared" si="124"/>
        <v>2028.5</v>
      </c>
      <c r="U784" s="147">
        <v>1</v>
      </c>
      <c r="V784" s="147">
        <v>1</v>
      </c>
      <c r="W784" s="147">
        <v>0</v>
      </c>
      <c r="X784" s="147">
        <v>0</v>
      </c>
      <c r="Y784" s="147">
        <v>0</v>
      </c>
      <c r="Z784" s="147">
        <v>0</v>
      </c>
      <c r="AA784" s="148" t="s">
        <v>2904</v>
      </c>
      <c r="AB784" s="147" t="s">
        <v>2521</v>
      </c>
      <c r="AC784" s="196">
        <f t="shared" si="125"/>
        <v>2</v>
      </c>
      <c r="AD784" s="196">
        <f t="shared" si="126"/>
        <v>5</v>
      </c>
      <c r="AE784" s="196">
        <f t="shared" si="127"/>
        <v>7</v>
      </c>
    </row>
    <row r="785" spans="1:31" s="7" customFormat="1" x14ac:dyDescent="0.25">
      <c r="A785" s="364"/>
      <c r="B785" s="248">
        <f>B784</f>
        <v>220</v>
      </c>
      <c r="C785" s="321"/>
      <c r="D785" s="364"/>
      <c r="E785" s="321"/>
      <c r="F785" s="46" t="s">
        <v>313</v>
      </c>
      <c r="G785" s="364"/>
      <c r="H785" s="364"/>
      <c r="I785" s="364"/>
      <c r="J785" s="46">
        <v>0.1</v>
      </c>
      <c r="K785" s="46">
        <v>159</v>
      </c>
      <c r="L785" s="46">
        <v>6</v>
      </c>
      <c r="M785" s="71">
        <v>2016</v>
      </c>
      <c r="N785" s="144">
        <f>IF(K785="","",IF(O785="",IF(K785=0,"",IF(K785&lt;=[7]Разработчик!$D$7,[7]Разработчик!$C$8,IF(K785&lt;=[7]Разработчик!$G$7,[7]Разработчик!$F$8,IF(K785&lt;=[7]Разработчик!$J$7,[7]Разработчик!$I$8,IF(K785&lt;=[7]Разработчик!$M$7,[7]Разработчик!$L$8,IF(K785&lt;=[7]Разработчик!$P$7,[7]Разработчик!$O$8,IF(K785&lt;=[7]Разработчик!$S$7,[7]Разработчик!$R$8,IF(K785&lt;=425.9,3.5,IF(K785&gt;=[7]Разработчик!$V$7,[7]Разработчик!$U$8))))))))),"-"))</f>
        <v>2.5</v>
      </c>
      <c r="O785" s="145"/>
      <c r="P785" s="71">
        <v>2019</v>
      </c>
      <c r="Q785" s="71">
        <v>2023</v>
      </c>
      <c r="R785" s="71">
        <v>12.5</v>
      </c>
      <c r="S785" s="46" t="s">
        <v>1646</v>
      </c>
      <c r="T785" s="146">
        <f t="shared" si="124"/>
        <v>2028.5</v>
      </c>
      <c r="U785" s="147"/>
      <c r="V785" s="147"/>
      <c r="W785" s="147"/>
      <c r="X785" s="147"/>
      <c r="Y785" s="147"/>
      <c r="Z785" s="147"/>
      <c r="AA785" s="148"/>
      <c r="AB785" s="147"/>
      <c r="AC785" s="196">
        <f t="shared" si="125"/>
        <v>0</v>
      </c>
      <c r="AD785" s="196">
        <f t="shared" si="126"/>
        <v>0</v>
      </c>
      <c r="AE785" s="196">
        <f t="shared" si="127"/>
        <v>0</v>
      </c>
    </row>
    <row r="786" spans="1:31" s="7" customFormat="1" ht="15" customHeight="1" x14ac:dyDescent="0.25">
      <c r="A786" s="364"/>
      <c r="B786" s="248">
        <f>B785</f>
        <v>220</v>
      </c>
      <c r="C786" s="321"/>
      <c r="D786" s="364" t="s">
        <v>1756</v>
      </c>
      <c r="E786" s="321"/>
      <c r="F786" s="46" t="s">
        <v>313</v>
      </c>
      <c r="G786" s="364">
        <v>0.83</v>
      </c>
      <c r="H786" s="364">
        <v>0.83</v>
      </c>
      <c r="I786" s="364">
        <v>371</v>
      </c>
      <c r="J786" s="46">
        <v>49.8</v>
      </c>
      <c r="K786" s="46">
        <v>159</v>
      </c>
      <c r="L786" s="46">
        <v>6</v>
      </c>
      <c r="M786" s="71">
        <v>2016</v>
      </c>
      <c r="N786" s="144">
        <f>IF(K786="","",IF(O786="",IF(K786=0,"",IF(K786&lt;=[7]Разработчик!$D$7,[7]Разработчик!$C$8,IF(K786&lt;=[7]Разработчик!$G$7,[7]Разработчик!$F$8,IF(K786&lt;=[7]Разработчик!$J$7,[7]Разработчик!$I$8,IF(K786&lt;=[7]Разработчик!$M$7,[7]Разработчик!$L$8,IF(K786&lt;=[7]Разработчик!$P$7,[7]Разработчик!$O$8,IF(K786&lt;=[7]Разработчик!$S$7,[7]Разработчик!$R$8,IF(K786&lt;=425.9,3.5,IF(K786&gt;=[7]Разработчик!$V$7,[7]Разработчик!$U$8))))))))),"-"))</f>
        <v>2.5</v>
      </c>
      <c r="O786" s="145"/>
      <c r="P786" s="71">
        <v>2019</v>
      </c>
      <c r="Q786" s="71">
        <v>2023</v>
      </c>
      <c r="R786" s="71">
        <v>12.5</v>
      </c>
      <c r="S786" s="46" t="s">
        <v>1646</v>
      </c>
      <c r="T786" s="146">
        <f t="shared" si="124"/>
        <v>2028.5</v>
      </c>
      <c r="U786" s="147">
        <v>16</v>
      </c>
      <c r="V786" s="147">
        <v>1</v>
      </c>
      <c r="W786" s="147">
        <v>2</v>
      </c>
      <c r="X786" s="147">
        <v>0</v>
      </c>
      <c r="Y786" s="147">
        <v>1</v>
      </c>
      <c r="Z786" s="147">
        <v>2</v>
      </c>
      <c r="AA786" s="148" t="s">
        <v>2905</v>
      </c>
      <c r="AB786" s="147" t="s">
        <v>2521</v>
      </c>
      <c r="AC786" s="196">
        <f t="shared" si="125"/>
        <v>20</v>
      </c>
      <c r="AD786" s="196">
        <f t="shared" si="126"/>
        <v>46</v>
      </c>
      <c r="AE786" s="196">
        <f t="shared" si="127"/>
        <v>66</v>
      </c>
    </row>
    <row r="787" spans="1:31" s="7" customFormat="1" x14ac:dyDescent="0.25">
      <c r="A787" s="364"/>
      <c r="B787" s="248">
        <f>B786</f>
        <v>220</v>
      </c>
      <c r="C787" s="321"/>
      <c r="D787" s="364"/>
      <c r="E787" s="321"/>
      <c r="F787" s="46" t="s">
        <v>313</v>
      </c>
      <c r="G787" s="364"/>
      <c r="H787" s="364"/>
      <c r="I787" s="364"/>
      <c r="J787" s="46">
        <v>0.1</v>
      </c>
      <c r="K787" s="46">
        <v>57</v>
      </c>
      <c r="L787" s="46">
        <v>5</v>
      </c>
      <c r="M787" s="71">
        <v>2016</v>
      </c>
      <c r="N787" s="144">
        <f>IF(K787="","",IF(O787="",IF(K787=0,"",IF(K787&lt;=[7]Разработчик!$D$7,[7]Разработчик!$C$8,IF(K787&lt;=[7]Разработчик!$G$7,[7]Разработчик!$F$8,IF(K787&lt;=[7]Разработчик!$J$7,[7]Разработчик!$I$8,IF(K787&lt;=[7]Разработчик!$M$7,[7]Разработчик!$L$8,IF(K787&lt;=[7]Разработчик!$P$7,[7]Разработчик!$O$8,IF(K787&lt;=[7]Разработчик!$S$7,[7]Разработчик!$R$8,IF(K787&lt;=425.9,3.5,IF(K787&gt;=[7]Разработчик!$V$7,[7]Разработчик!$U$8))))))))),"-"))</f>
        <v>1.5</v>
      </c>
      <c r="O787" s="145"/>
      <c r="P787" s="71">
        <v>2019</v>
      </c>
      <c r="Q787" s="71">
        <v>2023</v>
      </c>
      <c r="R787" s="71">
        <v>12.5</v>
      </c>
      <c r="S787" s="46" t="s">
        <v>1646</v>
      </c>
      <c r="T787" s="146">
        <f t="shared" si="124"/>
        <v>2028.5</v>
      </c>
      <c r="U787" s="147"/>
      <c r="V787" s="147"/>
      <c r="W787" s="147"/>
      <c r="X787" s="147"/>
      <c r="Y787" s="147"/>
      <c r="Z787" s="147"/>
      <c r="AA787" s="148"/>
      <c r="AB787" s="147"/>
      <c r="AC787" s="196">
        <f t="shared" si="125"/>
        <v>0</v>
      </c>
      <c r="AD787" s="196">
        <f t="shared" si="126"/>
        <v>0</v>
      </c>
      <c r="AE787" s="196">
        <f t="shared" si="127"/>
        <v>0</v>
      </c>
    </row>
    <row r="788" spans="1:31" s="7" customFormat="1" ht="15" customHeight="1" x14ac:dyDescent="0.25">
      <c r="A788" s="364" t="s">
        <v>1757</v>
      </c>
      <c r="B788" s="248">
        <v>221</v>
      </c>
      <c r="C788" s="321" t="s">
        <v>1758</v>
      </c>
      <c r="D788" s="364" t="s">
        <v>1759</v>
      </c>
      <c r="E788" s="321" t="s">
        <v>1751</v>
      </c>
      <c r="F788" s="46" t="s">
        <v>313</v>
      </c>
      <c r="G788" s="364">
        <v>2.65</v>
      </c>
      <c r="H788" s="364">
        <v>2.65</v>
      </c>
      <c r="I788" s="364">
        <v>303</v>
      </c>
      <c r="J788" s="46">
        <v>40.08</v>
      </c>
      <c r="K788" s="46">
        <v>159</v>
      </c>
      <c r="L788" s="46">
        <v>9</v>
      </c>
      <c r="M788" s="71">
        <v>2016</v>
      </c>
      <c r="N788" s="144">
        <f>IF(K788="","",IF(O788="",IF(K788=0,"",IF(K788&lt;=[7]Разработчик!$D$7,[7]Разработчик!$C$8,IF(K788&lt;=[7]Разработчик!$G$7,[7]Разработчик!$F$8,IF(K788&lt;=[7]Разработчик!$J$7,[7]Разработчик!$I$8,IF(K788&lt;=[7]Разработчик!$M$7,[7]Разработчик!$L$8,IF(K788&lt;=[7]Разработчик!$P$7,[7]Разработчик!$O$8,IF(K788&lt;=[7]Разработчик!$S$7,[7]Разработчик!$R$8,IF(K788&lt;=425.9,3.5,IF(K788&gt;=[7]Разработчик!$V$7,[7]Разработчик!$U$8))))))))),"-"))</f>
        <v>2.5</v>
      </c>
      <c r="O788" s="145"/>
      <c r="P788" s="71">
        <v>2019</v>
      </c>
      <c r="Q788" s="71">
        <v>2023</v>
      </c>
      <c r="R788" s="71">
        <v>12.5</v>
      </c>
      <c r="S788" s="46" t="s">
        <v>1646</v>
      </c>
      <c r="T788" s="146">
        <f t="shared" si="124"/>
        <v>2028.5</v>
      </c>
      <c r="U788" s="147"/>
      <c r="V788" s="147"/>
      <c r="W788" s="147"/>
      <c r="X788" s="147"/>
      <c r="Y788" s="147"/>
      <c r="Z788" s="147"/>
      <c r="AA788" s="148"/>
      <c r="AB788" s="147"/>
      <c r="AC788" s="196">
        <f t="shared" si="125"/>
        <v>0</v>
      </c>
      <c r="AD788" s="196">
        <f t="shared" si="126"/>
        <v>0</v>
      </c>
      <c r="AE788" s="196">
        <f t="shared" si="127"/>
        <v>0</v>
      </c>
    </row>
    <row r="789" spans="1:31" s="7" customFormat="1" x14ac:dyDescent="0.25">
      <c r="A789" s="364"/>
      <c r="B789" s="248">
        <f>B788</f>
        <v>221</v>
      </c>
      <c r="C789" s="321"/>
      <c r="D789" s="364"/>
      <c r="E789" s="321"/>
      <c r="F789" s="46" t="s">
        <v>313</v>
      </c>
      <c r="G789" s="364"/>
      <c r="H789" s="364"/>
      <c r="I789" s="364"/>
      <c r="J789" s="46">
        <v>32.24</v>
      </c>
      <c r="K789" s="46">
        <v>108</v>
      </c>
      <c r="L789" s="46">
        <v>8</v>
      </c>
      <c r="M789" s="71">
        <v>2016</v>
      </c>
      <c r="N789" s="144">
        <f>IF(K789="","",IF(O789="",IF(K789=0,"",IF(K789&lt;=[7]Разработчик!$D$7,[7]Разработчик!$C$8,IF(K789&lt;=[7]Разработчик!$G$7,[7]Разработчик!$F$8,IF(K789&lt;=[7]Разработчик!$J$7,[7]Разработчик!$I$8,IF(K789&lt;=[7]Разработчик!$M$7,[7]Разработчик!$L$8,IF(K789&lt;=[7]Разработчик!$P$7,[7]Разработчик!$O$8,IF(K789&lt;=[7]Разработчик!$S$7,[7]Разработчик!$R$8,IF(K789&lt;=425.9,3.5,IF(K789&gt;=[7]Разработчик!$V$7,[7]Разработчик!$U$8))))))))),"-"))</f>
        <v>2</v>
      </c>
      <c r="O789" s="145"/>
      <c r="P789" s="71">
        <v>2019</v>
      </c>
      <c r="Q789" s="71">
        <v>2023</v>
      </c>
      <c r="R789" s="71">
        <v>12.5</v>
      </c>
      <c r="S789" s="46" t="s">
        <v>1646</v>
      </c>
      <c r="T789" s="146">
        <f t="shared" si="124"/>
        <v>2028.5</v>
      </c>
      <c r="U789" s="147"/>
      <c r="V789" s="147"/>
      <c r="W789" s="147"/>
      <c r="X789" s="147"/>
      <c r="Y789" s="147"/>
      <c r="Z789" s="147"/>
      <c r="AA789" s="148"/>
      <c r="AB789" s="147"/>
      <c r="AC789" s="196">
        <f t="shared" si="125"/>
        <v>0</v>
      </c>
      <c r="AD789" s="196">
        <f t="shared" si="126"/>
        <v>0</v>
      </c>
      <c r="AE789" s="196">
        <f t="shared" si="127"/>
        <v>0</v>
      </c>
    </row>
    <row r="790" spans="1:31" s="7" customFormat="1" x14ac:dyDescent="0.25">
      <c r="A790" s="364"/>
      <c r="B790" s="248">
        <f>B789</f>
        <v>221</v>
      </c>
      <c r="C790" s="321"/>
      <c r="D790" s="364"/>
      <c r="E790" s="321"/>
      <c r="F790" s="46" t="s">
        <v>313</v>
      </c>
      <c r="G790" s="364"/>
      <c r="H790" s="364"/>
      <c r="I790" s="364"/>
      <c r="J790" s="46">
        <v>0.98</v>
      </c>
      <c r="K790" s="46">
        <v>89</v>
      </c>
      <c r="L790" s="46">
        <v>8</v>
      </c>
      <c r="M790" s="71">
        <v>2016</v>
      </c>
      <c r="N790" s="144">
        <f>IF(K790="","",IF(O790="",IF(K790=0,"",IF(K790&lt;=[7]Разработчик!$D$7,[7]Разработчик!$C$8,IF(K790&lt;=[7]Разработчик!$G$7,[7]Разработчик!$F$8,IF(K790&lt;=[7]Разработчик!$J$7,[7]Разработчик!$I$8,IF(K790&lt;=[7]Разработчик!$M$7,[7]Разработчик!$L$8,IF(K790&lt;=[7]Разработчик!$P$7,[7]Разработчик!$O$8,IF(K790&lt;=[7]Разработчик!$S$7,[7]Разработчик!$R$8,IF(K790&lt;=425.9,3.5,IF(K790&gt;=[7]Разработчик!$V$7,[7]Разработчик!$U$8))))))))),"-"))</f>
        <v>2</v>
      </c>
      <c r="O790" s="145"/>
      <c r="P790" s="71">
        <v>2019</v>
      </c>
      <c r="Q790" s="71">
        <v>2023</v>
      </c>
      <c r="R790" s="71">
        <v>12.5</v>
      </c>
      <c r="S790" s="46" t="s">
        <v>1646</v>
      </c>
      <c r="T790" s="146">
        <f t="shared" si="124"/>
        <v>2028.5</v>
      </c>
      <c r="U790" s="147"/>
      <c r="V790" s="147"/>
      <c r="W790" s="147"/>
      <c r="X790" s="147"/>
      <c r="Y790" s="147"/>
      <c r="Z790" s="147"/>
      <c r="AA790" s="148"/>
      <c r="AB790" s="147"/>
      <c r="AC790" s="196">
        <f t="shared" si="125"/>
        <v>0</v>
      </c>
      <c r="AD790" s="196">
        <f t="shared" si="126"/>
        <v>0</v>
      </c>
      <c r="AE790" s="196">
        <f t="shared" si="127"/>
        <v>0</v>
      </c>
    </row>
    <row r="791" spans="1:31" s="7" customFormat="1" ht="38.25" customHeight="1" x14ac:dyDescent="0.25">
      <c r="A791" s="364"/>
      <c r="B791" s="248">
        <f>B790</f>
        <v>221</v>
      </c>
      <c r="C791" s="321"/>
      <c r="D791" s="364"/>
      <c r="E791" s="321"/>
      <c r="F791" s="46" t="s">
        <v>313</v>
      </c>
      <c r="G791" s="364"/>
      <c r="H791" s="364"/>
      <c r="I791" s="364"/>
      <c r="J791" s="46">
        <v>1.27</v>
      </c>
      <c r="K791" s="46">
        <v>57</v>
      </c>
      <c r="L791" s="46">
        <v>6</v>
      </c>
      <c r="M791" s="71">
        <v>2016</v>
      </c>
      <c r="N791" s="144">
        <f>IF(K791="","",IF(O791="",IF(K791=0,"",IF(K791&lt;=[7]Разработчик!$D$7,[7]Разработчик!$C$8,IF(K791&lt;=[7]Разработчик!$G$7,[7]Разработчик!$F$8,IF(K791&lt;=[7]Разработчик!$J$7,[7]Разработчик!$I$8,IF(K791&lt;=[7]Разработчик!$M$7,[7]Разработчик!$L$8,IF(K791&lt;=[7]Разработчик!$P$7,[7]Разработчик!$O$8,IF(K791&lt;=[7]Разработчик!$S$7,[7]Разработчик!$R$8,IF(K791&lt;=425.9,3.5,IF(K791&gt;=[7]Разработчик!$V$7,[7]Разработчик!$U$8))))))))),"-"))</f>
        <v>1.5</v>
      </c>
      <c r="O791" s="145"/>
      <c r="P791" s="71">
        <v>2019</v>
      </c>
      <c r="Q791" s="71">
        <v>2023</v>
      </c>
      <c r="R791" s="71">
        <v>12.5</v>
      </c>
      <c r="S791" s="46" t="s">
        <v>1646</v>
      </c>
      <c r="T791" s="146">
        <f t="shared" ref="T791:T837" si="130">IF(M791="","",M791+R791)</f>
        <v>2028.5</v>
      </c>
      <c r="U791" s="147">
        <v>29</v>
      </c>
      <c r="V791" s="147">
        <v>8</v>
      </c>
      <c r="W791" s="147">
        <v>28</v>
      </c>
      <c r="X791" s="147">
        <v>16</v>
      </c>
      <c r="Y791" s="147">
        <v>2</v>
      </c>
      <c r="Z791" s="147">
        <v>8</v>
      </c>
      <c r="AA791" s="148" t="s">
        <v>2906</v>
      </c>
      <c r="AB791" s="147" t="s">
        <v>2521</v>
      </c>
      <c r="AC791" s="196">
        <f t="shared" si="125"/>
        <v>63</v>
      </c>
      <c r="AD791" s="196">
        <f t="shared" si="126"/>
        <v>196</v>
      </c>
      <c r="AE791" s="196">
        <f t="shared" si="127"/>
        <v>259</v>
      </c>
    </row>
    <row r="792" spans="1:31" s="7" customFormat="1" x14ac:dyDescent="0.25">
      <c r="A792" s="364"/>
      <c r="B792" s="248">
        <f>B791</f>
        <v>221</v>
      </c>
      <c r="C792" s="321"/>
      <c r="D792" s="364"/>
      <c r="E792" s="321"/>
      <c r="F792" s="46" t="s">
        <v>313</v>
      </c>
      <c r="G792" s="364"/>
      <c r="H792" s="364"/>
      <c r="I792" s="364"/>
      <c r="J792" s="46">
        <v>3.7</v>
      </c>
      <c r="K792" s="46">
        <v>32</v>
      </c>
      <c r="L792" s="46">
        <v>4.5</v>
      </c>
      <c r="M792" s="71">
        <v>2016</v>
      </c>
      <c r="N792" s="144">
        <f>IF(K792="","",IF(O792="",IF(K792=0,"",IF(K792&lt;=[7]Разработчик!$D$7,[7]Разработчик!$C$8,IF(K792&lt;=[7]Разработчик!$G$7,[7]Разработчик!$F$8,IF(K792&lt;=[7]Разработчик!$J$7,[7]Разработчик!$I$8,IF(K792&lt;=[7]Разработчик!$M$7,[7]Разработчик!$L$8,IF(K792&lt;=[7]Разработчик!$P$7,[7]Разработчик!$O$8,IF(K792&lt;=[7]Разработчик!$S$7,[7]Разработчик!$R$8,IF(K792&lt;=425.9,3.5,IF(K792&gt;=[7]Разработчик!$V$7,[7]Разработчик!$U$8))))))))),"-"))</f>
        <v>1.5</v>
      </c>
      <c r="O792" s="145"/>
      <c r="P792" s="71">
        <v>2019</v>
      </c>
      <c r="Q792" s="71">
        <v>2023</v>
      </c>
      <c r="R792" s="71">
        <v>12.5</v>
      </c>
      <c r="S792" s="46" t="s">
        <v>1353</v>
      </c>
      <c r="T792" s="146">
        <f t="shared" si="130"/>
        <v>2028.5</v>
      </c>
      <c r="U792" s="147"/>
      <c r="V792" s="147"/>
      <c r="W792" s="147"/>
      <c r="X792" s="147"/>
      <c r="Y792" s="147"/>
      <c r="Z792" s="147"/>
      <c r="AA792" s="148"/>
      <c r="AB792" s="147"/>
      <c r="AC792" s="196">
        <f t="shared" si="125"/>
        <v>0</v>
      </c>
      <c r="AD792" s="196">
        <f t="shared" si="126"/>
        <v>0</v>
      </c>
      <c r="AE792" s="196">
        <f t="shared" si="127"/>
        <v>0</v>
      </c>
    </row>
    <row r="793" spans="1:31" s="7" customFormat="1" x14ac:dyDescent="0.25">
      <c r="A793" s="364"/>
      <c r="B793" s="248">
        <f>B792</f>
        <v>221</v>
      </c>
      <c r="C793" s="321"/>
      <c r="D793" s="364"/>
      <c r="E793" s="321"/>
      <c r="F793" s="46" t="s">
        <v>313</v>
      </c>
      <c r="G793" s="364"/>
      <c r="H793" s="364"/>
      <c r="I793" s="364"/>
      <c r="J793" s="46">
        <v>0.5</v>
      </c>
      <c r="K793" s="46">
        <v>25</v>
      </c>
      <c r="L793" s="46">
        <v>4.5</v>
      </c>
      <c r="M793" s="71">
        <v>2016</v>
      </c>
      <c r="N793" s="144">
        <f>IF(K793="","",IF(O793="",IF(K793=0,"",IF(K793&lt;=[7]Разработчик!$D$7,[7]Разработчик!$C$8,IF(K793&lt;=[7]Разработчик!$G$7,[7]Разработчик!$F$8,IF(K793&lt;=[7]Разработчик!$J$7,[7]Разработчик!$I$8,IF(K793&lt;=[7]Разработчик!$M$7,[7]Разработчик!$L$8,IF(K793&lt;=[7]Разработчик!$P$7,[7]Разработчик!$O$8,IF(K793&lt;=[7]Разработчик!$S$7,[7]Разработчик!$R$8,IF(K793&lt;=425.9,3.5,IF(K793&gt;=[7]Разработчик!$V$7,[7]Разработчик!$U$8))))))))),"-"))</f>
        <v>1</v>
      </c>
      <c r="O793" s="145"/>
      <c r="P793" s="71">
        <v>2019</v>
      </c>
      <c r="Q793" s="71">
        <v>2023</v>
      </c>
      <c r="R793" s="71">
        <v>12.5</v>
      </c>
      <c r="S793" s="46" t="s">
        <v>1353</v>
      </c>
      <c r="T793" s="146">
        <f t="shared" si="130"/>
        <v>2028.5</v>
      </c>
      <c r="U793" s="147"/>
      <c r="V793" s="147"/>
      <c r="W793" s="147"/>
      <c r="X793" s="147"/>
      <c r="Y793" s="147"/>
      <c r="Z793" s="147"/>
      <c r="AA793" s="148"/>
      <c r="AB793" s="147"/>
      <c r="AC793" s="196">
        <f t="shared" si="125"/>
        <v>0</v>
      </c>
      <c r="AD793" s="196">
        <f t="shared" si="126"/>
        <v>0</v>
      </c>
      <c r="AE793" s="196">
        <f t="shared" si="127"/>
        <v>0</v>
      </c>
    </row>
    <row r="794" spans="1:31" s="7" customFormat="1" ht="15" customHeight="1" x14ac:dyDescent="0.25">
      <c r="A794" s="364" t="s">
        <v>1760</v>
      </c>
      <c r="B794" s="248">
        <v>227</v>
      </c>
      <c r="C794" s="321" t="s">
        <v>1761</v>
      </c>
      <c r="D794" s="364" t="s">
        <v>1762</v>
      </c>
      <c r="E794" s="321" t="s">
        <v>1751</v>
      </c>
      <c r="F794" s="46" t="s">
        <v>313</v>
      </c>
      <c r="G794" s="364">
        <v>2.9</v>
      </c>
      <c r="H794" s="364">
        <v>2.9</v>
      </c>
      <c r="I794" s="364">
        <v>293</v>
      </c>
      <c r="J794" s="46">
        <v>4.3</v>
      </c>
      <c r="K794" s="46">
        <v>219</v>
      </c>
      <c r="L794" s="46">
        <v>8</v>
      </c>
      <c r="M794" s="71">
        <v>2016</v>
      </c>
      <c r="N794" s="144">
        <f>IF(K794="","",IF(O794="",IF(K794=0,"",IF(K794&lt;=[7]Разработчик!$D$7,[7]Разработчик!$C$8,IF(K794&lt;=[7]Разработчик!$G$7,[7]Разработчик!$F$8,IF(K794&lt;=[7]Разработчик!$J$7,[7]Разработчик!$I$8,IF(K794&lt;=[7]Разработчик!$M$7,[7]Разработчик!$L$8,IF(K794&lt;=[7]Разработчик!$P$7,[7]Разработчик!$O$8,IF(K794&lt;=[7]Разработчик!$S$7,[7]Разработчик!$R$8,IF(K794&lt;=425.9,3.5,IF(K794&gt;=[7]Разработчик!$V$7,[7]Разработчик!$U$8))))))))),"-"))</f>
        <v>2.5</v>
      </c>
      <c r="O794" s="145"/>
      <c r="P794" s="71">
        <v>2019</v>
      </c>
      <c r="Q794" s="71">
        <v>2023</v>
      </c>
      <c r="R794" s="71">
        <v>12.5</v>
      </c>
      <c r="S794" s="46" t="s">
        <v>1646</v>
      </c>
      <c r="T794" s="146">
        <f t="shared" si="130"/>
        <v>2028.5</v>
      </c>
      <c r="U794" s="147"/>
      <c r="V794" s="147"/>
      <c r="W794" s="147"/>
      <c r="X794" s="147"/>
      <c r="Y794" s="147"/>
      <c r="Z794" s="147"/>
      <c r="AA794" s="148"/>
      <c r="AB794" s="147"/>
      <c r="AC794" s="196">
        <f t="shared" si="125"/>
        <v>0</v>
      </c>
      <c r="AD794" s="196">
        <f t="shared" si="126"/>
        <v>0</v>
      </c>
      <c r="AE794" s="196">
        <f t="shared" si="127"/>
        <v>0</v>
      </c>
    </row>
    <row r="795" spans="1:31" s="7" customFormat="1" ht="30.75" customHeight="1" x14ac:dyDescent="0.25">
      <c r="A795" s="364"/>
      <c r="B795" s="248">
        <f t="shared" ref="B795:B798" si="131">B794</f>
        <v>227</v>
      </c>
      <c r="C795" s="321"/>
      <c r="D795" s="364"/>
      <c r="E795" s="321"/>
      <c r="F795" s="46" t="s">
        <v>313</v>
      </c>
      <c r="G795" s="364"/>
      <c r="H795" s="364"/>
      <c r="I795" s="364"/>
      <c r="J795" s="46">
        <v>0.9</v>
      </c>
      <c r="K795" s="46">
        <v>57</v>
      </c>
      <c r="L795" s="46">
        <v>5</v>
      </c>
      <c r="M795" s="71">
        <v>2016</v>
      </c>
      <c r="N795" s="144">
        <f>IF(K795="","",IF(O795="",IF(K795=0,"",IF(K795&lt;=[7]Разработчик!$D$7,[7]Разработчик!$C$8,IF(K795&lt;=[7]Разработчик!$G$7,[7]Разработчик!$F$8,IF(K795&lt;=[7]Разработчик!$J$7,[7]Разработчик!$I$8,IF(K795&lt;=[7]Разработчик!$M$7,[7]Разработчик!$L$8,IF(K795&lt;=[7]Разработчик!$P$7,[7]Разработчик!$O$8,IF(K795&lt;=[7]Разработчик!$S$7,[7]Разработчик!$R$8,IF(K795&lt;=425.9,3.5,IF(K795&gt;=[7]Разработчик!$V$7,[7]Разработчик!$U$8))))))))),"-"))</f>
        <v>1.5</v>
      </c>
      <c r="O795" s="145"/>
      <c r="P795" s="71">
        <v>2019</v>
      </c>
      <c r="Q795" s="71">
        <v>2023</v>
      </c>
      <c r="R795" s="71">
        <v>12.5</v>
      </c>
      <c r="S795" s="46" t="s">
        <v>1646</v>
      </c>
      <c r="T795" s="146">
        <f t="shared" si="130"/>
        <v>2028.5</v>
      </c>
      <c r="U795" s="147">
        <v>4</v>
      </c>
      <c r="V795" s="147">
        <v>1</v>
      </c>
      <c r="W795" s="147">
        <v>4</v>
      </c>
      <c r="X795" s="147">
        <v>0</v>
      </c>
      <c r="Y795" s="147">
        <v>1</v>
      </c>
      <c r="Z795" s="147">
        <v>3</v>
      </c>
      <c r="AA795" s="148" t="s">
        <v>2907</v>
      </c>
      <c r="AB795" s="147" t="s">
        <v>2521</v>
      </c>
      <c r="AC795" s="196">
        <f t="shared" si="125"/>
        <v>9</v>
      </c>
      <c r="AD795" s="196">
        <f t="shared" si="126"/>
        <v>29</v>
      </c>
      <c r="AE795" s="196">
        <f t="shared" si="127"/>
        <v>38</v>
      </c>
    </row>
    <row r="796" spans="1:31" s="7" customFormat="1" x14ac:dyDescent="0.25">
      <c r="A796" s="364"/>
      <c r="B796" s="248">
        <f t="shared" si="131"/>
        <v>227</v>
      </c>
      <c r="C796" s="321"/>
      <c r="D796" s="364"/>
      <c r="E796" s="321"/>
      <c r="F796" s="46" t="s">
        <v>313</v>
      </c>
      <c r="G796" s="364"/>
      <c r="H796" s="364"/>
      <c r="I796" s="364"/>
      <c r="J796" s="46">
        <v>5.4</v>
      </c>
      <c r="K796" s="46">
        <v>32</v>
      </c>
      <c r="L796" s="46">
        <v>4</v>
      </c>
      <c r="M796" s="71">
        <v>2016</v>
      </c>
      <c r="N796" s="144">
        <f>IF(K796="","",IF(O796="",IF(K796=0,"",IF(K796&lt;=[7]Разработчик!$D$7,[7]Разработчик!$C$8,IF(K796&lt;=[7]Разработчик!$G$7,[7]Разработчик!$F$8,IF(K796&lt;=[7]Разработчик!$J$7,[7]Разработчик!$I$8,IF(K796&lt;=[7]Разработчик!$M$7,[7]Разработчик!$L$8,IF(K796&lt;=[7]Разработчик!$P$7,[7]Разработчик!$O$8,IF(K796&lt;=[7]Разработчик!$S$7,[7]Разработчик!$R$8,IF(K796&lt;=425.9,3.5,IF(K796&gt;=[7]Разработчик!$V$7,[7]Разработчик!$U$8))))))))),"-"))</f>
        <v>1.5</v>
      </c>
      <c r="O796" s="145"/>
      <c r="P796" s="71">
        <v>2019</v>
      </c>
      <c r="Q796" s="71">
        <v>2023</v>
      </c>
      <c r="R796" s="71">
        <v>12.5</v>
      </c>
      <c r="S796" s="46" t="s">
        <v>1353</v>
      </c>
      <c r="T796" s="146">
        <f t="shared" si="130"/>
        <v>2028.5</v>
      </c>
      <c r="U796" s="147"/>
      <c r="V796" s="147"/>
      <c r="W796" s="147"/>
      <c r="X796" s="147"/>
      <c r="Y796" s="147"/>
      <c r="Z796" s="147"/>
      <c r="AA796" s="148"/>
      <c r="AB796" s="147"/>
      <c r="AC796" s="196">
        <f t="shared" si="125"/>
        <v>0</v>
      </c>
      <c r="AD796" s="196">
        <f t="shared" si="126"/>
        <v>0</v>
      </c>
      <c r="AE796" s="196">
        <f t="shared" si="127"/>
        <v>0</v>
      </c>
    </row>
    <row r="797" spans="1:31" s="7" customFormat="1" x14ac:dyDescent="0.25">
      <c r="A797" s="364"/>
      <c r="B797" s="248">
        <f t="shared" si="131"/>
        <v>227</v>
      </c>
      <c r="C797" s="321"/>
      <c r="D797" s="46" t="s">
        <v>1763</v>
      </c>
      <c r="E797" s="321"/>
      <c r="F797" s="46" t="s">
        <v>313</v>
      </c>
      <c r="G797" s="46">
        <v>2.9</v>
      </c>
      <c r="H797" s="46">
        <v>2.9</v>
      </c>
      <c r="I797" s="46">
        <v>293</v>
      </c>
      <c r="J797" s="46">
        <v>7.7</v>
      </c>
      <c r="K797" s="46">
        <v>159</v>
      </c>
      <c r="L797" s="46">
        <v>6</v>
      </c>
      <c r="M797" s="71">
        <v>2016</v>
      </c>
      <c r="N797" s="144">
        <f>IF(K797="","",IF(O797="",IF(K797=0,"",IF(K797&lt;=[7]Разработчик!$D$7,[7]Разработчик!$C$8,IF(K797&lt;=[7]Разработчик!$G$7,[7]Разработчик!$F$8,IF(K797&lt;=[7]Разработчик!$J$7,[7]Разработчик!$I$8,IF(K797&lt;=[7]Разработчик!$M$7,[7]Разработчик!$L$8,IF(K797&lt;=[7]Разработчик!$P$7,[7]Разработчик!$O$8,IF(K797&lt;=[7]Разработчик!$S$7,[7]Разработчик!$R$8,IF(K797&lt;=425.9,3.5,IF(K797&gt;=[7]Разработчик!$V$7,[7]Разработчик!$U$8))))))))),"-"))</f>
        <v>2.5</v>
      </c>
      <c r="O797" s="145"/>
      <c r="P797" s="71">
        <v>2019</v>
      </c>
      <c r="Q797" s="71">
        <v>2023</v>
      </c>
      <c r="R797" s="71">
        <v>12.5</v>
      </c>
      <c r="S797" s="46" t="s">
        <v>1646</v>
      </c>
      <c r="T797" s="146">
        <f t="shared" si="130"/>
        <v>2028.5</v>
      </c>
      <c r="U797" s="147">
        <v>3</v>
      </c>
      <c r="V797" s="147">
        <v>0</v>
      </c>
      <c r="W797" s="147">
        <v>0</v>
      </c>
      <c r="X797" s="147">
        <v>1</v>
      </c>
      <c r="Y797" s="147">
        <v>0</v>
      </c>
      <c r="Z797" s="147">
        <v>0</v>
      </c>
      <c r="AA797" s="148" t="s">
        <v>2908</v>
      </c>
      <c r="AB797" s="147" t="s">
        <v>2521</v>
      </c>
      <c r="AC797" s="196">
        <f t="shared" ref="AC797:AC845" si="132">SUM(U797+V797+X797+Y797+Z797)</f>
        <v>4</v>
      </c>
      <c r="AD797" s="196">
        <f t="shared" ref="AD797:AD845" si="133">SUM(U797*2)+(V797*3)+(W797*2)+(X797*2)+(Y797)+(Z797*3)</f>
        <v>8</v>
      </c>
      <c r="AE797" s="196">
        <f t="shared" ref="AE797:AE845" si="134">SUM(AC797+AD797)</f>
        <v>12</v>
      </c>
    </row>
    <row r="798" spans="1:31" s="7" customFormat="1" x14ac:dyDescent="0.25">
      <c r="A798" s="364"/>
      <c r="B798" s="248">
        <f t="shared" si="131"/>
        <v>227</v>
      </c>
      <c r="C798" s="321"/>
      <c r="D798" s="46" t="s">
        <v>1764</v>
      </c>
      <c r="E798" s="321"/>
      <c r="F798" s="46" t="s">
        <v>313</v>
      </c>
      <c r="G798" s="46">
        <v>2.9</v>
      </c>
      <c r="H798" s="46">
        <v>2.9</v>
      </c>
      <c r="I798" s="46">
        <v>293</v>
      </c>
      <c r="J798" s="46">
        <v>117.9</v>
      </c>
      <c r="K798" s="46">
        <v>159</v>
      </c>
      <c r="L798" s="46">
        <v>6</v>
      </c>
      <c r="M798" s="71">
        <v>2016</v>
      </c>
      <c r="N798" s="144">
        <f>IF(K798="","",IF(O798="",IF(K798=0,"",IF(K798&lt;=[7]Разработчик!$D$7,[7]Разработчик!$C$8,IF(K798&lt;=[7]Разработчик!$G$7,[7]Разработчик!$F$8,IF(K798&lt;=[7]Разработчик!$J$7,[7]Разработчик!$I$8,IF(K798&lt;=[7]Разработчик!$M$7,[7]Разработчик!$L$8,IF(K798&lt;=[7]Разработчик!$P$7,[7]Разработчик!$O$8,IF(K798&lt;=[7]Разработчик!$S$7,[7]Разработчик!$R$8,IF(K798&lt;=425.9,3.5,IF(K798&gt;=[7]Разработчик!$V$7,[7]Разработчик!$U$8))))))))),"-"))</f>
        <v>2.5</v>
      </c>
      <c r="O798" s="145"/>
      <c r="P798" s="71">
        <v>2019</v>
      </c>
      <c r="Q798" s="71">
        <v>2023</v>
      </c>
      <c r="R798" s="71">
        <v>12.5</v>
      </c>
      <c r="S798" s="46" t="s">
        <v>1646</v>
      </c>
      <c r="T798" s="146">
        <f t="shared" si="130"/>
        <v>2028.5</v>
      </c>
      <c r="U798" s="71">
        <v>4</v>
      </c>
      <c r="V798" s="71">
        <v>0</v>
      </c>
      <c r="W798" s="71">
        <v>0</v>
      </c>
      <c r="X798" s="71">
        <v>1</v>
      </c>
      <c r="Y798" s="71">
        <v>0</v>
      </c>
      <c r="Z798" s="71">
        <v>0</v>
      </c>
      <c r="AA798" s="148" t="s">
        <v>2909</v>
      </c>
      <c r="AB798" s="147" t="s">
        <v>2521</v>
      </c>
      <c r="AC798" s="196">
        <f t="shared" si="132"/>
        <v>5</v>
      </c>
      <c r="AD798" s="196">
        <f t="shared" si="133"/>
        <v>10</v>
      </c>
      <c r="AE798" s="196">
        <f t="shared" si="134"/>
        <v>15</v>
      </c>
    </row>
    <row r="799" spans="1:31" s="7" customFormat="1" ht="15" customHeight="1" x14ac:dyDescent="0.25">
      <c r="A799" s="364" t="s">
        <v>1765</v>
      </c>
      <c r="B799" s="248">
        <v>228</v>
      </c>
      <c r="C799" s="321" t="s">
        <v>1766</v>
      </c>
      <c r="D799" s="364" t="s">
        <v>1767</v>
      </c>
      <c r="E799" s="321" t="s">
        <v>956</v>
      </c>
      <c r="F799" s="46" t="s">
        <v>313</v>
      </c>
      <c r="G799" s="364">
        <v>2.9</v>
      </c>
      <c r="H799" s="364">
        <v>2.9</v>
      </c>
      <c r="I799" s="364">
        <v>293</v>
      </c>
      <c r="J799" s="46">
        <v>72.8</v>
      </c>
      <c r="K799" s="46">
        <v>159</v>
      </c>
      <c r="L799" s="46">
        <v>9</v>
      </c>
      <c r="M799" s="71">
        <v>2016</v>
      </c>
      <c r="N799" s="144">
        <f>IF(K799="","",IF(O799="",IF(K799=0,"",IF(K799&lt;=[7]Разработчик!$D$7,[7]Разработчик!$C$8,IF(K799&lt;=[7]Разработчик!$G$7,[7]Разработчик!$F$8,IF(K799&lt;=[7]Разработчик!$J$7,[7]Разработчик!$I$8,IF(K799&lt;=[7]Разработчик!$M$7,[7]Разработчик!$L$8,IF(K799&lt;=[7]Разработчик!$P$7,[7]Разработчик!$O$8,IF(K799&lt;=[7]Разработчик!$S$7,[7]Разработчик!$R$8,IF(K799&lt;=425.9,3.5,IF(K799&gt;=[7]Разработчик!$V$7,[7]Разработчик!$U$8))))))))),"-"))</f>
        <v>2.5</v>
      </c>
      <c r="O799" s="145"/>
      <c r="P799" s="71">
        <v>2019</v>
      </c>
      <c r="Q799" s="71">
        <v>2023</v>
      </c>
      <c r="R799" s="71">
        <v>12.5</v>
      </c>
      <c r="S799" s="46" t="s">
        <v>1646</v>
      </c>
      <c r="T799" s="146">
        <f t="shared" si="130"/>
        <v>2028.5</v>
      </c>
      <c r="U799" s="147"/>
      <c r="V799" s="147"/>
      <c r="W799" s="147"/>
      <c r="X799" s="147"/>
      <c r="Y799" s="147"/>
      <c r="Z799" s="147"/>
      <c r="AA799" s="148"/>
      <c r="AB799" s="147"/>
      <c r="AC799" s="196">
        <f t="shared" si="132"/>
        <v>0</v>
      </c>
      <c r="AD799" s="196">
        <f t="shared" si="133"/>
        <v>0</v>
      </c>
      <c r="AE799" s="196">
        <f t="shared" si="134"/>
        <v>0</v>
      </c>
    </row>
    <row r="800" spans="1:31" s="7" customFormat="1" x14ac:dyDescent="0.25">
      <c r="A800" s="364"/>
      <c r="B800" s="248">
        <f t="shared" ref="B800:B805" si="135">B799</f>
        <v>228</v>
      </c>
      <c r="C800" s="321"/>
      <c r="D800" s="364"/>
      <c r="E800" s="321"/>
      <c r="F800" s="46" t="s">
        <v>313</v>
      </c>
      <c r="G800" s="364"/>
      <c r="H800" s="364"/>
      <c r="I800" s="364"/>
      <c r="J800" s="46">
        <v>0.9</v>
      </c>
      <c r="K800" s="46">
        <v>57</v>
      </c>
      <c r="L800" s="46">
        <v>6</v>
      </c>
      <c r="M800" s="71">
        <v>2016</v>
      </c>
      <c r="N800" s="144">
        <f>IF(K800="","",IF(O800="",IF(K800=0,"",IF(K800&lt;=[7]Разработчик!$D$7,[7]Разработчик!$C$8,IF(K800&lt;=[7]Разработчик!$G$7,[7]Разработчик!$F$8,IF(K800&lt;=[7]Разработчик!$J$7,[7]Разработчик!$I$8,IF(K800&lt;=[7]Разработчик!$M$7,[7]Разработчик!$L$8,IF(K800&lt;=[7]Разработчик!$P$7,[7]Разработчик!$O$8,IF(K800&lt;=[7]Разработчик!$S$7,[7]Разработчик!$R$8,IF(K800&lt;=425.9,3.5,IF(K800&gt;=[7]Разработчик!$V$7,[7]Разработчик!$U$8))))))))),"-"))</f>
        <v>1.5</v>
      </c>
      <c r="O800" s="145"/>
      <c r="P800" s="71">
        <v>2019</v>
      </c>
      <c r="Q800" s="71">
        <v>2023</v>
      </c>
      <c r="R800" s="71">
        <v>12.5</v>
      </c>
      <c r="S800" s="46" t="s">
        <v>1646</v>
      </c>
      <c r="T800" s="146">
        <f t="shared" si="130"/>
        <v>2028.5</v>
      </c>
      <c r="U800" s="147">
        <v>27</v>
      </c>
      <c r="V800" s="147">
        <v>5</v>
      </c>
      <c r="W800" s="147">
        <v>18</v>
      </c>
      <c r="X800" s="147">
        <v>7</v>
      </c>
      <c r="Y800" s="147">
        <v>2</v>
      </c>
      <c r="Z800" s="147">
        <v>13</v>
      </c>
      <c r="AA800" s="148" t="s">
        <v>2910</v>
      </c>
      <c r="AB800" s="147" t="s">
        <v>2521</v>
      </c>
      <c r="AC800" s="196">
        <f t="shared" si="132"/>
        <v>54</v>
      </c>
      <c r="AD800" s="196">
        <f t="shared" si="133"/>
        <v>160</v>
      </c>
      <c r="AE800" s="196">
        <f t="shared" si="134"/>
        <v>214</v>
      </c>
    </row>
    <row r="801" spans="1:31" s="7" customFormat="1" x14ac:dyDescent="0.25">
      <c r="A801" s="364"/>
      <c r="B801" s="248">
        <f t="shared" si="135"/>
        <v>228</v>
      </c>
      <c r="C801" s="321"/>
      <c r="D801" s="364"/>
      <c r="E801" s="321"/>
      <c r="F801" s="46" t="s">
        <v>313</v>
      </c>
      <c r="G801" s="364"/>
      <c r="H801" s="364"/>
      <c r="I801" s="364"/>
      <c r="J801" s="46">
        <v>2.2999999999999998</v>
      </c>
      <c r="K801" s="46">
        <v>32</v>
      </c>
      <c r="L801" s="46">
        <v>4.5</v>
      </c>
      <c r="M801" s="71">
        <v>2016</v>
      </c>
      <c r="N801" s="144">
        <f>IF(K801="","",IF(O801="",IF(K801=0,"",IF(K801&lt;=[7]Разработчик!$D$7,[7]Разработчик!$C$8,IF(K801&lt;=[7]Разработчик!$G$7,[7]Разработчик!$F$8,IF(K801&lt;=[7]Разработчик!$J$7,[7]Разработчик!$I$8,IF(K801&lt;=[7]Разработчик!$M$7,[7]Разработчик!$L$8,IF(K801&lt;=[7]Разработчик!$P$7,[7]Разработчик!$O$8,IF(K801&lt;=[7]Разработчик!$S$7,[7]Разработчик!$R$8,IF(K801&lt;=425.9,3.5,IF(K801&gt;=[7]Разработчик!$V$7,[7]Разработчик!$U$8))))))))),"-"))</f>
        <v>1.5</v>
      </c>
      <c r="O801" s="145"/>
      <c r="P801" s="71">
        <v>2019</v>
      </c>
      <c r="Q801" s="71">
        <v>2023</v>
      </c>
      <c r="R801" s="71">
        <v>12.5</v>
      </c>
      <c r="S801" s="46" t="s">
        <v>1353</v>
      </c>
      <c r="T801" s="146">
        <f t="shared" si="130"/>
        <v>2028.5</v>
      </c>
      <c r="U801" s="147"/>
      <c r="V801" s="147"/>
      <c r="W801" s="147"/>
      <c r="X801" s="147"/>
      <c r="Y801" s="147"/>
      <c r="Z801" s="147"/>
      <c r="AA801" s="148"/>
      <c r="AB801" s="147"/>
      <c r="AC801" s="196">
        <f t="shared" si="132"/>
        <v>0</v>
      </c>
      <c r="AD801" s="196">
        <f t="shared" si="133"/>
        <v>0</v>
      </c>
      <c r="AE801" s="196">
        <f t="shared" si="134"/>
        <v>0</v>
      </c>
    </row>
    <row r="802" spans="1:31" s="7" customFormat="1" x14ac:dyDescent="0.25">
      <c r="A802" s="364"/>
      <c r="B802" s="248">
        <f t="shared" si="135"/>
        <v>228</v>
      </c>
      <c r="C802" s="321"/>
      <c r="D802" s="364"/>
      <c r="E802" s="321"/>
      <c r="F802" s="46" t="s">
        <v>313</v>
      </c>
      <c r="G802" s="364"/>
      <c r="H802" s="364"/>
      <c r="I802" s="364"/>
      <c r="J802" s="46">
        <v>0.2</v>
      </c>
      <c r="K802" s="46">
        <v>25</v>
      </c>
      <c r="L802" s="46">
        <v>4.5</v>
      </c>
      <c r="M802" s="71">
        <v>2016</v>
      </c>
      <c r="N802" s="144">
        <f>IF(K802="","",IF(O802="",IF(K802=0,"",IF(K802&lt;=[7]Разработчик!$D$7,[7]Разработчик!$C$8,IF(K802&lt;=[7]Разработчик!$G$7,[7]Разработчик!$F$8,IF(K802&lt;=[7]Разработчик!$J$7,[7]Разработчик!$I$8,IF(K802&lt;=[7]Разработчик!$M$7,[7]Разработчик!$L$8,IF(K802&lt;=[7]Разработчик!$P$7,[7]Разработчик!$O$8,IF(K802&lt;=[7]Разработчик!$S$7,[7]Разработчик!$R$8,IF(K802&lt;=425.9,3.5,IF(K802&gt;=[7]Разработчик!$V$7,[7]Разработчик!$U$8))))))))),"-"))</f>
        <v>1</v>
      </c>
      <c r="O802" s="145"/>
      <c r="P802" s="71">
        <v>2019</v>
      </c>
      <c r="Q802" s="71">
        <v>2023</v>
      </c>
      <c r="R802" s="71">
        <v>12.5</v>
      </c>
      <c r="S802" s="46" t="s">
        <v>1353</v>
      </c>
      <c r="T802" s="146">
        <f t="shared" si="130"/>
        <v>2028.5</v>
      </c>
      <c r="U802" s="147"/>
      <c r="V802" s="147"/>
      <c r="W802" s="147"/>
      <c r="X802" s="147"/>
      <c r="Y802" s="147"/>
      <c r="Z802" s="147"/>
      <c r="AA802" s="148"/>
      <c r="AB802" s="147"/>
      <c r="AC802" s="196">
        <f t="shared" si="132"/>
        <v>0</v>
      </c>
      <c r="AD802" s="196">
        <f t="shared" si="133"/>
        <v>0</v>
      </c>
      <c r="AE802" s="196">
        <f t="shared" si="134"/>
        <v>0</v>
      </c>
    </row>
    <row r="803" spans="1:31" s="7" customFormat="1" ht="15" customHeight="1" x14ac:dyDescent="0.25">
      <c r="A803" s="364"/>
      <c r="B803" s="248">
        <f t="shared" si="135"/>
        <v>228</v>
      </c>
      <c r="C803" s="321"/>
      <c r="D803" s="364" t="s">
        <v>1768</v>
      </c>
      <c r="E803" s="321"/>
      <c r="F803" s="46" t="s">
        <v>313</v>
      </c>
      <c r="G803" s="364">
        <v>2.9</v>
      </c>
      <c r="H803" s="364">
        <v>2.9</v>
      </c>
      <c r="I803" s="364">
        <v>293</v>
      </c>
      <c r="J803" s="46">
        <v>41.2</v>
      </c>
      <c r="K803" s="46">
        <v>57</v>
      </c>
      <c r="L803" s="46">
        <v>6</v>
      </c>
      <c r="M803" s="71">
        <v>2016</v>
      </c>
      <c r="N803" s="144">
        <f>IF(K803="","",IF(O803="",IF(K803=0,"",IF(K803&lt;=[7]Разработчик!$D$7,[7]Разработчик!$C$8,IF(K803&lt;=[7]Разработчик!$G$7,[7]Разработчик!$F$8,IF(K803&lt;=[7]Разработчик!$J$7,[7]Разработчик!$I$8,IF(K803&lt;=[7]Разработчик!$M$7,[7]Разработчик!$L$8,IF(K803&lt;=[7]Разработчик!$P$7,[7]Разработчик!$O$8,IF(K803&lt;=[7]Разработчик!$S$7,[7]Разработчик!$R$8,IF(K803&lt;=425.9,3.5,IF(K803&gt;=[7]Разработчик!$V$7,[7]Разработчик!$U$8))))))))),"-"))</f>
        <v>1.5</v>
      </c>
      <c r="O803" s="145"/>
      <c r="P803" s="71">
        <v>2019</v>
      </c>
      <c r="Q803" s="71">
        <v>2023</v>
      </c>
      <c r="R803" s="71">
        <v>12.5</v>
      </c>
      <c r="S803" s="46" t="s">
        <v>1646</v>
      </c>
      <c r="T803" s="146">
        <f t="shared" si="130"/>
        <v>2028.5</v>
      </c>
      <c r="U803" s="147"/>
      <c r="V803" s="147"/>
      <c r="W803" s="147"/>
      <c r="X803" s="147"/>
      <c r="Y803" s="147"/>
      <c r="Z803" s="147"/>
      <c r="AA803" s="148"/>
      <c r="AB803" s="147"/>
      <c r="AC803" s="196">
        <f t="shared" si="132"/>
        <v>0</v>
      </c>
      <c r="AD803" s="196">
        <f t="shared" si="133"/>
        <v>0</v>
      </c>
      <c r="AE803" s="196">
        <f t="shared" si="134"/>
        <v>0</v>
      </c>
    </row>
    <row r="804" spans="1:31" s="7" customFormat="1" ht="37.5" customHeight="1" x14ac:dyDescent="0.25">
      <c r="A804" s="364"/>
      <c r="B804" s="248">
        <f t="shared" si="135"/>
        <v>228</v>
      </c>
      <c r="C804" s="321"/>
      <c r="D804" s="364"/>
      <c r="E804" s="321"/>
      <c r="F804" s="46" t="s">
        <v>313</v>
      </c>
      <c r="G804" s="364"/>
      <c r="H804" s="364"/>
      <c r="I804" s="364"/>
      <c r="J804" s="46">
        <v>0.4</v>
      </c>
      <c r="K804" s="46">
        <v>32</v>
      </c>
      <c r="L804" s="46">
        <v>4.5</v>
      </c>
      <c r="M804" s="71">
        <v>2016</v>
      </c>
      <c r="N804" s="144">
        <f>IF(K804="","",IF(O804="",IF(K804=0,"",IF(K804&lt;=[7]Разработчик!$D$7,[7]Разработчик!$C$8,IF(K804&lt;=[7]Разработчик!$G$7,[7]Разработчик!$F$8,IF(K804&lt;=[7]Разработчик!$J$7,[7]Разработчик!$I$8,IF(K804&lt;=[7]Разработчик!$M$7,[7]Разработчик!$L$8,IF(K804&lt;=[7]Разработчик!$P$7,[7]Разработчик!$O$8,IF(K804&lt;=[7]Разработчик!$S$7,[7]Разработчик!$R$8,IF(K804&lt;=425.9,3.5,IF(K804&gt;=[7]Разработчик!$V$7,[7]Разработчик!$U$8))))))))),"-"))</f>
        <v>1.5</v>
      </c>
      <c r="O804" s="145"/>
      <c r="P804" s="71">
        <v>2019</v>
      </c>
      <c r="Q804" s="71">
        <v>2023</v>
      </c>
      <c r="R804" s="71">
        <v>12.5</v>
      </c>
      <c r="S804" s="46" t="s">
        <v>1353</v>
      </c>
      <c r="T804" s="146">
        <f t="shared" si="130"/>
        <v>2028.5</v>
      </c>
      <c r="U804" s="147">
        <v>15</v>
      </c>
      <c r="V804" s="147">
        <v>0</v>
      </c>
      <c r="W804" s="147">
        <v>4</v>
      </c>
      <c r="X804" s="147">
        <v>0</v>
      </c>
      <c r="Y804" s="147">
        <v>0</v>
      </c>
      <c r="Z804" s="147">
        <v>1</v>
      </c>
      <c r="AA804" s="148" t="s">
        <v>2911</v>
      </c>
      <c r="AB804" s="147" t="s">
        <v>2521</v>
      </c>
      <c r="AC804" s="196">
        <f t="shared" si="132"/>
        <v>16</v>
      </c>
      <c r="AD804" s="196">
        <f t="shared" si="133"/>
        <v>41</v>
      </c>
      <c r="AE804" s="196">
        <f t="shared" si="134"/>
        <v>57</v>
      </c>
    </row>
    <row r="805" spans="1:31" s="7" customFormat="1" x14ac:dyDescent="0.25">
      <c r="A805" s="364"/>
      <c r="B805" s="248">
        <f t="shared" si="135"/>
        <v>228</v>
      </c>
      <c r="C805" s="321"/>
      <c r="D805" s="364"/>
      <c r="E805" s="321"/>
      <c r="F805" s="46" t="s">
        <v>313</v>
      </c>
      <c r="G805" s="364"/>
      <c r="H805" s="364"/>
      <c r="I805" s="364"/>
      <c r="J805" s="46">
        <v>0.1</v>
      </c>
      <c r="K805" s="46">
        <v>25</v>
      </c>
      <c r="L805" s="46">
        <v>4.5</v>
      </c>
      <c r="M805" s="71">
        <v>2016</v>
      </c>
      <c r="N805" s="144">
        <f>IF(K805="","",IF(O805="",IF(K805=0,"",IF(K805&lt;=[7]Разработчик!$D$7,[7]Разработчик!$C$8,IF(K805&lt;=[7]Разработчик!$G$7,[7]Разработчик!$F$8,IF(K805&lt;=[7]Разработчик!$J$7,[7]Разработчик!$I$8,IF(K805&lt;=[7]Разработчик!$M$7,[7]Разработчик!$L$8,IF(K805&lt;=[7]Разработчик!$P$7,[7]Разработчик!$O$8,IF(K805&lt;=[7]Разработчик!$S$7,[7]Разработчик!$R$8,IF(K805&lt;=425.9,3.5,IF(K805&gt;=[7]Разработчик!$V$7,[7]Разработчик!$U$8))))))))),"-"))</f>
        <v>1</v>
      </c>
      <c r="O805" s="145"/>
      <c r="P805" s="71">
        <v>2019</v>
      </c>
      <c r="Q805" s="71">
        <v>2023</v>
      </c>
      <c r="R805" s="71">
        <v>12.5</v>
      </c>
      <c r="S805" s="46" t="s">
        <v>1353</v>
      </c>
      <c r="T805" s="146">
        <f t="shared" si="130"/>
        <v>2028.5</v>
      </c>
      <c r="U805" s="147"/>
      <c r="V805" s="147"/>
      <c r="W805" s="147"/>
      <c r="X805" s="147"/>
      <c r="Y805" s="147"/>
      <c r="Z805" s="147"/>
      <c r="AA805" s="148"/>
      <c r="AB805" s="147"/>
      <c r="AC805" s="196">
        <f t="shared" si="132"/>
        <v>0</v>
      </c>
      <c r="AD805" s="196">
        <f t="shared" si="133"/>
        <v>0</v>
      </c>
      <c r="AE805" s="196">
        <f t="shared" si="134"/>
        <v>0</v>
      </c>
    </row>
    <row r="806" spans="1:31" s="7" customFormat="1" ht="15" customHeight="1" x14ac:dyDescent="0.25">
      <c r="A806" s="364" t="s">
        <v>1769</v>
      </c>
      <c r="B806" s="248">
        <v>229</v>
      </c>
      <c r="C806" s="321" t="s">
        <v>1770</v>
      </c>
      <c r="D806" s="364" t="s">
        <v>1771</v>
      </c>
      <c r="E806" s="321" t="s">
        <v>956</v>
      </c>
      <c r="F806" s="46" t="s">
        <v>313</v>
      </c>
      <c r="G806" s="364">
        <v>2.9</v>
      </c>
      <c r="H806" s="364">
        <v>2.9</v>
      </c>
      <c r="I806" s="364">
        <v>293</v>
      </c>
      <c r="J806" s="46">
        <v>25.88</v>
      </c>
      <c r="K806" s="46">
        <v>159</v>
      </c>
      <c r="L806" s="46">
        <v>9</v>
      </c>
      <c r="M806" s="71">
        <v>2016</v>
      </c>
      <c r="N806" s="144">
        <f>IF(K806="","",IF(O806="",IF(K806=0,"",IF(K806&lt;=[7]Разработчик!$D$7,[7]Разработчик!$C$8,IF(K806&lt;=[7]Разработчик!$G$7,[7]Разработчик!$F$8,IF(K806&lt;=[7]Разработчик!$J$7,[7]Разработчик!$I$8,IF(K806&lt;=[7]Разработчик!$M$7,[7]Разработчик!$L$8,IF(K806&lt;=[7]Разработчик!$P$7,[7]Разработчик!$O$8,IF(K806&lt;=[7]Разработчик!$S$7,[7]Разработчик!$R$8,IF(K806&lt;=425.9,3.5,IF(K806&gt;=[7]Разработчик!$V$7,[7]Разработчик!$U$8))))))))),"-"))</f>
        <v>2.5</v>
      </c>
      <c r="O806" s="145"/>
      <c r="P806" s="71">
        <v>2019</v>
      </c>
      <c r="Q806" s="71">
        <v>2023</v>
      </c>
      <c r="R806" s="71">
        <v>12.5</v>
      </c>
      <c r="S806" s="46" t="s">
        <v>1646</v>
      </c>
      <c r="T806" s="146">
        <f t="shared" si="130"/>
        <v>2028.5</v>
      </c>
      <c r="U806" s="147"/>
      <c r="V806" s="147"/>
      <c r="W806" s="147"/>
      <c r="X806" s="147"/>
      <c r="Y806" s="147"/>
      <c r="Z806" s="147"/>
      <c r="AA806" s="148"/>
      <c r="AB806" s="147"/>
      <c r="AC806" s="196">
        <f t="shared" si="132"/>
        <v>0</v>
      </c>
      <c r="AD806" s="196">
        <f t="shared" si="133"/>
        <v>0</v>
      </c>
      <c r="AE806" s="196">
        <f t="shared" si="134"/>
        <v>0</v>
      </c>
    </row>
    <row r="807" spans="1:31" s="7" customFormat="1" x14ac:dyDescent="0.25">
      <c r="A807" s="364"/>
      <c r="B807" s="248">
        <f t="shared" ref="B807:B826" si="136">B806</f>
        <v>229</v>
      </c>
      <c r="C807" s="321"/>
      <c r="D807" s="364"/>
      <c r="E807" s="321"/>
      <c r="F807" s="46" t="s">
        <v>313</v>
      </c>
      <c r="G807" s="364"/>
      <c r="H807" s="364"/>
      <c r="I807" s="364"/>
      <c r="J807" s="46">
        <v>3.76</v>
      </c>
      <c r="K807" s="46">
        <v>108</v>
      </c>
      <c r="L807" s="46">
        <v>8</v>
      </c>
      <c r="M807" s="71">
        <v>2016</v>
      </c>
      <c r="N807" s="144">
        <f>IF(K807="","",IF(O807="",IF(K807=0,"",IF(K807&lt;=[7]Разработчик!$D$7,[7]Разработчик!$C$8,IF(K807&lt;=[7]Разработчик!$G$7,[7]Разработчик!$F$8,IF(K807&lt;=[7]Разработчик!$J$7,[7]Разработчик!$I$8,IF(K807&lt;=[7]Разработчик!$M$7,[7]Разработчик!$L$8,IF(K807&lt;=[7]Разработчик!$P$7,[7]Разработчик!$O$8,IF(K807&lt;=[7]Разработчик!$S$7,[7]Разработчик!$R$8,IF(K807&lt;=425.9,3.5,IF(K807&gt;=[7]Разработчик!$V$7,[7]Разработчик!$U$8))))))))),"-"))</f>
        <v>2</v>
      </c>
      <c r="O807" s="145"/>
      <c r="P807" s="71">
        <v>2019</v>
      </c>
      <c r="Q807" s="71">
        <v>2023</v>
      </c>
      <c r="R807" s="71">
        <v>12.5</v>
      </c>
      <c r="S807" s="46" t="s">
        <v>1646</v>
      </c>
      <c r="T807" s="146">
        <f t="shared" si="130"/>
        <v>2028.5</v>
      </c>
      <c r="U807" s="147"/>
      <c r="V807" s="147"/>
      <c r="W807" s="147"/>
      <c r="X807" s="147"/>
      <c r="Y807" s="147"/>
      <c r="Z807" s="147"/>
      <c r="AA807" s="148"/>
      <c r="AB807" s="147"/>
      <c r="AC807" s="196">
        <f t="shared" si="132"/>
        <v>0</v>
      </c>
      <c r="AD807" s="196">
        <f t="shared" si="133"/>
        <v>0</v>
      </c>
      <c r="AE807" s="196">
        <f t="shared" si="134"/>
        <v>0</v>
      </c>
    </row>
    <row r="808" spans="1:31" s="7" customFormat="1" ht="43.5" customHeight="1" x14ac:dyDescent="0.25">
      <c r="A808" s="364"/>
      <c r="B808" s="248">
        <f t="shared" si="136"/>
        <v>229</v>
      </c>
      <c r="C808" s="321"/>
      <c r="D808" s="364"/>
      <c r="E808" s="321"/>
      <c r="F808" s="46" t="s">
        <v>313</v>
      </c>
      <c r="G808" s="364"/>
      <c r="H808" s="364"/>
      <c r="I808" s="364"/>
      <c r="J808" s="46">
        <v>1.29</v>
      </c>
      <c r="K808" s="46">
        <v>89</v>
      </c>
      <c r="L808" s="46">
        <v>8</v>
      </c>
      <c r="M808" s="71">
        <v>2016</v>
      </c>
      <c r="N808" s="144">
        <f>IF(K808="","",IF(O808="",IF(K808=0,"",IF(K808&lt;=[7]Разработчик!$D$7,[7]Разработчик!$C$8,IF(K808&lt;=[7]Разработчик!$G$7,[7]Разработчик!$F$8,IF(K808&lt;=[7]Разработчик!$J$7,[7]Разработчик!$I$8,IF(K808&lt;=[7]Разработчик!$M$7,[7]Разработчик!$L$8,IF(K808&lt;=[7]Разработчик!$P$7,[7]Разработчик!$O$8,IF(K808&lt;=[7]Разработчик!$S$7,[7]Разработчик!$R$8,IF(K808&lt;=425.9,3.5,IF(K808&gt;=[7]Разработчик!$V$7,[7]Разработчик!$U$8))))))))),"-"))</f>
        <v>2</v>
      </c>
      <c r="O808" s="145"/>
      <c r="P808" s="71">
        <v>2019</v>
      </c>
      <c r="Q808" s="71">
        <v>2023</v>
      </c>
      <c r="R808" s="71">
        <v>12.5</v>
      </c>
      <c r="S808" s="46" t="s">
        <v>1646</v>
      </c>
      <c r="T808" s="146">
        <f t="shared" si="130"/>
        <v>2028.5</v>
      </c>
      <c r="U808" s="147">
        <v>13</v>
      </c>
      <c r="V808" s="147">
        <v>4</v>
      </c>
      <c r="W808" s="147">
        <v>14</v>
      </c>
      <c r="X808" s="147">
        <v>7</v>
      </c>
      <c r="Y808" s="147">
        <v>2</v>
      </c>
      <c r="Z808" s="147">
        <v>7</v>
      </c>
      <c r="AA808" s="148" t="s">
        <v>2912</v>
      </c>
      <c r="AB808" s="147" t="s">
        <v>2521</v>
      </c>
      <c r="AC808" s="196">
        <f t="shared" si="132"/>
        <v>33</v>
      </c>
      <c r="AD808" s="196">
        <f t="shared" si="133"/>
        <v>103</v>
      </c>
      <c r="AE808" s="196">
        <f t="shared" si="134"/>
        <v>136</v>
      </c>
    </row>
    <row r="809" spans="1:31" s="7" customFormat="1" x14ac:dyDescent="0.25">
      <c r="A809" s="364"/>
      <c r="B809" s="248">
        <f t="shared" si="136"/>
        <v>229</v>
      </c>
      <c r="C809" s="321"/>
      <c r="D809" s="364"/>
      <c r="E809" s="321"/>
      <c r="F809" s="46" t="s">
        <v>313</v>
      </c>
      <c r="G809" s="364"/>
      <c r="H809" s="364"/>
      <c r="I809" s="364"/>
      <c r="J809" s="46">
        <v>0.56000000000000005</v>
      </c>
      <c r="K809" s="46">
        <v>57</v>
      </c>
      <c r="L809" s="46">
        <v>6</v>
      </c>
      <c r="M809" s="71">
        <v>2016</v>
      </c>
      <c r="N809" s="144">
        <f>IF(K809="","",IF(O809="",IF(K809=0,"",IF(K809&lt;=[7]Разработчик!$D$7,[7]Разработчик!$C$8,IF(K809&lt;=[7]Разработчик!$G$7,[7]Разработчик!$F$8,IF(K809&lt;=[7]Разработчик!$J$7,[7]Разработчик!$I$8,IF(K809&lt;=[7]Разработчик!$M$7,[7]Разработчик!$L$8,IF(K809&lt;=[7]Разработчик!$P$7,[7]Разработчик!$O$8,IF(K809&lt;=[7]Разработчик!$S$7,[7]Разработчик!$R$8,IF(K809&lt;=425.9,3.5,IF(K809&gt;=[7]Разработчик!$V$7,[7]Разработчик!$U$8))))))))),"-"))</f>
        <v>1.5</v>
      </c>
      <c r="O809" s="145"/>
      <c r="P809" s="71">
        <v>2019</v>
      </c>
      <c r="Q809" s="71">
        <v>2023</v>
      </c>
      <c r="R809" s="71">
        <v>12.5</v>
      </c>
      <c r="S809" s="46" t="s">
        <v>1646</v>
      </c>
      <c r="T809" s="146">
        <f t="shared" si="130"/>
        <v>2028.5</v>
      </c>
      <c r="U809" s="147"/>
      <c r="V809" s="147"/>
      <c r="W809" s="147"/>
      <c r="X809" s="147"/>
      <c r="Y809" s="147"/>
      <c r="Z809" s="147"/>
      <c r="AA809" s="148"/>
      <c r="AB809" s="147"/>
      <c r="AC809" s="196">
        <f t="shared" si="132"/>
        <v>0</v>
      </c>
      <c r="AD809" s="196">
        <f t="shared" si="133"/>
        <v>0</v>
      </c>
      <c r="AE809" s="196">
        <f t="shared" si="134"/>
        <v>0</v>
      </c>
    </row>
    <row r="810" spans="1:31" s="7" customFormat="1" x14ac:dyDescent="0.25">
      <c r="A810" s="364"/>
      <c r="B810" s="248">
        <f t="shared" si="136"/>
        <v>229</v>
      </c>
      <c r="C810" s="321"/>
      <c r="D810" s="364"/>
      <c r="E810" s="321"/>
      <c r="F810" s="46" t="s">
        <v>313</v>
      </c>
      <c r="G810" s="364"/>
      <c r="H810" s="364"/>
      <c r="I810" s="364"/>
      <c r="J810" s="46">
        <v>0.12</v>
      </c>
      <c r="K810" s="46">
        <v>32</v>
      </c>
      <c r="L810" s="46">
        <v>4.5</v>
      </c>
      <c r="M810" s="71">
        <v>2016</v>
      </c>
      <c r="N810" s="144">
        <f>IF(K810="","",IF(O810="",IF(K810=0,"",IF(K810&lt;=[7]Разработчик!$D$7,[7]Разработчик!$C$8,IF(K810&lt;=[7]Разработчик!$G$7,[7]Разработчик!$F$8,IF(K810&lt;=[7]Разработчик!$J$7,[7]Разработчик!$I$8,IF(K810&lt;=[7]Разработчик!$M$7,[7]Разработчик!$L$8,IF(K810&lt;=[7]Разработчик!$P$7,[7]Разработчик!$O$8,IF(K810&lt;=[7]Разработчик!$S$7,[7]Разработчик!$R$8,IF(K810&lt;=425.9,3.5,IF(K810&gt;=[7]Разработчик!$V$7,[7]Разработчик!$U$8))))))))),"-"))</f>
        <v>1.5</v>
      </c>
      <c r="O810" s="145"/>
      <c r="P810" s="71">
        <v>2019</v>
      </c>
      <c r="Q810" s="71">
        <v>2023</v>
      </c>
      <c r="R810" s="71">
        <v>12.5</v>
      </c>
      <c r="S810" s="46" t="s">
        <v>1353</v>
      </c>
      <c r="T810" s="146">
        <f t="shared" si="130"/>
        <v>2028.5</v>
      </c>
      <c r="U810" s="147"/>
      <c r="V810" s="147"/>
      <c r="W810" s="147"/>
      <c r="X810" s="147"/>
      <c r="Y810" s="147"/>
      <c r="Z810" s="147"/>
      <c r="AA810" s="148"/>
      <c r="AB810" s="147"/>
      <c r="AC810" s="196">
        <f t="shared" si="132"/>
        <v>0</v>
      </c>
      <c r="AD810" s="196">
        <f t="shared" si="133"/>
        <v>0</v>
      </c>
      <c r="AE810" s="196">
        <f t="shared" si="134"/>
        <v>0</v>
      </c>
    </row>
    <row r="811" spans="1:31" s="7" customFormat="1" x14ac:dyDescent="0.25">
      <c r="A811" s="364"/>
      <c r="B811" s="248">
        <f t="shared" si="136"/>
        <v>229</v>
      </c>
      <c r="C811" s="321"/>
      <c r="D811" s="364"/>
      <c r="E811" s="321"/>
      <c r="F811" s="46" t="s">
        <v>313</v>
      </c>
      <c r="G811" s="364"/>
      <c r="H811" s="364"/>
      <c r="I811" s="364"/>
      <c r="J811" s="46">
        <v>0.3</v>
      </c>
      <c r="K811" s="46">
        <v>25</v>
      </c>
      <c r="L811" s="46">
        <v>4.5</v>
      </c>
      <c r="M811" s="71">
        <v>2016</v>
      </c>
      <c r="N811" s="144">
        <f>IF(K811="","",IF(O811="",IF(K811=0,"",IF(K811&lt;=[7]Разработчик!$D$7,[7]Разработчик!$C$8,IF(K811&lt;=[7]Разработчик!$G$7,[7]Разработчик!$F$8,IF(K811&lt;=[7]Разработчик!$J$7,[7]Разработчик!$I$8,IF(K811&lt;=[7]Разработчик!$M$7,[7]Разработчик!$L$8,IF(K811&lt;=[7]Разработчик!$P$7,[7]Разработчик!$O$8,IF(K811&lt;=[7]Разработчик!$S$7,[7]Разработчик!$R$8,IF(K811&lt;=425.9,3.5,IF(K811&gt;=[7]Разработчик!$V$7,[7]Разработчик!$U$8))))))))),"-"))</f>
        <v>1</v>
      </c>
      <c r="O811" s="145"/>
      <c r="P811" s="71">
        <v>2019</v>
      </c>
      <c r="Q811" s="71">
        <v>2023</v>
      </c>
      <c r="R811" s="71">
        <v>12.5</v>
      </c>
      <c r="S811" s="46" t="s">
        <v>1353</v>
      </c>
      <c r="T811" s="146">
        <f t="shared" si="130"/>
        <v>2028.5</v>
      </c>
      <c r="U811" s="147"/>
      <c r="V811" s="147"/>
      <c r="W811" s="147"/>
      <c r="X811" s="147"/>
      <c r="Y811" s="147"/>
      <c r="Z811" s="147"/>
      <c r="AA811" s="148"/>
      <c r="AB811" s="147"/>
      <c r="AC811" s="196">
        <f t="shared" si="132"/>
        <v>0</v>
      </c>
      <c r="AD811" s="196">
        <f t="shared" si="133"/>
        <v>0</v>
      </c>
      <c r="AE811" s="196">
        <f t="shared" si="134"/>
        <v>0</v>
      </c>
    </row>
    <row r="812" spans="1:31" s="7" customFormat="1" ht="15" customHeight="1" x14ac:dyDescent="0.25">
      <c r="A812" s="364"/>
      <c r="B812" s="248">
        <f t="shared" si="136"/>
        <v>229</v>
      </c>
      <c r="C812" s="321"/>
      <c r="D812" s="364" t="s">
        <v>1772</v>
      </c>
      <c r="E812" s="321"/>
      <c r="F812" s="46" t="s">
        <v>313</v>
      </c>
      <c r="G812" s="364">
        <v>2.9</v>
      </c>
      <c r="H812" s="364">
        <v>2.9</v>
      </c>
      <c r="I812" s="364">
        <v>293</v>
      </c>
      <c r="J812" s="46">
        <v>3.54</v>
      </c>
      <c r="K812" s="46">
        <v>159</v>
      </c>
      <c r="L812" s="46">
        <v>9</v>
      </c>
      <c r="M812" s="71">
        <v>2016</v>
      </c>
      <c r="N812" s="144">
        <f>IF(K812="","",IF(O812="",IF(K812=0,"",IF(K812&lt;=[7]Разработчик!$D$7,[7]Разработчик!$C$8,IF(K812&lt;=[7]Разработчик!$G$7,[7]Разработчик!$F$8,IF(K812&lt;=[7]Разработчик!$J$7,[7]Разработчик!$I$8,IF(K812&lt;=[7]Разработчик!$M$7,[7]Разработчик!$L$8,IF(K812&lt;=[7]Разработчик!$P$7,[7]Разработчик!$O$8,IF(K812&lt;=[7]Разработчик!$S$7,[7]Разработчик!$R$8,IF(K812&lt;=425.9,3.5,IF(K812&gt;=[7]Разработчик!$V$7,[7]Разработчик!$U$8))))))))),"-"))</f>
        <v>2.5</v>
      </c>
      <c r="O812" s="145"/>
      <c r="P812" s="71">
        <v>2019</v>
      </c>
      <c r="Q812" s="71">
        <v>2023</v>
      </c>
      <c r="R812" s="71">
        <v>12.5</v>
      </c>
      <c r="S812" s="46" t="s">
        <v>1646</v>
      </c>
      <c r="T812" s="146">
        <f t="shared" si="130"/>
        <v>2028.5</v>
      </c>
      <c r="U812" s="147"/>
      <c r="V812" s="147"/>
      <c r="W812" s="147"/>
      <c r="X812" s="147"/>
      <c r="Y812" s="147"/>
      <c r="Z812" s="147"/>
      <c r="AA812" s="148"/>
      <c r="AB812" s="147"/>
      <c r="AC812" s="196">
        <f t="shared" si="132"/>
        <v>0</v>
      </c>
      <c r="AD812" s="196">
        <f t="shared" si="133"/>
        <v>0</v>
      </c>
      <c r="AE812" s="196">
        <f t="shared" si="134"/>
        <v>0</v>
      </c>
    </row>
    <row r="813" spans="1:31" s="7" customFormat="1" x14ac:dyDescent="0.25">
      <c r="A813" s="364"/>
      <c r="B813" s="248">
        <f t="shared" si="136"/>
        <v>229</v>
      </c>
      <c r="C813" s="321"/>
      <c r="D813" s="364"/>
      <c r="E813" s="321"/>
      <c r="F813" s="46" t="s">
        <v>313</v>
      </c>
      <c r="G813" s="364"/>
      <c r="H813" s="364"/>
      <c r="I813" s="364"/>
      <c r="J813" s="46">
        <v>4.38</v>
      </c>
      <c r="K813" s="46">
        <v>108</v>
      </c>
      <c r="L813" s="46">
        <v>8</v>
      </c>
      <c r="M813" s="71">
        <v>2016</v>
      </c>
      <c r="N813" s="144">
        <f>IF(K813="","",IF(O813="",IF(K813=0,"",IF(K813&lt;=[7]Разработчик!$D$7,[7]Разработчик!$C$8,IF(K813&lt;=[7]Разработчик!$G$7,[7]Разработчик!$F$8,IF(K813&lt;=[7]Разработчик!$J$7,[7]Разработчик!$I$8,IF(K813&lt;=[7]Разработчик!$M$7,[7]Разработчик!$L$8,IF(K813&lt;=[7]Разработчик!$P$7,[7]Разработчик!$O$8,IF(K813&lt;=[7]Разработчик!$S$7,[7]Разработчик!$R$8,IF(K813&lt;=425.9,3.5,IF(K813&gt;=[7]Разработчик!$V$7,[7]Разработчик!$U$8))))))))),"-"))</f>
        <v>2</v>
      </c>
      <c r="O813" s="145"/>
      <c r="P813" s="71">
        <v>2019</v>
      </c>
      <c r="Q813" s="71">
        <v>2023</v>
      </c>
      <c r="R813" s="71">
        <v>12.5</v>
      </c>
      <c r="S813" s="46" t="s">
        <v>1646</v>
      </c>
      <c r="T813" s="146">
        <f t="shared" si="130"/>
        <v>2028.5</v>
      </c>
      <c r="U813" s="147">
        <v>5</v>
      </c>
      <c r="V813" s="147">
        <v>1</v>
      </c>
      <c r="W813" s="147">
        <v>3</v>
      </c>
      <c r="X813" s="147">
        <v>1</v>
      </c>
      <c r="Y813" s="147">
        <v>0</v>
      </c>
      <c r="Z813" s="147">
        <v>2</v>
      </c>
      <c r="AA813" s="148" t="s">
        <v>2913</v>
      </c>
      <c r="AB813" s="147" t="s">
        <v>2521</v>
      </c>
      <c r="AC813" s="196">
        <f t="shared" si="132"/>
        <v>9</v>
      </c>
      <c r="AD813" s="196">
        <f t="shared" si="133"/>
        <v>27</v>
      </c>
      <c r="AE813" s="196">
        <f t="shared" si="134"/>
        <v>36</v>
      </c>
    </row>
    <row r="814" spans="1:31" s="7" customFormat="1" x14ac:dyDescent="0.25">
      <c r="A814" s="364"/>
      <c r="B814" s="248">
        <f t="shared" si="136"/>
        <v>229</v>
      </c>
      <c r="C814" s="321"/>
      <c r="D814" s="364"/>
      <c r="E814" s="321"/>
      <c r="F814" s="46" t="s">
        <v>313</v>
      </c>
      <c r="G814" s="364"/>
      <c r="H814" s="364"/>
      <c r="I814" s="364"/>
      <c r="J814" s="46">
        <v>0.1</v>
      </c>
      <c r="K814" s="46">
        <v>57</v>
      </c>
      <c r="L814" s="46">
        <v>6</v>
      </c>
      <c r="M814" s="71">
        <v>2016</v>
      </c>
      <c r="N814" s="144">
        <f>IF(K814="","",IF(O814="",IF(K814=0,"",IF(K814&lt;=[7]Разработчик!$D$7,[7]Разработчик!$C$8,IF(K814&lt;=[7]Разработчик!$G$7,[7]Разработчик!$F$8,IF(K814&lt;=[7]Разработчик!$J$7,[7]Разработчик!$I$8,IF(K814&lt;=[7]Разработчик!$M$7,[7]Разработчик!$L$8,IF(K814&lt;=[7]Разработчик!$P$7,[7]Разработчик!$O$8,IF(K814&lt;=[7]Разработчик!$S$7,[7]Разработчик!$R$8,IF(K814&lt;=425.9,3.5,IF(K814&gt;=[7]Разработчик!$V$7,[7]Разработчик!$U$8))))))))),"-"))</f>
        <v>1.5</v>
      </c>
      <c r="O814" s="145"/>
      <c r="P814" s="71">
        <v>2019</v>
      </c>
      <c r="Q814" s="71">
        <v>2023</v>
      </c>
      <c r="R814" s="71">
        <v>12.5</v>
      </c>
      <c r="S814" s="46" t="s">
        <v>1646</v>
      </c>
      <c r="T814" s="146">
        <f t="shared" si="130"/>
        <v>2028.5</v>
      </c>
      <c r="U814" s="147"/>
      <c r="V814" s="147"/>
      <c r="W814" s="147"/>
      <c r="X814" s="147"/>
      <c r="Y814" s="147"/>
      <c r="Z814" s="147"/>
      <c r="AA814" s="148"/>
      <c r="AB814" s="147"/>
      <c r="AC814" s="196">
        <f t="shared" si="132"/>
        <v>0</v>
      </c>
      <c r="AD814" s="196">
        <f t="shared" si="133"/>
        <v>0</v>
      </c>
      <c r="AE814" s="196">
        <f t="shared" si="134"/>
        <v>0</v>
      </c>
    </row>
    <row r="815" spans="1:31" s="7" customFormat="1" x14ac:dyDescent="0.25">
      <c r="A815" s="364"/>
      <c r="B815" s="248">
        <f t="shared" si="136"/>
        <v>229</v>
      </c>
      <c r="C815" s="321"/>
      <c r="D815" s="364"/>
      <c r="E815" s="321"/>
      <c r="F815" s="46" t="s">
        <v>313</v>
      </c>
      <c r="G815" s="364"/>
      <c r="H815" s="364"/>
      <c r="I815" s="364"/>
      <c r="J815" s="46">
        <v>0.1</v>
      </c>
      <c r="K815" s="46">
        <v>32</v>
      </c>
      <c r="L815" s="46">
        <v>4.5</v>
      </c>
      <c r="M815" s="71">
        <v>2016</v>
      </c>
      <c r="N815" s="144">
        <f>IF(K815="","",IF(O815="",IF(K815=0,"",IF(K815&lt;=[7]Разработчик!$D$7,[7]Разработчик!$C$8,IF(K815&lt;=[7]Разработчик!$G$7,[7]Разработчик!$F$8,IF(K815&lt;=[7]Разработчик!$J$7,[7]Разработчик!$I$8,IF(K815&lt;=[7]Разработчик!$M$7,[7]Разработчик!$L$8,IF(K815&lt;=[7]Разработчик!$P$7,[7]Разработчик!$O$8,IF(K815&lt;=[7]Разработчик!$S$7,[7]Разработчик!$R$8,IF(K815&lt;=425.9,3.5,IF(K815&gt;=[7]Разработчик!$V$7,[7]Разработчик!$U$8))))))))),"-"))</f>
        <v>1.5</v>
      </c>
      <c r="O815" s="145"/>
      <c r="P815" s="71">
        <v>2019</v>
      </c>
      <c r="Q815" s="71">
        <v>2023</v>
      </c>
      <c r="R815" s="71">
        <v>12.5</v>
      </c>
      <c r="S815" s="46" t="s">
        <v>1353</v>
      </c>
      <c r="T815" s="146">
        <f t="shared" si="130"/>
        <v>2028.5</v>
      </c>
      <c r="U815" s="147"/>
      <c r="V815" s="147"/>
      <c r="W815" s="147"/>
      <c r="X815" s="147"/>
      <c r="Y815" s="147"/>
      <c r="Z815" s="147"/>
      <c r="AA815" s="148"/>
      <c r="AB815" s="147"/>
      <c r="AC815" s="196">
        <f t="shared" si="132"/>
        <v>0</v>
      </c>
      <c r="AD815" s="196">
        <f t="shared" si="133"/>
        <v>0</v>
      </c>
      <c r="AE815" s="196">
        <f t="shared" si="134"/>
        <v>0</v>
      </c>
    </row>
    <row r="816" spans="1:31" s="7" customFormat="1" ht="15" customHeight="1" x14ac:dyDescent="0.25">
      <c r="A816" s="364" t="s">
        <v>1773</v>
      </c>
      <c r="B816" s="248">
        <v>231</v>
      </c>
      <c r="C816" s="321" t="s">
        <v>1774</v>
      </c>
      <c r="D816" s="364" t="s">
        <v>1775</v>
      </c>
      <c r="E816" s="321" t="s">
        <v>956</v>
      </c>
      <c r="F816" s="46" t="s">
        <v>313</v>
      </c>
      <c r="G816" s="364">
        <v>2.9</v>
      </c>
      <c r="H816" s="364">
        <v>2.9</v>
      </c>
      <c r="I816" s="364">
        <v>195</v>
      </c>
      <c r="J816" s="46">
        <v>16.3</v>
      </c>
      <c r="K816" s="46">
        <v>159</v>
      </c>
      <c r="L816" s="46">
        <v>8</v>
      </c>
      <c r="M816" s="71">
        <v>2016</v>
      </c>
      <c r="N816" s="144">
        <f>IF(K816="","",IF(O816="",IF(K816=0,"",IF(K816&lt;=[7]Разработчик!$D$7,[7]Разработчик!$C$8,IF(K816&lt;=[7]Разработчик!$G$7,[7]Разработчик!$F$8,IF(K816&lt;=[7]Разработчик!$J$7,[7]Разработчик!$I$8,IF(K816&lt;=[7]Разработчик!$M$7,[7]Разработчик!$L$8,IF(K816&lt;=[7]Разработчик!$P$7,[7]Разработчик!$O$8,IF(K816&lt;=[7]Разработчик!$S$7,[7]Разработчик!$R$8,IF(K816&lt;=425.9,3.5,IF(K816&gt;=[7]Разработчик!$V$7,[7]Разработчик!$U$8))))))))),"-"))</f>
        <v>2.5</v>
      </c>
      <c r="O816" s="145"/>
      <c r="P816" s="71">
        <v>2019</v>
      </c>
      <c r="Q816" s="71">
        <v>2023</v>
      </c>
      <c r="R816" s="71">
        <v>12.5</v>
      </c>
      <c r="S816" s="46" t="s">
        <v>1173</v>
      </c>
      <c r="T816" s="146">
        <f t="shared" si="130"/>
        <v>2028.5</v>
      </c>
      <c r="U816" s="147"/>
      <c r="V816" s="147"/>
      <c r="W816" s="147"/>
      <c r="X816" s="147"/>
      <c r="Y816" s="147"/>
      <c r="Z816" s="147"/>
      <c r="AA816" s="148"/>
      <c r="AB816" s="147"/>
      <c r="AC816" s="196">
        <f t="shared" si="132"/>
        <v>0</v>
      </c>
      <c r="AD816" s="196">
        <f t="shared" si="133"/>
        <v>0</v>
      </c>
      <c r="AE816" s="196">
        <f t="shared" si="134"/>
        <v>0</v>
      </c>
    </row>
    <row r="817" spans="1:31" s="7" customFormat="1" ht="28.5" customHeight="1" x14ac:dyDescent="0.25">
      <c r="A817" s="364"/>
      <c r="B817" s="248">
        <f t="shared" si="136"/>
        <v>231</v>
      </c>
      <c r="C817" s="321"/>
      <c r="D817" s="364"/>
      <c r="E817" s="321"/>
      <c r="F817" s="46" t="s">
        <v>313</v>
      </c>
      <c r="G817" s="364"/>
      <c r="H817" s="364"/>
      <c r="I817" s="364"/>
      <c r="J817" s="46">
        <v>0.3</v>
      </c>
      <c r="K817" s="46">
        <v>108</v>
      </c>
      <c r="L817" s="46">
        <v>8</v>
      </c>
      <c r="M817" s="71">
        <v>2016</v>
      </c>
      <c r="N817" s="144">
        <f>IF(K817="","",IF(O817="",IF(K817=0,"",IF(K817&lt;=[7]Разработчик!$D$7,[7]Разработчик!$C$8,IF(K817&lt;=[7]Разработчик!$G$7,[7]Разработчик!$F$8,IF(K817&lt;=[7]Разработчик!$J$7,[7]Разработчик!$I$8,IF(K817&lt;=[7]Разработчик!$M$7,[7]Разработчик!$L$8,IF(K817&lt;=[7]Разработчик!$P$7,[7]Разработчик!$O$8,IF(K817&lt;=[7]Разработчик!$S$7,[7]Разработчик!$R$8,IF(K817&lt;=425.9,3.5,IF(K817&gt;=[7]Разработчик!$V$7,[7]Разработчик!$U$8))))))))),"-"))</f>
        <v>2</v>
      </c>
      <c r="O817" s="145"/>
      <c r="P817" s="71">
        <v>2019</v>
      </c>
      <c r="Q817" s="71">
        <v>2023</v>
      </c>
      <c r="R817" s="71">
        <v>12.5</v>
      </c>
      <c r="S817" s="46" t="s">
        <v>1173</v>
      </c>
      <c r="T817" s="146">
        <f t="shared" si="130"/>
        <v>2028.5</v>
      </c>
      <c r="U817" s="147">
        <v>17</v>
      </c>
      <c r="V817" s="147">
        <v>5</v>
      </c>
      <c r="W817" s="147">
        <v>11</v>
      </c>
      <c r="X817" s="147">
        <v>6</v>
      </c>
      <c r="Y817" s="147">
        <v>1</v>
      </c>
      <c r="Z817" s="147">
        <v>5</v>
      </c>
      <c r="AA817" s="148" t="s">
        <v>2914</v>
      </c>
      <c r="AB817" s="147" t="s">
        <v>2521</v>
      </c>
      <c r="AC817" s="196">
        <f t="shared" si="132"/>
        <v>34</v>
      </c>
      <c r="AD817" s="196">
        <f t="shared" si="133"/>
        <v>99</v>
      </c>
      <c r="AE817" s="196">
        <f t="shared" si="134"/>
        <v>133</v>
      </c>
    </row>
    <row r="818" spans="1:31" s="7" customFormat="1" x14ac:dyDescent="0.25">
      <c r="A818" s="364"/>
      <c r="B818" s="248">
        <f t="shared" si="136"/>
        <v>231</v>
      </c>
      <c r="C818" s="321"/>
      <c r="D818" s="364"/>
      <c r="E818" s="321"/>
      <c r="F818" s="46" t="s">
        <v>313</v>
      </c>
      <c r="G818" s="364"/>
      <c r="H818" s="364"/>
      <c r="I818" s="364"/>
      <c r="J818" s="46">
        <v>5.5</v>
      </c>
      <c r="K818" s="46">
        <v>89</v>
      </c>
      <c r="L818" s="46">
        <v>7</v>
      </c>
      <c r="M818" s="71">
        <v>2016</v>
      </c>
      <c r="N818" s="144">
        <f>IF(K818="","",IF(O818="",IF(K818=0,"",IF(K818&lt;=[7]Разработчик!$D$7,[7]Разработчик!$C$8,IF(K818&lt;=[7]Разработчик!$G$7,[7]Разработчик!$F$8,IF(K818&lt;=[7]Разработчик!$J$7,[7]Разработчик!$I$8,IF(K818&lt;=[7]Разработчик!$M$7,[7]Разработчик!$L$8,IF(K818&lt;=[7]Разработчик!$P$7,[7]Разработчик!$O$8,IF(K818&lt;=[7]Разработчик!$S$7,[7]Разработчик!$R$8,IF(K818&lt;=425.9,3.5,IF(K818&gt;=[7]Разработчик!$V$7,[7]Разработчик!$U$8))))))))),"-"))</f>
        <v>2</v>
      </c>
      <c r="O818" s="145"/>
      <c r="P818" s="71">
        <v>2019</v>
      </c>
      <c r="Q818" s="71">
        <v>2023</v>
      </c>
      <c r="R818" s="71">
        <v>12.5</v>
      </c>
      <c r="S818" s="46" t="s">
        <v>1173</v>
      </c>
      <c r="T818" s="146">
        <f t="shared" si="130"/>
        <v>2028.5</v>
      </c>
      <c r="U818" s="147"/>
      <c r="V818" s="147"/>
      <c r="W818" s="147"/>
      <c r="X818" s="147"/>
      <c r="Y818" s="147"/>
      <c r="Z818" s="147"/>
      <c r="AA818" s="148"/>
      <c r="AB818" s="147"/>
      <c r="AC818" s="196">
        <f t="shared" si="132"/>
        <v>0</v>
      </c>
      <c r="AD818" s="196">
        <f t="shared" si="133"/>
        <v>0</v>
      </c>
      <c r="AE818" s="196">
        <f t="shared" si="134"/>
        <v>0</v>
      </c>
    </row>
    <row r="819" spans="1:31" s="7" customFormat="1" x14ac:dyDescent="0.25">
      <c r="A819" s="364"/>
      <c r="B819" s="248">
        <f t="shared" si="136"/>
        <v>231</v>
      </c>
      <c r="C819" s="321"/>
      <c r="D819" s="364"/>
      <c r="E819" s="321"/>
      <c r="F819" s="46" t="s">
        <v>313</v>
      </c>
      <c r="G819" s="364"/>
      <c r="H819" s="364"/>
      <c r="I819" s="364"/>
      <c r="J819" s="46">
        <v>1.9</v>
      </c>
      <c r="K819" s="46">
        <v>57</v>
      </c>
      <c r="L819" s="46">
        <v>6</v>
      </c>
      <c r="M819" s="71">
        <v>2016</v>
      </c>
      <c r="N819" s="144">
        <f>IF(K819="","",IF(O819="",IF(K819=0,"",IF(K819&lt;=[7]Разработчик!$D$7,[7]Разработчик!$C$8,IF(K819&lt;=[7]Разработчик!$G$7,[7]Разработчик!$F$8,IF(K819&lt;=[7]Разработчик!$J$7,[7]Разработчик!$I$8,IF(K819&lt;=[7]Разработчик!$M$7,[7]Разработчик!$L$8,IF(K819&lt;=[7]Разработчик!$P$7,[7]Разработчик!$O$8,IF(K819&lt;=[7]Разработчик!$S$7,[7]Разработчик!$R$8,IF(K819&lt;=425.9,3.5,IF(K819&gt;=[7]Разработчик!$V$7,[7]Разработчик!$U$8))))))))),"-"))</f>
        <v>1.5</v>
      </c>
      <c r="O819" s="145"/>
      <c r="P819" s="71">
        <v>2019</v>
      </c>
      <c r="Q819" s="71">
        <v>2023</v>
      </c>
      <c r="R819" s="71">
        <v>12.5</v>
      </c>
      <c r="S819" s="46" t="s">
        <v>1173</v>
      </c>
      <c r="T819" s="146">
        <f t="shared" si="130"/>
        <v>2028.5</v>
      </c>
      <c r="U819" s="147"/>
      <c r="V819" s="147"/>
      <c r="W819" s="147"/>
      <c r="X819" s="147"/>
      <c r="Y819" s="147"/>
      <c r="Z819" s="147"/>
      <c r="AA819" s="148"/>
      <c r="AB819" s="147"/>
      <c r="AC819" s="196">
        <f t="shared" si="132"/>
        <v>0</v>
      </c>
      <c r="AD819" s="196">
        <f t="shared" si="133"/>
        <v>0</v>
      </c>
      <c r="AE819" s="196">
        <f t="shared" si="134"/>
        <v>0</v>
      </c>
    </row>
    <row r="820" spans="1:31" s="7" customFormat="1" x14ac:dyDescent="0.25">
      <c r="A820" s="364"/>
      <c r="B820" s="248">
        <f t="shared" si="136"/>
        <v>231</v>
      </c>
      <c r="C820" s="321"/>
      <c r="D820" s="46" t="s">
        <v>1776</v>
      </c>
      <c r="E820" s="321"/>
      <c r="F820" s="46" t="s">
        <v>313</v>
      </c>
      <c r="G820" s="46">
        <v>2.9</v>
      </c>
      <c r="H820" s="46">
        <v>2.9</v>
      </c>
      <c r="I820" s="46">
        <v>195</v>
      </c>
      <c r="J820" s="46">
        <v>6.6</v>
      </c>
      <c r="K820" s="46">
        <v>57</v>
      </c>
      <c r="L820" s="46">
        <v>6</v>
      </c>
      <c r="M820" s="71">
        <v>2016</v>
      </c>
      <c r="N820" s="144">
        <f>IF(K820="","",IF(O820="",IF(K820=0,"",IF(K820&lt;=[7]Разработчик!$D$7,[7]Разработчик!$C$8,IF(K820&lt;=[7]Разработчик!$G$7,[7]Разработчик!$F$8,IF(K820&lt;=[7]Разработчик!$J$7,[7]Разработчик!$I$8,IF(K820&lt;=[7]Разработчик!$M$7,[7]Разработчик!$L$8,IF(K820&lt;=[7]Разработчик!$P$7,[7]Разработчик!$O$8,IF(K820&lt;=[7]Разработчик!$S$7,[7]Разработчик!$R$8,IF(K820&lt;=425.9,3.5,IF(K820&gt;=[7]Разработчик!$V$7,[7]Разработчик!$U$8))))))))),"-"))</f>
        <v>1.5</v>
      </c>
      <c r="O820" s="145"/>
      <c r="P820" s="71">
        <v>2019</v>
      </c>
      <c r="Q820" s="71">
        <v>2023</v>
      </c>
      <c r="R820" s="71">
        <v>12.5</v>
      </c>
      <c r="S820" s="46" t="s">
        <v>1173</v>
      </c>
      <c r="T820" s="146">
        <f t="shared" si="130"/>
        <v>2028.5</v>
      </c>
      <c r="U820" s="147">
        <v>11</v>
      </c>
      <c r="V820" s="147">
        <v>1</v>
      </c>
      <c r="W820" s="147">
        <v>4</v>
      </c>
      <c r="X820" s="147">
        <v>0</v>
      </c>
      <c r="Y820" s="147">
        <v>1</v>
      </c>
      <c r="Z820" s="147">
        <v>2</v>
      </c>
      <c r="AA820" s="148" t="s">
        <v>2915</v>
      </c>
      <c r="AB820" s="147" t="s">
        <v>2521</v>
      </c>
      <c r="AC820" s="196">
        <f t="shared" si="132"/>
        <v>15</v>
      </c>
      <c r="AD820" s="196">
        <f t="shared" si="133"/>
        <v>40</v>
      </c>
      <c r="AE820" s="196">
        <f t="shared" si="134"/>
        <v>55</v>
      </c>
    </row>
    <row r="821" spans="1:31" s="7" customFormat="1" ht="15" customHeight="1" x14ac:dyDescent="0.25">
      <c r="A821" s="364"/>
      <c r="B821" s="248">
        <f t="shared" si="136"/>
        <v>231</v>
      </c>
      <c r="C821" s="321"/>
      <c r="D821" s="364" t="s">
        <v>1777</v>
      </c>
      <c r="E821" s="321"/>
      <c r="F821" s="46" t="s">
        <v>313</v>
      </c>
      <c r="G821" s="364">
        <v>2.9</v>
      </c>
      <c r="H821" s="364">
        <v>2.9</v>
      </c>
      <c r="I821" s="364">
        <v>195</v>
      </c>
      <c r="J821" s="46">
        <v>1.8</v>
      </c>
      <c r="K821" s="46">
        <v>57</v>
      </c>
      <c r="L821" s="46">
        <v>6</v>
      </c>
      <c r="M821" s="71">
        <v>2016</v>
      </c>
      <c r="N821" s="144">
        <f>IF(K821="","",IF(O821="",IF(K821=0,"",IF(K821&lt;=[7]Разработчик!$D$7,[7]Разработчик!$C$8,IF(K821&lt;=[7]Разработчик!$G$7,[7]Разработчик!$F$8,IF(K821&lt;=[7]Разработчик!$J$7,[7]Разработчик!$I$8,IF(K821&lt;=[7]Разработчик!$M$7,[7]Разработчик!$L$8,IF(K821&lt;=[7]Разработчик!$P$7,[7]Разработчик!$O$8,IF(K821&lt;=[7]Разработчик!$S$7,[7]Разработчик!$R$8,IF(K821&lt;=425.9,3.5,IF(K821&gt;=[7]Разработчик!$V$7,[7]Разработчик!$U$8))))))))),"-"))</f>
        <v>1.5</v>
      </c>
      <c r="O821" s="145"/>
      <c r="P821" s="71">
        <v>2019</v>
      </c>
      <c r="Q821" s="71">
        <v>2023</v>
      </c>
      <c r="R821" s="71">
        <v>12.5</v>
      </c>
      <c r="S821" s="46" t="s">
        <v>1173</v>
      </c>
      <c r="T821" s="146">
        <f t="shared" si="130"/>
        <v>2028.5</v>
      </c>
      <c r="U821" s="147"/>
      <c r="V821" s="147"/>
      <c r="W821" s="147"/>
      <c r="X821" s="147"/>
      <c r="Y821" s="147"/>
      <c r="Z821" s="147"/>
      <c r="AA821" s="148"/>
      <c r="AB821" s="147"/>
      <c r="AC821" s="196">
        <f t="shared" si="132"/>
        <v>0</v>
      </c>
      <c r="AD821" s="196">
        <f t="shared" si="133"/>
        <v>0</v>
      </c>
      <c r="AE821" s="196">
        <f t="shared" si="134"/>
        <v>0</v>
      </c>
    </row>
    <row r="822" spans="1:31" s="7" customFormat="1" x14ac:dyDescent="0.25">
      <c r="A822" s="364"/>
      <c r="B822" s="248">
        <f t="shared" si="136"/>
        <v>231</v>
      </c>
      <c r="C822" s="321"/>
      <c r="D822" s="364"/>
      <c r="E822" s="321"/>
      <c r="F822" s="46" t="s">
        <v>313</v>
      </c>
      <c r="G822" s="364"/>
      <c r="H822" s="364"/>
      <c r="I822" s="364"/>
      <c r="J822" s="46">
        <v>0.6</v>
      </c>
      <c r="K822" s="46">
        <v>45</v>
      </c>
      <c r="L822" s="46">
        <v>5</v>
      </c>
      <c r="M822" s="71">
        <v>2016</v>
      </c>
      <c r="N822" s="144">
        <f>IF(K822="","",IF(O822="",IF(K822=0,"",IF(K822&lt;=[7]Разработчик!$D$7,[7]Разработчик!$C$8,IF(K822&lt;=[7]Разработчик!$G$7,[7]Разработчик!$F$8,IF(K822&lt;=[7]Разработчик!$J$7,[7]Разработчик!$I$8,IF(K822&lt;=[7]Разработчик!$M$7,[7]Разработчик!$L$8,IF(K822&lt;=[7]Разработчик!$P$7,[7]Разработчик!$O$8,IF(K822&lt;=[7]Разработчик!$S$7,[7]Разработчик!$R$8,IF(K822&lt;=425.9,3.5,IF(K822&gt;=[7]Разработчик!$V$7,[7]Разработчик!$U$8))))))))),"-"))</f>
        <v>1.5</v>
      </c>
      <c r="O822" s="145"/>
      <c r="P822" s="71">
        <v>2019</v>
      </c>
      <c r="Q822" s="71">
        <v>2023</v>
      </c>
      <c r="R822" s="71">
        <v>12.5</v>
      </c>
      <c r="S822" s="46" t="s">
        <v>1173</v>
      </c>
      <c r="T822" s="146">
        <f t="shared" si="130"/>
        <v>2028.5</v>
      </c>
      <c r="U822" s="147">
        <v>2</v>
      </c>
      <c r="V822" s="147">
        <v>1</v>
      </c>
      <c r="W822" s="147">
        <v>5</v>
      </c>
      <c r="X822" s="147">
        <v>6</v>
      </c>
      <c r="Y822" s="147">
        <v>0</v>
      </c>
      <c r="Z822" s="147">
        <v>2</v>
      </c>
      <c r="AA822" s="148" t="s">
        <v>2916</v>
      </c>
      <c r="AB822" s="147" t="s">
        <v>2521</v>
      </c>
      <c r="AC822" s="196">
        <f t="shared" si="132"/>
        <v>11</v>
      </c>
      <c r="AD822" s="196">
        <f t="shared" si="133"/>
        <v>35</v>
      </c>
      <c r="AE822" s="196">
        <f t="shared" si="134"/>
        <v>46</v>
      </c>
    </row>
    <row r="823" spans="1:31" s="7" customFormat="1" x14ac:dyDescent="0.25">
      <c r="A823" s="364"/>
      <c r="B823" s="248">
        <f t="shared" si="136"/>
        <v>231</v>
      </c>
      <c r="C823" s="321"/>
      <c r="D823" s="364"/>
      <c r="E823" s="321"/>
      <c r="F823" s="46" t="s">
        <v>313</v>
      </c>
      <c r="G823" s="364"/>
      <c r="H823" s="364"/>
      <c r="I823" s="364"/>
      <c r="J823" s="46">
        <v>0.6</v>
      </c>
      <c r="K823" s="46">
        <v>32</v>
      </c>
      <c r="L823" s="46">
        <v>4.5</v>
      </c>
      <c r="M823" s="71">
        <v>2016</v>
      </c>
      <c r="N823" s="144">
        <f>IF(K823="","",IF(O823="",IF(K823=0,"",IF(K823&lt;=[7]Разработчик!$D$7,[7]Разработчик!$C$8,IF(K823&lt;=[7]Разработчик!$G$7,[7]Разработчик!$F$8,IF(K823&lt;=[7]Разработчик!$J$7,[7]Разработчик!$I$8,IF(K823&lt;=[7]Разработчик!$M$7,[7]Разработчик!$L$8,IF(K823&lt;=[7]Разработчик!$P$7,[7]Разработчик!$O$8,IF(K823&lt;=[7]Разработчик!$S$7,[7]Разработчик!$R$8,IF(K823&lt;=425.9,3.5,IF(K823&gt;=[7]Разработчик!$V$7,[7]Разработчик!$U$8))))))))),"-"))</f>
        <v>1.5</v>
      </c>
      <c r="O823" s="145"/>
      <c r="P823" s="71">
        <v>2019</v>
      </c>
      <c r="Q823" s="71">
        <v>2023</v>
      </c>
      <c r="R823" s="71">
        <v>12.5</v>
      </c>
      <c r="S823" s="46" t="s">
        <v>1173</v>
      </c>
      <c r="T823" s="146">
        <f t="shared" si="130"/>
        <v>2028.5</v>
      </c>
      <c r="U823" s="147"/>
      <c r="V823" s="147"/>
      <c r="W823" s="147"/>
      <c r="X823" s="147"/>
      <c r="Y823" s="147"/>
      <c r="Z823" s="147"/>
      <c r="AA823" s="148"/>
      <c r="AB823" s="147"/>
      <c r="AC823" s="196">
        <f t="shared" si="132"/>
        <v>0</v>
      </c>
      <c r="AD823" s="196">
        <f t="shared" si="133"/>
        <v>0</v>
      </c>
      <c r="AE823" s="196">
        <f t="shared" si="134"/>
        <v>0</v>
      </c>
    </row>
    <row r="824" spans="1:31" s="7" customFormat="1" ht="48" customHeight="1" x14ac:dyDescent="0.25">
      <c r="A824" s="364" t="s">
        <v>1778</v>
      </c>
      <c r="B824" s="248">
        <v>233</v>
      </c>
      <c r="C824" s="321" t="s">
        <v>1779</v>
      </c>
      <c r="D824" s="46" t="s">
        <v>1780</v>
      </c>
      <c r="E824" s="321" t="s">
        <v>1751</v>
      </c>
      <c r="F824" s="46" t="s">
        <v>313</v>
      </c>
      <c r="G824" s="46">
        <v>2.9</v>
      </c>
      <c r="H824" s="46">
        <v>2.9</v>
      </c>
      <c r="I824" s="46">
        <v>195</v>
      </c>
      <c r="J824" s="46">
        <v>115.94</v>
      </c>
      <c r="K824" s="46">
        <v>57</v>
      </c>
      <c r="L824" s="46">
        <v>6</v>
      </c>
      <c r="M824" s="71">
        <v>2016</v>
      </c>
      <c r="N824" s="144">
        <f>IF(K824="","",IF(O824="",IF(K824=0,"",IF(K824&lt;=[7]Разработчик!$D$7,[7]Разработчик!$C$8,IF(K824&lt;=[7]Разработчик!$G$7,[7]Разработчик!$F$8,IF(K824&lt;=[7]Разработчик!$J$7,[7]Разработчик!$I$8,IF(K824&lt;=[7]Разработчик!$M$7,[7]Разработчик!$L$8,IF(K824&lt;=[7]Разработчик!$P$7,[7]Разработчик!$O$8,IF(K824&lt;=[7]Разработчик!$S$7,[7]Разработчик!$R$8,IF(K824&lt;=425.9,3.5,IF(K824&gt;=[7]Разработчик!$V$7,[7]Разработчик!$U$8))))))))),"-"))</f>
        <v>1.5</v>
      </c>
      <c r="O824" s="145"/>
      <c r="P824" s="71">
        <v>2019</v>
      </c>
      <c r="Q824" s="71">
        <v>2023</v>
      </c>
      <c r="R824" s="71">
        <v>12.5</v>
      </c>
      <c r="S824" s="46" t="s">
        <v>1173</v>
      </c>
      <c r="T824" s="146">
        <f t="shared" si="130"/>
        <v>2028.5</v>
      </c>
      <c r="U824" s="147">
        <v>3</v>
      </c>
      <c r="V824" s="147">
        <v>1</v>
      </c>
      <c r="W824" s="147">
        <v>0</v>
      </c>
      <c r="X824" s="147">
        <v>2</v>
      </c>
      <c r="Y824" s="147">
        <v>0</v>
      </c>
      <c r="Z824" s="147">
        <v>0</v>
      </c>
      <c r="AA824" s="148" t="s">
        <v>2917</v>
      </c>
      <c r="AB824" s="147" t="s">
        <v>2521</v>
      </c>
      <c r="AC824" s="196">
        <f t="shared" si="132"/>
        <v>6</v>
      </c>
      <c r="AD824" s="196">
        <f t="shared" si="133"/>
        <v>13</v>
      </c>
      <c r="AE824" s="196">
        <f t="shared" si="134"/>
        <v>19</v>
      </c>
    </row>
    <row r="825" spans="1:31" s="7" customFormat="1" x14ac:dyDescent="0.25">
      <c r="A825" s="364"/>
      <c r="B825" s="248">
        <f t="shared" si="136"/>
        <v>233</v>
      </c>
      <c r="C825" s="321"/>
      <c r="D825" s="150" t="s">
        <v>1781</v>
      </c>
      <c r="E825" s="321"/>
      <c r="F825" s="46" t="s">
        <v>313</v>
      </c>
      <c r="G825" s="18">
        <v>2.9</v>
      </c>
      <c r="H825" s="18">
        <v>2.9</v>
      </c>
      <c r="I825" s="18">
        <v>195</v>
      </c>
      <c r="J825" s="18">
        <v>22.12</v>
      </c>
      <c r="K825" s="18">
        <v>57</v>
      </c>
      <c r="L825" s="18">
        <v>6</v>
      </c>
      <c r="M825" s="71">
        <v>2016</v>
      </c>
      <c r="N825" s="144">
        <f>IF(K825="","",IF(O825="",IF(K825=0,"",IF(K825&lt;=[7]Разработчик!$D$7,[7]Разработчик!$C$8,IF(K825&lt;=[7]Разработчик!$G$7,[7]Разработчик!$F$8,IF(K825&lt;=[7]Разработчик!$J$7,[7]Разработчик!$I$8,IF(K825&lt;=[7]Разработчик!$M$7,[7]Разработчик!$L$8,IF(K825&lt;=[7]Разработчик!$P$7,[7]Разработчик!$O$8,IF(K825&lt;=[7]Разработчик!$S$7,[7]Разработчик!$R$8,IF(K825&lt;=425.9,3.5,IF(K825&gt;=[7]Разработчик!$V$7,[7]Разработчик!$U$8))))))))),"-"))</f>
        <v>1.5</v>
      </c>
      <c r="O825" s="145"/>
      <c r="P825" s="71">
        <v>2019</v>
      </c>
      <c r="Q825" s="71">
        <v>2023</v>
      </c>
      <c r="R825" s="71">
        <v>12.5</v>
      </c>
      <c r="S825" s="46" t="s">
        <v>1173</v>
      </c>
      <c r="T825" s="146">
        <f t="shared" si="130"/>
        <v>2028.5</v>
      </c>
      <c r="U825" s="147">
        <v>4</v>
      </c>
      <c r="V825" s="147">
        <v>0</v>
      </c>
      <c r="W825" s="147">
        <v>0</v>
      </c>
      <c r="X825" s="147">
        <v>0</v>
      </c>
      <c r="Y825" s="147">
        <v>0</v>
      </c>
      <c r="Z825" s="147">
        <v>0</v>
      </c>
      <c r="AA825" s="148" t="s">
        <v>2918</v>
      </c>
      <c r="AB825" s="147" t="s">
        <v>2521</v>
      </c>
      <c r="AC825" s="196">
        <f t="shared" si="132"/>
        <v>4</v>
      </c>
      <c r="AD825" s="196">
        <f t="shared" si="133"/>
        <v>8</v>
      </c>
      <c r="AE825" s="196">
        <f t="shared" si="134"/>
        <v>12</v>
      </c>
    </row>
    <row r="826" spans="1:31" s="7" customFormat="1" x14ac:dyDescent="0.25">
      <c r="A826" s="364"/>
      <c r="B826" s="248">
        <f t="shared" si="136"/>
        <v>233</v>
      </c>
      <c r="C826" s="321"/>
      <c r="D826" s="18" t="s">
        <v>1782</v>
      </c>
      <c r="E826" s="321"/>
      <c r="F826" s="46" t="s">
        <v>313</v>
      </c>
      <c r="G826" s="18">
        <v>2.9</v>
      </c>
      <c r="H826" s="18">
        <v>2.9</v>
      </c>
      <c r="I826" s="18">
        <v>195</v>
      </c>
      <c r="J826" s="18">
        <v>6.23</v>
      </c>
      <c r="K826" s="115">
        <v>57</v>
      </c>
      <c r="L826" s="115">
        <v>6</v>
      </c>
      <c r="M826" s="71">
        <v>2016</v>
      </c>
      <c r="N826" s="144">
        <f>IF(K826="","",IF(O826="",IF(K826=0,"",IF(K826&lt;=[7]Разработчик!$D$7,[7]Разработчик!$C$8,IF(K826&lt;=[7]Разработчик!$G$7,[7]Разработчик!$F$8,IF(K826&lt;=[7]Разработчик!$J$7,[7]Разработчик!$I$8,IF(K826&lt;=[7]Разработчик!$M$7,[7]Разработчик!$L$8,IF(K826&lt;=[7]Разработчик!$P$7,[7]Разработчик!$O$8,IF(K826&lt;=[7]Разработчик!$S$7,[7]Разработчик!$R$8,IF(K826&lt;=425.9,3.5,IF(K826&gt;=[7]Разработчик!$V$7,[7]Разработчик!$U$8))))))))),"-"))</f>
        <v>1.5</v>
      </c>
      <c r="O826" s="145"/>
      <c r="P826" s="71">
        <v>2019</v>
      </c>
      <c r="Q826" s="71">
        <v>2023</v>
      </c>
      <c r="R826" s="71">
        <v>12.5</v>
      </c>
      <c r="S826" s="46" t="s">
        <v>1173</v>
      </c>
      <c r="T826" s="146">
        <f t="shared" si="130"/>
        <v>2028.5</v>
      </c>
      <c r="U826" s="147">
        <v>3</v>
      </c>
      <c r="V826" s="147">
        <v>0</v>
      </c>
      <c r="W826" s="147">
        <v>4</v>
      </c>
      <c r="X826" s="147">
        <v>0</v>
      </c>
      <c r="Y826" s="147">
        <v>0</v>
      </c>
      <c r="Z826" s="147">
        <v>1</v>
      </c>
      <c r="AA826" s="148" t="s">
        <v>2919</v>
      </c>
      <c r="AB826" s="147" t="s">
        <v>2521</v>
      </c>
      <c r="AC826" s="196">
        <f t="shared" si="132"/>
        <v>4</v>
      </c>
      <c r="AD826" s="196">
        <f t="shared" si="133"/>
        <v>17</v>
      </c>
      <c r="AE826" s="196">
        <f t="shared" si="134"/>
        <v>21</v>
      </c>
    </row>
    <row r="827" spans="1:31" s="7" customFormat="1" ht="49.5" customHeight="1" x14ac:dyDescent="0.25">
      <c r="A827" s="364" t="s">
        <v>1783</v>
      </c>
      <c r="B827" s="248">
        <v>234</v>
      </c>
      <c r="C827" s="321" t="s">
        <v>1784</v>
      </c>
      <c r="D827" s="46" t="s">
        <v>1785</v>
      </c>
      <c r="E827" s="321" t="s">
        <v>1751</v>
      </c>
      <c r="F827" s="18" t="s">
        <v>41</v>
      </c>
      <c r="G827" s="46">
        <v>1.6</v>
      </c>
      <c r="H827" s="46">
        <v>1.6</v>
      </c>
      <c r="I827" s="46">
        <v>120</v>
      </c>
      <c r="J827" s="46">
        <v>91.1</v>
      </c>
      <c r="K827" s="46">
        <v>57</v>
      </c>
      <c r="L827" s="46">
        <v>5</v>
      </c>
      <c r="M827" s="71">
        <v>2016</v>
      </c>
      <c r="N827" s="144">
        <f>IF(K827="","",IF(O827="",IF(K827=0,"",IF(K827&lt;=[7]Разработчик!$D$7,[7]Разработчик!$C$8,IF(K827&lt;=[7]Разработчик!$G$7,[7]Разработчик!$F$8,IF(K827&lt;=[7]Разработчик!$J$7,[7]Разработчик!$I$8,IF(K827&lt;=[7]Разработчик!$M$7,[7]Разработчик!$L$8,IF(K827&lt;=[7]Разработчик!$P$7,[7]Разработчик!$O$8,IF(K827&lt;=[7]Разработчик!$S$7,[7]Разработчик!$R$8,IF(K827&lt;=425.9,3.5,IF(K827&gt;=[7]Разработчик!$V$7,[7]Разработчик!$U$8))))))))),"-"))</f>
        <v>1.5</v>
      </c>
      <c r="O827" s="145"/>
      <c r="P827" s="71">
        <v>2019</v>
      </c>
      <c r="Q827" s="71">
        <v>2023</v>
      </c>
      <c r="R827" s="71">
        <v>12.5</v>
      </c>
      <c r="S827" s="46" t="s">
        <v>1173</v>
      </c>
      <c r="T827" s="146">
        <f t="shared" si="130"/>
        <v>2028.5</v>
      </c>
      <c r="U827" s="147">
        <v>17</v>
      </c>
      <c r="V827" s="147">
        <v>0</v>
      </c>
      <c r="W827" s="147">
        <v>1</v>
      </c>
      <c r="X827" s="147">
        <v>0</v>
      </c>
      <c r="Y827" s="147">
        <v>0</v>
      </c>
      <c r="Z827" s="147">
        <v>0</v>
      </c>
      <c r="AA827" s="148" t="s">
        <v>2920</v>
      </c>
      <c r="AB827" s="147" t="s">
        <v>2521</v>
      </c>
      <c r="AC827" s="196">
        <f t="shared" si="132"/>
        <v>17</v>
      </c>
      <c r="AD827" s="196">
        <f t="shared" si="133"/>
        <v>36</v>
      </c>
      <c r="AE827" s="196">
        <f t="shared" si="134"/>
        <v>53</v>
      </c>
    </row>
    <row r="828" spans="1:31" s="7" customFormat="1" ht="15" customHeight="1" x14ac:dyDescent="0.25">
      <c r="A828" s="364" t="s">
        <v>1787</v>
      </c>
      <c r="B828" s="248">
        <v>236</v>
      </c>
      <c r="C828" s="321" t="s">
        <v>1788</v>
      </c>
      <c r="D828" s="364" t="s">
        <v>1789</v>
      </c>
      <c r="E828" s="321" t="s">
        <v>1786</v>
      </c>
      <c r="F828" s="46" t="s">
        <v>33</v>
      </c>
      <c r="G828" s="364">
        <v>0.76</v>
      </c>
      <c r="H828" s="364">
        <v>0.76</v>
      </c>
      <c r="I828" s="364">
        <v>235</v>
      </c>
      <c r="J828" s="46">
        <v>52.08</v>
      </c>
      <c r="K828" s="46">
        <v>630</v>
      </c>
      <c r="L828" s="46">
        <v>12</v>
      </c>
      <c r="M828" s="71">
        <v>2016</v>
      </c>
      <c r="N828" s="144">
        <f>IF(K828="","",IF(O828="",IF(K828=0,"",IF(K828&lt;=[7]Разработчик!$D$7,[7]Разработчик!$C$8,IF(K828&lt;=[7]Разработчик!$G$7,[7]Разработчик!$F$8,IF(K828&lt;=[7]Разработчик!$J$7,[7]Разработчик!$I$8,IF(K828&lt;=[7]Разработчик!$M$7,[7]Разработчик!$L$8,IF(K828&lt;=[7]Разработчик!$P$7,[7]Разработчик!$O$8,IF(K828&lt;=[7]Разработчик!$S$7,[7]Разработчик!$R$8,IF(K828&lt;=425.9,3.5,IF(K828&gt;=[7]Разработчик!$V$7,[7]Разработчик!$U$8))))))))),"-"))</f>
        <v>4</v>
      </c>
      <c r="O828" s="145"/>
      <c r="P828" s="71">
        <v>2019</v>
      </c>
      <c r="Q828" s="71">
        <v>2023</v>
      </c>
      <c r="R828" s="71">
        <v>12.5</v>
      </c>
      <c r="S828" s="46" t="s">
        <v>1173</v>
      </c>
      <c r="T828" s="146">
        <f t="shared" si="130"/>
        <v>2028.5</v>
      </c>
      <c r="U828" s="71"/>
      <c r="V828" s="71"/>
      <c r="W828" s="71"/>
      <c r="X828" s="71"/>
      <c r="Y828" s="71"/>
      <c r="Z828" s="71"/>
      <c r="AA828" s="148"/>
      <c r="AB828" s="147"/>
      <c r="AC828" s="196">
        <f t="shared" si="132"/>
        <v>0</v>
      </c>
      <c r="AD828" s="196">
        <f t="shared" si="133"/>
        <v>0</v>
      </c>
      <c r="AE828" s="196">
        <f t="shared" si="134"/>
        <v>0</v>
      </c>
    </row>
    <row r="829" spans="1:31" s="7" customFormat="1" x14ac:dyDescent="0.25">
      <c r="A829" s="364"/>
      <c r="B829" s="248">
        <f t="shared" ref="B829:B849" si="137">B828</f>
        <v>236</v>
      </c>
      <c r="C829" s="321"/>
      <c r="D829" s="364"/>
      <c r="E829" s="321"/>
      <c r="F829" s="46" t="s">
        <v>33</v>
      </c>
      <c r="G829" s="364"/>
      <c r="H829" s="364"/>
      <c r="I829" s="364"/>
      <c r="J829" s="46">
        <v>23.44</v>
      </c>
      <c r="K829" s="46">
        <v>530</v>
      </c>
      <c r="L829" s="46">
        <v>12</v>
      </c>
      <c r="M829" s="71">
        <v>2016</v>
      </c>
      <c r="N829" s="144">
        <f>IF(K829="","",IF(O829="",IF(K829=0,"",IF(K829&lt;=[7]Разработчик!$D$7,[7]Разработчик!$C$8,IF(K829&lt;=[7]Разработчик!$G$7,[7]Разработчик!$F$8,IF(K829&lt;=[7]Разработчик!$J$7,[7]Разработчик!$I$8,IF(K829&lt;=[7]Разработчик!$M$7,[7]Разработчик!$L$8,IF(K829&lt;=[7]Разработчик!$P$7,[7]Разработчик!$O$8,IF(K829&lt;=[7]Разработчик!$S$7,[7]Разработчик!$R$8,IF(K829&lt;=425.9,3.5,IF(K829&gt;=[7]Разработчик!$V$7,[7]Разработчик!$U$8))))))))),"-"))</f>
        <v>4</v>
      </c>
      <c r="O829" s="145"/>
      <c r="P829" s="71">
        <v>2019</v>
      </c>
      <c r="Q829" s="71">
        <v>2023</v>
      </c>
      <c r="R829" s="71">
        <v>12.5</v>
      </c>
      <c r="S829" s="46" t="s">
        <v>1173</v>
      </c>
      <c r="T829" s="146">
        <f t="shared" si="130"/>
        <v>2028.5</v>
      </c>
      <c r="U829" s="147"/>
      <c r="V829" s="147"/>
      <c r="W829" s="147"/>
      <c r="X829" s="147"/>
      <c r="Y829" s="147"/>
      <c r="Z829" s="147"/>
      <c r="AA829" s="148"/>
      <c r="AB829" s="147"/>
      <c r="AC829" s="196">
        <f t="shared" si="132"/>
        <v>0</v>
      </c>
      <c r="AD829" s="196">
        <f t="shared" si="133"/>
        <v>0</v>
      </c>
      <c r="AE829" s="196">
        <f t="shared" si="134"/>
        <v>0</v>
      </c>
    </row>
    <row r="830" spans="1:31" s="7" customFormat="1" x14ac:dyDescent="0.25">
      <c r="A830" s="364"/>
      <c r="B830" s="248">
        <f t="shared" si="137"/>
        <v>236</v>
      </c>
      <c r="C830" s="321"/>
      <c r="D830" s="364"/>
      <c r="E830" s="321"/>
      <c r="F830" s="46" t="s">
        <v>33</v>
      </c>
      <c r="G830" s="364"/>
      <c r="H830" s="364"/>
      <c r="I830" s="364"/>
      <c r="J830" s="46">
        <v>1.68</v>
      </c>
      <c r="K830" s="46">
        <v>377</v>
      </c>
      <c r="L830" s="46">
        <v>12</v>
      </c>
      <c r="M830" s="71">
        <v>2016</v>
      </c>
      <c r="N830" s="144">
        <f>IF(K830="","",IF(O830="",IF(K830=0,"",IF(K830&lt;=[7]Разработчик!$D$7,[7]Разработчик!$C$8,IF(K830&lt;=[7]Разработчик!$G$7,[7]Разработчик!$F$8,IF(K830&lt;=[7]Разработчик!$J$7,[7]Разработчик!$I$8,IF(K830&lt;=[7]Разработчик!$M$7,[7]Разработчик!$L$8,IF(K830&lt;=[7]Разработчик!$P$7,[7]Разработчик!$O$8,IF(K830&lt;=[7]Разработчик!$S$7,[7]Разработчик!$R$8,IF(K830&lt;=425.9,3.5,IF(K830&gt;=[7]Разработчик!$V$7,[7]Разработчик!$U$8))))))))),"-"))</f>
        <v>3.5</v>
      </c>
      <c r="O830" s="145"/>
      <c r="P830" s="71">
        <v>2019</v>
      </c>
      <c r="Q830" s="71">
        <v>2023</v>
      </c>
      <c r="R830" s="71">
        <v>12.5</v>
      </c>
      <c r="S830" s="46" t="s">
        <v>1173</v>
      </c>
      <c r="T830" s="146">
        <f t="shared" si="130"/>
        <v>2028.5</v>
      </c>
      <c r="U830" s="147"/>
      <c r="V830" s="147"/>
      <c r="W830" s="147"/>
      <c r="X830" s="147"/>
      <c r="Y830" s="147"/>
      <c r="Z830" s="147"/>
      <c r="AA830" s="148"/>
      <c r="AB830" s="147"/>
      <c r="AC830" s="196">
        <f t="shared" si="132"/>
        <v>0</v>
      </c>
      <c r="AD830" s="196">
        <f t="shared" si="133"/>
        <v>0</v>
      </c>
      <c r="AE830" s="196">
        <f t="shared" si="134"/>
        <v>0</v>
      </c>
    </row>
    <row r="831" spans="1:31" s="7" customFormat="1" x14ac:dyDescent="0.25">
      <c r="A831" s="364"/>
      <c r="B831" s="248">
        <f t="shared" si="137"/>
        <v>236</v>
      </c>
      <c r="C831" s="321"/>
      <c r="D831" s="364"/>
      <c r="E831" s="321"/>
      <c r="F831" s="46" t="s">
        <v>33</v>
      </c>
      <c r="G831" s="364"/>
      <c r="H831" s="364"/>
      <c r="I831" s="364"/>
      <c r="J831" s="46">
        <v>6.55</v>
      </c>
      <c r="K831" s="46">
        <v>273</v>
      </c>
      <c r="L831" s="46">
        <v>12</v>
      </c>
      <c r="M831" s="71">
        <v>2016</v>
      </c>
      <c r="N831" s="144">
        <f>IF(K831="","",IF(O831="",IF(K831=0,"",IF(K831&lt;=[7]Разработчик!$D$7,[7]Разработчик!$C$8,IF(K831&lt;=[7]Разработчик!$G$7,[7]Разработчик!$F$8,IF(K831&lt;=[7]Разработчик!$J$7,[7]Разработчик!$I$8,IF(K831&lt;=[7]Разработчик!$M$7,[7]Разработчик!$L$8,IF(K831&lt;=[7]Разработчик!$P$7,[7]Разработчик!$O$8,IF(K831&lt;=[7]Разработчик!$S$7,[7]Разработчик!$R$8,IF(K831&lt;=425.9,3.5,IF(K831&gt;=[7]Разработчик!$V$7,[7]Разработчик!$U$8))))))))),"-"))</f>
        <v>3</v>
      </c>
      <c r="O831" s="145"/>
      <c r="P831" s="71">
        <v>2019</v>
      </c>
      <c r="Q831" s="71">
        <v>2023</v>
      </c>
      <c r="R831" s="71">
        <v>12.5</v>
      </c>
      <c r="S831" s="46" t="s">
        <v>1173</v>
      </c>
      <c r="T831" s="146">
        <f t="shared" si="130"/>
        <v>2028.5</v>
      </c>
      <c r="U831" s="147"/>
      <c r="V831" s="147"/>
      <c r="W831" s="147"/>
      <c r="X831" s="147"/>
      <c r="Y831" s="147"/>
      <c r="Z831" s="147"/>
      <c r="AA831" s="148"/>
      <c r="AB831" s="147"/>
      <c r="AC831" s="196">
        <f t="shared" si="132"/>
        <v>0</v>
      </c>
      <c r="AD831" s="196">
        <f t="shared" si="133"/>
        <v>0</v>
      </c>
      <c r="AE831" s="196">
        <f t="shared" si="134"/>
        <v>0</v>
      </c>
    </row>
    <row r="832" spans="1:31" s="7" customFormat="1" x14ac:dyDescent="0.25">
      <c r="A832" s="364"/>
      <c r="B832" s="248">
        <f t="shared" si="137"/>
        <v>236</v>
      </c>
      <c r="C832" s="321"/>
      <c r="D832" s="364"/>
      <c r="E832" s="321"/>
      <c r="F832" s="46" t="s">
        <v>33</v>
      </c>
      <c r="G832" s="364"/>
      <c r="H832" s="364"/>
      <c r="I832" s="364"/>
      <c r="J832" s="46">
        <v>0.11</v>
      </c>
      <c r="K832" s="46">
        <v>219</v>
      </c>
      <c r="L832" s="46">
        <v>10</v>
      </c>
      <c r="M832" s="71">
        <v>2016</v>
      </c>
      <c r="N832" s="144">
        <f>IF(K832="","",IF(O832="",IF(K832=0,"",IF(K832&lt;=[7]Разработчик!$D$7,[7]Разработчик!$C$8,IF(K832&lt;=[7]Разработчик!$G$7,[7]Разработчик!$F$8,IF(K832&lt;=[7]Разработчик!$J$7,[7]Разработчик!$I$8,IF(K832&lt;=[7]Разработчик!$M$7,[7]Разработчик!$L$8,IF(K832&lt;=[7]Разработчик!$P$7,[7]Разработчик!$O$8,IF(K832&lt;=[7]Разработчик!$S$7,[7]Разработчик!$R$8,IF(K832&lt;=425.9,3.5,IF(K832&gt;=[7]Разработчик!$V$7,[7]Разработчик!$U$8))))))))),"-"))</f>
        <v>2.5</v>
      </c>
      <c r="O832" s="145"/>
      <c r="P832" s="71">
        <v>2019</v>
      </c>
      <c r="Q832" s="71">
        <v>2023</v>
      </c>
      <c r="R832" s="71">
        <v>12.5</v>
      </c>
      <c r="S832" s="46" t="s">
        <v>1173</v>
      </c>
      <c r="T832" s="146">
        <f t="shared" si="130"/>
        <v>2028.5</v>
      </c>
      <c r="U832" s="71">
        <v>32</v>
      </c>
      <c r="V832" s="71">
        <v>6</v>
      </c>
      <c r="W832" s="71">
        <v>9</v>
      </c>
      <c r="X832" s="71">
        <v>16</v>
      </c>
      <c r="Y832" s="71">
        <v>5</v>
      </c>
      <c r="Z832" s="71">
        <v>10</v>
      </c>
      <c r="AA832" s="148" t="s">
        <v>2921</v>
      </c>
      <c r="AB832" s="147" t="s">
        <v>2520</v>
      </c>
      <c r="AC832" s="196">
        <f t="shared" si="132"/>
        <v>69</v>
      </c>
      <c r="AD832" s="196">
        <f t="shared" si="133"/>
        <v>167</v>
      </c>
      <c r="AE832" s="196">
        <f t="shared" si="134"/>
        <v>236</v>
      </c>
    </row>
    <row r="833" spans="1:31" s="7" customFormat="1" x14ac:dyDescent="0.25">
      <c r="A833" s="364"/>
      <c r="B833" s="248">
        <f t="shared" si="137"/>
        <v>236</v>
      </c>
      <c r="C833" s="321"/>
      <c r="D833" s="364"/>
      <c r="E833" s="321"/>
      <c r="F833" s="46" t="s">
        <v>33</v>
      </c>
      <c r="G833" s="364"/>
      <c r="H833" s="364"/>
      <c r="I833" s="364"/>
      <c r="J833" s="46">
        <v>7.6</v>
      </c>
      <c r="K833" s="46">
        <v>108</v>
      </c>
      <c r="L833" s="46">
        <v>9</v>
      </c>
      <c r="M833" s="71">
        <v>2016</v>
      </c>
      <c r="N833" s="144">
        <f>IF(K833="","",IF(O833="",IF(K833=0,"",IF(K833&lt;=[7]Разработчик!$D$7,[7]Разработчик!$C$8,IF(K833&lt;=[7]Разработчик!$G$7,[7]Разработчик!$F$8,IF(K833&lt;=[7]Разработчик!$J$7,[7]Разработчик!$I$8,IF(K833&lt;=[7]Разработчик!$M$7,[7]Разработчик!$L$8,IF(K833&lt;=[7]Разработчик!$P$7,[7]Разработчик!$O$8,IF(K833&lt;=[7]Разработчик!$S$7,[7]Разработчик!$R$8,IF(K833&lt;=425.9,3.5,IF(K833&gt;=[7]Разработчик!$V$7,[7]Разработчик!$U$8))))))))),"-"))</f>
        <v>2</v>
      </c>
      <c r="O833" s="145"/>
      <c r="P833" s="71">
        <v>2019</v>
      </c>
      <c r="Q833" s="71">
        <v>2023</v>
      </c>
      <c r="R833" s="71">
        <v>12.5</v>
      </c>
      <c r="S833" s="46" t="s">
        <v>1173</v>
      </c>
      <c r="T833" s="146">
        <f t="shared" si="130"/>
        <v>2028.5</v>
      </c>
      <c r="U833" s="147"/>
      <c r="V833" s="147"/>
      <c r="W833" s="147"/>
      <c r="X833" s="147"/>
      <c r="Y833" s="147"/>
      <c r="Z833" s="147"/>
      <c r="AA833" s="148"/>
      <c r="AB833" s="147"/>
      <c r="AC833" s="196">
        <f t="shared" si="132"/>
        <v>0</v>
      </c>
      <c r="AD833" s="196">
        <f t="shared" si="133"/>
        <v>0</v>
      </c>
      <c r="AE833" s="196">
        <f t="shared" si="134"/>
        <v>0</v>
      </c>
    </row>
    <row r="834" spans="1:31" s="7" customFormat="1" x14ac:dyDescent="0.25">
      <c r="A834" s="364"/>
      <c r="B834" s="248">
        <f t="shared" si="137"/>
        <v>236</v>
      </c>
      <c r="C834" s="321"/>
      <c r="D834" s="364"/>
      <c r="E834" s="321"/>
      <c r="F834" s="46" t="s">
        <v>33</v>
      </c>
      <c r="G834" s="364"/>
      <c r="H834" s="364"/>
      <c r="I834" s="364"/>
      <c r="J834" s="46">
        <v>1.28</v>
      </c>
      <c r="K834" s="46">
        <v>89</v>
      </c>
      <c r="L834" s="46">
        <v>6</v>
      </c>
      <c r="M834" s="71">
        <v>2016</v>
      </c>
      <c r="N834" s="144">
        <f>IF(K834="","",IF(O834="",IF(K834=0,"",IF(K834&lt;=[7]Разработчик!$D$7,[7]Разработчик!$C$8,IF(K834&lt;=[7]Разработчик!$G$7,[7]Разработчик!$F$8,IF(K834&lt;=[7]Разработчик!$J$7,[7]Разработчик!$I$8,IF(K834&lt;=[7]Разработчик!$M$7,[7]Разработчик!$L$8,IF(K834&lt;=[7]Разработчик!$P$7,[7]Разработчик!$O$8,IF(K834&lt;=[7]Разработчик!$S$7,[7]Разработчик!$R$8,IF(K834&lt;=425.9,3.5,IF(K834&gt;=[7]Разработчик!$V$7,[7]Разработчик!$U$8))))))))),"-"))</f>
        <v>2</v>
      </c>
      <c r="O834" s="145"/>
      <c r="P834" s="71">
        <v>2019</v>
      </c>
      <c r="Q834" s="71">
        <v>2023</v>
      </c>
      <c r="R834" s="71">
        <v>12.5</v>
      </c>
      <c r="S834" s="46" t="s">
        <v>1173</v>
      </c>
      <c r="T834" s="146">
        <f t="shared" si="130"/>
        <v>2028.5</v>
      </c>
      <c r="U834" s="147"/>
      <c r="V834" s="147"/>
      <c r="W834" s="147"/>
      <c r="X834" s="147"/>
      <c r="Y834" s="147"/>
      <c r="Z834" s="147"/>
      <c r="AA834" s="148"/>
      <c r="AB834" s="147"/>
      <c r="AC834" s="196">
        <f t="shared" si="132"/>
        <v>0</v>
      </c>
      <c r="AD834" s="196">
        <f t="shared" si="133"/>
        <v>0</v>
      </c>
      <c r="AE834" s="196">
        <f t="shared" si="134"/>
        <v>0</v>
      </c>
    </row>
    <row r="835" spans="1:31" s="7" customFormat="1" x14ac:dyDescent="0.25">
      <c r="A835" s="364"/>
      <c r="B835" s="248">
        <f t="shared" si="137"/>
        <v>236</v>
      </c>
      <c r="C835" s="321"/>
      <c r="D835" s="364"/>
      <c r="E835" s="321"/>
      <c r="F835" s="46" t="s">
        <v>33</v>
      </c>
      <c r="G835" s="364"/>
      <c r="H835" s="364"/>
      <c r="I835" s="364"/>
      <c r="J835" s="46">
        <v>0.51</v>
      </c>
      <c r="K835" s="46">
        <v>57</v>
      </c>
      <c r="L835" s="46">
        <v>5</v>
      </c>
      <c r="M835" s="71">
        <v>2016</v>
      </c>
      <c r="N835" s="144">
        <f>IF(K835="","",IF(O835="",IF(K835=0,"",IF(K835&lt;=[7]Разработчик!$D$7,[7]Разработчик!$C$8,IF(K835&lt;=[7]Разработчик!$G$7,[7]Разработчик!$F$8,IF(K835&lt;=[7]Разработчик!$J$7,[7]Разработчик!$I$8,IF(K835&lt;=[7]Разработчик!$M$7,[7]Разработчик!$L$8,IF(K835&lt;=[7]Разработчик!$P$7,[7]Разработчик!$O$8,IF(K835&lt;=[7]Разработчик!$S$7,[7]Разработчик!$R$8,IF(K835&lt;=425.9,3.5,IF(K835&gt;=[7]Разработчик!$V$7,[7]Разработчик!$U$8))))))))),"-"))</f>
        <v>1.5</v>
      </c>
      <c r="O835" s="145"/>
      <c r="P835" s="71">
        <v>2019</v>
      </c>
      <c r="Q835" s="71">
        <v>2023</v>
      </c>
      <c r="R835" s="71">
        <v>12.5</v>
      </c>
      <c r="S835" s="46" t="s">
        <v>1173</v>
      </c>
      <c r="T835" s="146">
        <f t="shared" si="130"/>
        <v>2028.5</v>
      </c>
      <c r="U835" s="147"/>
      <c r="V835" s="147"/>
      <c r="W835" s="147"/>
      <c r="X835" s="147"/>
      <c r="Y835" s="147"/>
      <c r="Z835" s="147"/>
      <c r="AA835" s="148"/>
      <c r="AB835" s="147"/>
      <c r="AC835" s="196">
        <f t="shared" si="132"/>
        <v>0</v>
      </c>
      <c r="AD835" s="196">
        <f t="shared" si="133"/>
        <v>0</v>
      </c>
      <c r="AE835" s="196">
        <f t="shared" si="134"/>
        <v>0</v>
      </c>
    </row>
    <row r="836" spans="1:31" s="7" customFormat="1" x14ac:dyDescent="0.25">
      <c r="A836" s="364"/>
      <c r="B836" s="248">
        <f t="shared" si="137"/>
        <v>236</v>
      </c>
      <c r="C836" s="321"/>
      <c r="D836" s="364"/>
      <c r="E836" s="321"/>
      <c r="F836" s="46" t="s">
        <v>33</v>
      </c>
      <c r="G836" s="364"/>
      <c r="H836" s="364"/>
      <c r="I836" s="364"/>
      <c r="J836" s="46">
        <v>2.31</v>
      </c>
      <c r="K836" s="46">
        <v>32</v>
      </c>
      <c r="L836" s="46">
        <v>4.5</v>
      </c>
      <c r="M836" s="71">
        <v>2016</v>
      </c>
      <c r="N836" s="144">
        <f>IF(K836="","",IF(O836="",IF(K836=0,"",IF(K836&lt;=[7]Разработчик!$D$7,[7]Разработчик!$C$8,IF(K836&lt;=[7]Разработчик!$G$7,[7]Разработчик!$F$8,IF(K836&lt;=[7]Разработчик!$J$7,[7]Разработчик!$I$8,IF(K836&lt;=[7]Разработчик!$M$7,[7]Разработчик!$L$8,IF(K836&lt;=[7]Разработчик!$P$7,[7]Разработчик!$O$8,IF(K836&lt;=[7]Разработчик!$S$7,[7]Разработчик!$R$8,IF(K836&lt;=425.9,3.5,IF(K836&gt;=[7]Разработчик!$V$7,[7]Разработчик!$U$8))))))))),"-"))</f>
        <v>1.5</v>
      </c>
      <c r="O836" s="145"/>
      <c r="P836" s="71">
        <v>2019</v>
      </c>
      <c r="Q836" s="71">
        <v>2023</v>
      </c>
      <c r="R836" s="71">
        <v>12.5</v>
      </c>
      <c r="S836" s="46" t="s">
        <v>1173</v>
      </c>
      <c r="T836" s="146">
        <f t="shared" si="130"/>
        <v>2028.5</v>
      </c>
      <c r="U836" s="147"/>
      <c r="V836" s="147"/>
      <c r="W836" s="147"/>
      <c r="X836" s="147"/>
      <c r="Y836" s="147"/>
      <c r="Z836" s="147"/>
      <c r="AA836" s="148"/>
      <c r="AB836" s="147"/>
      <c r="AC836" s="196">
        <f t="shared" si="132"/>
        <v>0</v>
      </c>
      <c r="AD836" s="196">
        <f t="shared" si="133"/>
        <v>0</v>
      </c>
      <c r="AE836" s="196">
        <f t="shared" si="134"/>
        <v>0</v>
      </c>
    </row>
    <row r="837" spans="1:31" s="7" customFormat="1" ht="15" customHeight="1" x14ac:dyDescent="0.25">
      <c r="A837" s="364"/>
      <c r="B837" s="248">
        <f t="shared" si="137"/>
        <v>236</v>
      </c>
      <c r="C837" s="321"/>
      <c r="D837" s="364" t="s">
        <v>1790</v>
      </c>
      <c r="E837" s="321"/>
      <c r="F837" s="46" t="s">
        <v>33</v>
      </c>
      <c r="G837" s="364">
        <v>0.76</v>
      </c>
      <c r="H837" s="364">
        <v>0.76</v>
      </c>
      <c r="I837" s="364">
        <v>235</v>
      </c>
      <c r="J837" s="46">
        <v>9.9</v>
      </c>
      <c r="K837" s="46">
        <v>377</v>
      </c>
      <c r="L837" s="46">
        <v>12</v>
      </c>
      <c r="M837" s="71">
        <v>2016</v>
      </c>
      <c r="N837" s="144">
        <f>IF(K837="","",IF(O837="",IF(K837=0,"",IF(K837&lt;=[7]Разработчик!$D$7,[7]Разработчик!$C$8,IF(K837&lt;=[7]Разработчик!$G$7,[7]Разработчик!$F$8,IF(K837&lt;=[7]Разработчик!$J$7,[7]Разработчик!$I$8,IF(K837&lt;=[7]Разработчик!$M$7,[7]Разработчик!$L$8,IF(K837&lt;=[7]Разработчик!$P$7,[7]Разработчик!$O$8,IF(K837&lt;=[7]Разработчик!$S$7,[7]Разработчик!$R$8,IF(K837&lt;=425.9,3.5,IF(K837&gt;=[7]Разработчик!$V$7,[7]Разработчик!$U$8))))))))),"-"))</f>
        <v>3.5</v>
      </c>
      <c r="O837" s="145"/>
      <c r="P837" s="71">
        <v>2019</v>
      </c>
      <c r="Q837" s="71">
        <v>2023</v>
      </c>
      <c r="R837" s="71">
        <v>12.5</v>
      </c>
      <c r="S837" s="46" t="s">
        <v>1173</v>
      </c>
      <c r="T837" s="146">
        <f t="shared" si="130"/>
        <v>2028.5</v>
      </c>
      <c r="U837" s="71">
        <v>19</v>
      </c>
      <c r="V837" s="71">
        <v>3</v>
      </c>
      <c r="W837" s="71">
        <v>6</v>
      </c>
      <c r="X837" s="71">
        <v>11</v>
      </c>
      <c r="Y837" s="71">
        <v>4</v>
      </c>
      <c r="Z837" s="71">
        <v>4</v>
      </c>
      <c r="AA837" s="148" t="s">
        <v>2922</v>
      </c>
      <c r="AB837" s="147" t="s">
        <v>2520</v>
      </c>
      <c r="AC837" s="196">
        <f t="shared" si="132"/>
        <v>41</v>
      </c>
      <c r="AD837" s="196">
        <f t="shared" si="133"/>
        <v>97</v>
      </c>
      <c r="AE837" s="196">
        <f t="shared" si="134"/>
        <v>138</v>
      </c>
    </row>
    <row r="838" spans="1:31" s="7" customFormat="1" x14ac:dyDescent="0.25">
      <c r="A838" s="364"/>
      <c r="B838" s="248">
        <f t="shared" si="137"/>
        <v>236</v>
      </c>
      <c r="C838" s="321"/>
      <c r="D838" s="364"/>
      <c r="E838" s="321"/>
      <c r="F838" s="46" t="s">
        <v>33</v>
      </c>
      <c r="G838" s="364"/>
      <c r="H838" s="364"/>
      <c r="I838" s="364"/>
      <c r="J838" s="46">
        <v>6.55</v>
      </c>
      <c r="K838" s="46">
        <v>273</v>
      </c>
      <c r="L838" s="46">
        <v>10</v>
      </c>
      <c r="M838" s="71">
        <v>2016</v>
      </c>
      <c r="N838" s="144">
        <f>IF(K838="","",IF(O838="",IF(K838=0,"",IF(K838&lt;=[7]Разработчик!$D$7,[7]Разработчик!$C$8,IF(K838&lt;=[7]Разработчик!$G$7,[7]Разработчик!$F$8,IF(K838&lt;=[7]Разработчик!$J$7,[7]Разработчик!$I$8,IF(K838&lt;=[7]Разработчик!$M$7,[7]Разработчик!$L$8,IF(K838&lt;=[7]Разработчик!$P$7,[7]Разработчик!$O$8,IF(K838&lt;=[7]Разработчик!$S$7,[7]Разработчик!$R$8,IF(K838&lt;=425.9,3.5,IF(K838&gt;=[7]Разработчик!$V$7,[7]Разработчик!$U$8))))))))),"-"))</f>
        <v>3</v>
      </c>
      <c r="O838" s="145"/>
      <c r="P838" s="71">
        <v>2019</v>
      </c>
      <c r="Q838" s="71">
        <v>2023</v>
      </c>
      <c r="R838" s="71">
        <v>12.5</v>
      </c>
      <c r="S838" s="46" t="s">
        <v>1173</v>
      </c>
      <c r="T838" s="146">
        <f t="shared" ref="T838:T886" si="138">IF(M838="","",M838+R838)</f>
        <v>2028.5</v>
      </c>
      <c r="U838" s="147"/>
      <c r="V838" s="147"/>
      <c r="W838" s="147"/>
      <c r="X838" s="147"/>
      <c r="Y838" s="147"/>
      <c r="Z838" s="147"/>
      <c r="AA838" s="148"/>
      <c r="AB838" s="147"/>
      <c r="AC838" s="196">
        <f t="shared" si="132"/>
        <v>0</v>
      </c>
      <c r="AD838" s="196">
        <f t="shared" si="133"/>
        <v>0</v>
      </c>
      <c r="AE838" s="196">
        <f t="shared" si="134"/>
        <v>0</v>
      </c>
    </row>
    <row r="839" spans="1:31" s="7" customFormat="1" x14ac:dyDescent="0.25">
      <c r="A839" s="364"/>
      <c r="B839" s="248">
        <f t="shared" si="137"/>
        <v>236</v>
      </c>
      <c r="C839" s="321"/>
      <c r="D839" s="364"/>
      <c r="E839" s="321"/>
      <c r="F839" s="46" t="s">
        <v>33</v>
      </c>
      <c r="G839" s="364"/>
      <c r="H839" s="364"/>
      <c r="I839" s="364"/>
      <c r="J839" s="46">
        <v>7.6</v>
      </c>
      <c r="K839" s="46">
        <v>108</v>
      </c>
      <c r="L839" s="46">
        <v>9</v>
      </c>
      <c r="M839" s="71">
        <v>2016</v>
      </c>
      <c r="N839" s="144">
        <f>IF(K839="","",IF(O839="",IF(K839=0,"",IF(K839&lt;=[7]Разработчик!$D$7,[7]Разработчик!$C$8,IF(K839&lt;=[7]Разработчик!$G$7,[7]Разработчик!$F$8,IF(K839&lt;=[7]Разработчик!$J$7,[7]Разработчик!$I$8,IF(K839&lt;=[7]Разработчик!$M$7,[7]Разработчик!$L$8,IF(K839&lt;=[7]Разработчик!$P$7,[7]Разработчик!$O$8,IF(K839&lt;=[7]Разработчик!$S$7,[7]Разработчик!$R$8,IF(K839&lt;=425.9,3.5,IF(K839&gt;=[7]Разработчик!$V$7,[7]Разработчик!$U$8))))))))),"-"))</f>
        <v>2</v>
      </c>
      <c r="O839" s="145"/>
      <c r="P839" s="71">
        <v>2019</v>
      </c>
      <c r="Q839" s="71">
        <v>2023</v>
      </c>
      <c r="R839" s="71">
        <v>12.5</v>
      </c>
      <c r="S839" s="46" t="s">
        <v>1173</v>
      </c>
      <c r="T839" s="146">
        <f t="shared" si="138"/>
        <v>2028.5</v>
      </c>
      <c r="U839" s="147"/>
      <c r="V839" s="147"/>
      <c r="W839" s="147"/>
      <c r="X839" s="147"/>
      <c r="Y839" s="147"/>
      <c r="Z839" s="147"/>
      <c r="AA839" s="148"/>
      <c r="AB839" s="147"/>
      <c r="AC839" s="196">
        <f t="shared" si="132"/>
        <v>0</v>
      </c>
      <c r="AD839" s="196">
        <f t="shared" si="133"/>
        <v>0</v>
      </c>
      <c r="AE839" s="196">
        <f t="shared" si="134"/>
        <v>0</v>
      </c>
    </row>
    <row r="840" spans="1:31" s="7" customFormat="1" x14ac:dyDescent="0.25">
      <c r="A840" s="364"/>
      <c r="B840" s="248">
        <f t="shared" si="137"/>
        <v>236</v>
      </c>
      <c r="C840" s="321"/>
      <c r="D840" s="364"/>
      <c r="E840" s="321"/>
      <c r="F840" s="46" t="s">
        <v>33</v>
      </c>
      <c r="G840" s="364"/>
      <c r="H840" s="364"/>
      <c r="I840" s="364"/>
      <c r="J840" s="46">
        <v>0.41</v>
      </c>
      <c r="K840" s="46">
        <v>57</v>
      </c>
      <c r="L840" s="46">
        <v>6</v>
      </c>
      <c r="M840" s="71">
        <v>2016</v>
      </c>
      <c r="N840" s="144">
        <f>IF(K840="","",IF(O840="",IF(K840=0,"",IF(K840&lt;=[7]Разработчик!$D$7,[7]Разработчик!$C$8,IF(K840&lt;=[7]Разработчик!$G$7,[7]Разработчик!$F$8,IF(K840&lt;=[7]Разработчик!$J$7,[7]Разработчик!$I$8,IF(K840&lt;=[7]Разработчик!$M$7,[7]Разработчик!$L$8,IF(K840&lt;=[7]Разработчик!$P$7,[7]Разработчик!$O$8,IF(K840&lt;=[7]Разработчик!$S$7,[7]Разработчик!$R$8,IF(K840&lt;=425.9,3.5,IF(K840&gt;=[7]Разработчик!$V$7,[7]Разработчик!$U$8))))))))),"-"))</f>
        <v>1.5</v>
      </c>
      <c r="O840" s="145"/>
      <c r="P840" s="71">
        <v>2019</v>
      </c>
      <c r="Q840" s="71">
        <v>2023</v>
      </c>
      <c r="R840" s="71">
        <v>12.5</v>
      </c>
      <c r="S840" s="46" t="s">
        <v>1173</v>
      </c>
      <c r="T840" s="146">
        <f t="shared" si="138"/>
        <v>2028.5</v>
      </c>
      <c r="U840" s="147"/>
      <c r="V840" s="147"/>
      <c r="W840" s="147"/>
      <c r="X840" s="147"/>
      <c r="Y840" s="147"/>
      <c r="Z840" s="147"/>
      <c r="AA840" s="148"/>
      <c r="AB840" s="147"/>
      <c r="AC840" s="196">
        <f t="shared" si="132"/>
        <v>0</v>
      </c>
      <c r="AD840" s="196">
        <f t="shared" si="133"/>
        <v>0</v>
      </c>
      <c r="AE840" s="196">
        <f t="shared" si="134"/>
        <v>0</v>
      </c>
    </row>
    <row r="841" spans="1:31" s="7" customFormat="1" ht="15" customHeight="1" x14ac:dyDescent="0.25">
      <c r="A841" s="364"/>
      <c r="B841" s="248">
        <f t="shared" si="137"/>
        <v>236</v>
      </c>
      <c r="C841" s="321"/>
      <c r="D841" s="364" t="s">
        <v>1791</v>
      </c>
      <c r="E841" s="321"/>
      <c r="F841" s="46" t="s">
        <v>33</v>
      </c>
      <c r="G841" s="364">
        <v>0.76</v>
      </c>
      <c r="H841" s="364">
        <v>0.76</v>
      </c>
      <c r="I841" s="364">
        <v>235</v>
      </c>
      <c r="J841" s="46">
        <v>9.9</v>
      </c>
      <c r="K841" s="46">
        <v>377</v>
      </c>
      <c r="L841" s="46">
        <v>12</v>
      </c>
      <c r="M841" s="71">
        <v>2016</v>
      </c>
      <c r="N841" s="144">
        <f>IF(K841="","",IF(O841="",IF(K841=0,"",IF(K841&lt;=[7]Разработчик!$D$7,[7]Разработчик!$C$8,IF(K841&lt;=[7]Разработчик!$G$7,[7]Разработчик!$F$8,IF(K841&lt;=[7]Разработчик!$J$7,[7]Разработчик!$I$8,IF(K841&lt;=[7]Разработчик!$M$7,[7]Разработчик!$L$8,IF(K841&lt;=[7]Разработчик!$P$7,[7]Разработчик!$O$8,IF(K841&lt;=[7]Разработчик!$S$7,[7]Разработчик!$R$8,IF(K841&lt;=425.9,3.5,IF(K841&gt;=[7]Разработчик!$V$7,[7]Разработчик!$U$8))))))))),"-"))</f>
        <v>3.5</v>
      </c>
      <c r="O841" s="145"/>
      <c r="P841" s="71">
        <v>2019</v>
      </c>
      <c r="Q841" s="71">
        <v>2023</v>
      </c>
      <c r="R841" s="71">
        <v>12.5</v>
      </c>
      <c r="S841" s="46" t="s">
        <v>1173</v>
      </c>
      <c r="T841" s="146">
        <f t="shared" si="138"/>
        <v>2028.5</v>
      </c>
      <c r="U841" s="71">
        <v>19</v>
      </c>
      <c r="V841" s="71">
        <v>3</v>
      </c>
      <c r="W841" s="71">
        <v>6</v>
      </c>
      <c r="X841" s="71">
        <v>11</v>
      </c>
      <c r="Y841" s="71">
        <v>4</v>
      </c>
      <c r="Z841" s="71">
        <v>4</v>
      </c>
      <c r="AA841" s="148" t="s">
        <v>2922</v>
      </c>
      <c r="AB841" s="147" t="s">
        <v>2520</v>
      </c>
      <c r="AC841" s="196">
        <f t="shared" si="132"/>
        <v>41</v>
      </c>
      <c r="AD841" s="196">
        <f t="shared" si="133"/>
        <v>97</v>
      </c>
      <c r="AE841" s="196">
        <f t="shared" si="134"/>
        <v>138</v>
      </c>
    </row>
    <row r="842" spans="1:31" s="7" customFormat="1" x14ac:dyDescent="0.25">
      <c r="A842" s="364"/>
      <c r="B842" s="248">
        <f t="shared" si="137"/>
        <v>236</v>
      </c>
      <c r="C842" s="321"/>
      <c r="D842" s="364"/>
      <c r="E842" s="321"/>
      <c r="F842" s="46" t="s">
        <v>33</v>
      </c>
      <c r="G842" s="364"/>
      <c r="H842" s="364"/>
      <c r="I842" s="364"/>
      <c r="J842" s="46">
        <v>6.55</v>
      </c>
      <c r="K842" s="46">
        <v>273</v>
      </c>
      <c r="L842" s="46">
        <v>10</v>
      </c>
      <c r="M842" s="71">
        <v>2016</v>
      </c>
      <c r="N842" s="144">
        <f>IF(K842="","",IF(O842="",IF(K842=0,"",IF(K842&lt;=[7]Разработчик!$D$7,[7]Разработчик!$C$8,IF(K842&lt;=[7]Разработчик!$G$7,[7]Разработчик!$F$8,IF(K842&lt;=[7]Разработчик!$J$7,[7]Разработчик!$I$8,IF(K842&lt;=[7]Разработчик!$M$7,[7]Разработчик!$L$8,IF(K842&lt;=[7]Разработчик!$P$7,[7]Разработчик!$O$8,IF(K842&lt;=[7]Разработчик!$S$7,[7]Разработчик!$R$8,IF(K842&lt;=425.9,3.5,IF(K842&gt;=[7]Разработчик!$V$7,[7]Разработчик!$U$8))))))))),"-"))</f>
        <v>3</v>
      </c>
      <c r="O842" s="145"/>
      <c r="P842" s="71">
        <v>2019</v>
      </c>
      <c r="Q842" s="71">
        <v>2023</v>
      </c>
      <c r="R842" s="71">
        <v>12.5</v>
      </c>
      <c r="S842" s="46" t="s">
        <v>1173</v>
      </c>
      <c r="T842" s="146">
        <f t="shared" si="138"/>
        <v>2028.5</v>
      </c>
      <c r="U842" s="147"/>
      <c r="V842" s="147"/>
      <c r="W842" s="147"/>
      <c r="X842" s="147"/>
      <c r="Y842" s="147"/>
      <c r="Z842" s="147"/>
      <c r="AA842" s="148"/>
      <c r="AB842" s="147"/>
      <c r="AC842" s="196">
        <f t="shared" si="132"/>
        <v>0</v>
      </c>
      <c r="AD842" s="196">
        <f t="shared" si="133"/>
        <v>0</v>
      </c>
      <c r="AE842" s="196">
        <f t="shared" si="134"/>
        <v>0</v>
      </c>
    </row>
    <row r="843" spans="1:31" s="7" customFormat="1" x14ac:dyDescent="0.25">
      <c r="A843" s="364"/>
      <c r="B843" s="248">
        <f t="shared" si="137"/>
        <v>236</v>
      </c>
      <c r="C843" s="321"/>
      <c r="D843" s="364"/>
      <c r="E843" s="321"/>
      <c r="F843" s="46" t="s">
        <v>33</v>
      </c>
      <c r="G843" s="364"/>
      <c r="H843" s="364"/>
      <c r="I843" s="364"/>
      <c r="J843" s="46">
        <v>7.6</v>
      </c>
      <c r="K843" s="46">
        <v>108</v>
      </c>
      <c r="L843" s="46">
        <v>9</v>
      </c>
      <c r="M843" s="71">
        <v>2016</v>
      </c>
      <c r="N843" s="144">
        <f>IF(K843="","",IF(O843="",IF(K843=0,"",IF(K843&lt;=[7]Разработчик!$D$7,[7]Разработчик!$C$8,IF(K843&lt;=[7]Разработчик!$G$7,[7]Разработчик!$F$8,IF(K843&lt;=[7]Разработчик!$J$7,[7]Разработчик!$I$8,IF(K843&lt;=[7]Разработчик!$M$7,[7]Разработчик!$L$8,IF(K843&lt;=[7]Разработчик!$P$7,[7]Разработчик!$O$8,IF(K843&lt;=[7]Разработчик!$S$7,[7]Разработчик!$R$8,IF(K843&lt;=425.9,3.5,IF(K843&gt;=[7]Разработчик!$V$7,[7]Разработчик!$U$8))))))))),"-"))</f>
        <v>2</v>
      </c>
      <c r="O843" s="145"/>
      <c r="P843" s="71">
        <v>2019</v>
      </c>
      <c r="Q843" s="71">
        <v>2023</v>
      </c>
      <c r="R843" s="71">
        <v>12.5</v>
      </c>
      <c r="S843" s="46" t="s">
        <v>1173</v>
      </c>
      <c r="T843" s="146">
        <f t="shared" si="138"/>
        <v>2028.5</v>
      </c>
      <c r="U843" s="147"/>
      <c r="V843" s="147"/>
      <c r="W843" s="147"/>
      <c r="X843" s="147"/>
      <c r="Y843" s="147"/>
      <c r="Z843" s="147"/>
      <c r="AA843" s="148"/>
      <c r="AB843" s="147"/>
      <c r="AC843" s="196">
        <f t="shared" si="132"/>
        <v>0</v>
      </c>
      <c r="AD843" s="196">
        <f t="shared" si="133"/>
        <v>0</v>
      </c>
      <c r="AE843" s="196">
        <f t="shared" si="134"/>
        <v>0</v>
      </c>
    </row>
    <row r="844" spans="1:31" s="7" customFormat="1" x14ac:dyDescent="0.25">
      <c r="A844" s="364"/>
      <c r="B844" s="248">
        <f t="shared" si="137"/>
        <v>236</v>
      </c>
      <c r="C844" s="321"/>
      <c r="D844" s="364"/>
      <c r="E844" s="321"/>
      <c r="F844" s="46" t="s">
        <v>33</v>
      </c>
      <c r="G844" s="364"/>
      <c r="H844" s="364"/>
      <c r="I844" s="364"/>
      <c r="J844" s="46">
        <v>0.41</v>
      </c>
      <c r="K844" s="46">
        <v>57</v>
      </c>
      <c r="L844" s="46">
        <v>6</v>
      </c>
      <c r="M844" s="71">
        <v>2016</v>
      </c>
      <c r="N844" s="144">
        <f>IF(K844="","",IF(O844="",IF(K844=0,"",IF(K844&lt;=[7]Разработчик!$D$7,[7]Разработчик!$C$8,IF(K844&lt;=[7]Разработчик!$G$7,[7]Разработчик!$F$8,IF(K844&lt;=[7]Разработчик!$J$7,[7]Разработчик!$I$8,IF(K844&lt;=[7]Разработчик!$M$7,[7]Разработчик!$L$8,IF(K844&lt;=[7]Разработчик!$P$7,[7]Разработчик!$O$8,IF(K844&lt;=[7]Разработчик!$S$7,[7]Разработчик!$R$8,IF(K844&lt;=425.9,3.5,IF(K844&gt;=[7]Разработчик!$V$7,[7]Разработчик!$U$8))))))))),"-"))</f>
        <v>1.5</v>
      </c>
      <c r="O844" s="145"/>
      <c r="P844" s="71">
        <v>2019</v>
      </c>
      <c r="Q844" s="71">
        <v>2023</v>
      </c>
      <c r="R844" s="71">
        <v>12.5</v>
      </c>
      <c r="S844" s="46" t="s">
        <v>1173</v>
      </c>
      <c r="T844" s="146">
        <f t="shared" si="138"/>
        <v>2028.5</v>
      </c>
      <c r="U844" s="147"/>
      <c r="V844" s="147"/>
      <c r="W844" s="147"/>
      <c r="X844" s="147"/>
      <c r="Y844" s="147"/>
      <c r="Z844" s="147"/>
      <c r="AA844" s="148"/>
      <c r="AB844" s="147"/>
      <c r="AC844" s="196">
        <f t="shared" si="132"/>
        <v>0</v>
      </c>
      <c r="AD844" s="196">
        <f t="shared" si="133"/>
        <v>0</v>
      </c>
      <c r="AE844" s="196">
        <f t="shared" si="134"/>
        <v>0</v>
      </c>
    </row>
    <row r="845" spans="1:31" s="7" customFormat="1" ht="15" customHeight="1" x14ac:dyDescent="0.25">
      <c r="A845" s="364"/>
      <c r="B845" s="248">
        <f t="shared" si="137"/>
        <v>236</v>
      </c>
      <c r="C845" s="321"/>
      <c r="D845" s="364" t="s">
        <v>1792</v>
      </c>
      <c r="E845" s="321"/>
      <c r="F845" s="46" t="s">
        <v>33</v>
      </c>
      <c r="G845" s="364">
        <v>0.76</v>
      </c>
      <c r="H845" s="364">
        <v>0.76</v>
      </c>
      <c r="I845" s="364">
        <v>235</v>
      </c>
      <c r="J845" s="46">
        <v>49.45</v>
      </c>
      <c r="K845" s="46">
        <v>57</v>
      </c>
      <c r="L845" s="46">
        <v>6</v>
      </c>
      <c r="M845" s="71">
        <v>2016</v>
      </c>
      <c r="N845" s="144">
        <f>IF(K845="","",IF(O845="",IF(K845=0,"",IF(K845&lt;=[7]Разработчик!$D$7,[7]Разработчик!$C$8,IF(K845&lt;=[7]Разработчик!$G$7,[7]Разработчик!$F$8,IF(K845&lt;=[7]Разработчик!$J$7,[7]Разработчик!$I$8,IF(K845&lt;=[7]Разработчик!$M$7,[7]Разработчик!$L$8,IF(K845&lt;=[7]Разработчик!$P$7,[7]Разработчик!$O$8,IF(K845&lt;=[7]Разработчик!$S$7,[7]Разработчик!$R$8,IF(K845&lt;=425.9,3.5,IF(K845&gt;=[7]Разработчик!$V$7,[7]Разработчик!$U$8))))))))),"-"))</f>
        <v>1.5</v>
      </c>
      <c r="O845" s="145"/>
      <c r="P845" s="71">
        <v>2019</v>
      </c>
      <c r="Q845" s="71">
        <v>2023</v>
      </c>
      <c r="R845" s="71">
        <v>12.5</v>
      </c>
      <c r="S845" s="46" t="s">
        <v>1173</v>
      </c>
      <c r="T845" s="146">
        <f t="shared" si="138"/>
        <v>2028.5</v>
      </c>
      <c r="U845" s="71">
        <v>24</v>
      </c>
      <c r="V845" s="71">
        <v>5</v>
      </c>
      <c r="W845" s="71">
        <v>12</v>
      </c>
      <c r="X845" s="71">
        <v>0</v>
      </c>
      <c r="Y845" s="71">
        <v>1</v>
      </c>
      <c r="Z845" s="71">
        <v>7</v>
      </c>
      <c r="AA845" s="148" t="s">
        <v>2923</v>
      </c>
      <c r="AB845" s="147" t="s">
        <v>2520</v>
      </c>
      <c r="AC845" s="196">
        <f t="shared" si="132"/>
        <v>37</v>
      </c>
      <c r="AD845" s="196">
        <f t="shared" si="133"/>
        <v>109</v>
      </c>
      <c r="AE845" s="196">
        <f t="shared" si="134"/>
        <v>146</v>
      </c>
    </row>
    <row r="846" spans="1:31" s="7" customFormat="1" x14ac:dyDescent="0.25">
      <c r="A846" s="364"/>
      <c r="B846" s="248">
        <f t="shared" si="137"/>
        <v>236</v>
      </c>
      <c r="C846" s="321"/>
      <c r="D846" s="364"/>
      <c r="E846" s="321"/>
      <c r="F846" s="46" t="s">
        <v>33</v>
      </c>
      <c r="G846" s="364"/>
      <c r="H846" s="364"/>
      <c r="I846" s="364"/>
      <c r="J846" s="46">
        <v>0.8</v>
      </c>
      <c r="K846" s="46">
        <v>32</v>
      </c>
      <c r="L846" s="46">
        <v>4.5</v>
      </c>
      <c r="M846" s="71">
        <v>2016</v>
      </c>
      <c r="N846" s="144">
        <f>IF(K846="","",IF(O846="",IF(K846=0,"",IF(K846&lt;=[7]Разработчик!$D$7,[7]Разработчик!$C$8,IF(K846&lt;=[7]Разработчик!$G$7,[7]Разработчик!$F$8,IF(K846&lt;=[7]Разработчик!$J$7,[7]Разработчик!$I$8,IF(K846&lt;=[7]Разработчик!$M$7,[7]Разработчик!$L$8,IF(K846&lt;=[7]Разработчик!$P$7,[7]Разработчик!$O$8,IF(K846&lt;=[7]Разработчик!$S$7,[7]Разработчик!$R$8,IF(K846&lt;=425.9,3.5,IF(K846&gt;=[7]Разработчик!$V$7,[7]Разработчик!$U$8))))))))),"-"))</f>
        <v>1.5</v>
      </c>
      <c r="O846" s="145"/>
      <c r="P846" s="71">
        <v>2019</v>
      </c>
      <c r="Q846" s="71">
        <v>2023</v>
      </c>
      <c r="R846" s="71">
        <v>12.5</v>
      </c>
      <c r="S846" s="46" t="s">
        <v>1173</v>
      </c>
      <c r="T846" s="146">
        <f t="shared" si="138"/>
        <v>2028.5</v>
      </c>
      <c r="U846" s="147"/>
      <c r="V846" s="147"/>
      <c r="W846" s="147"/>
      <c r="X846" s="147"/>
      <c r="Y846" s="147"/>
      <c r="Z846" s="147"/>
      <c r="AA846" s="148"/>
      <c r="AB846" s="147"/>
      <c r="AC846" s="196">
        <f t="shared" ref="AC846:AC887" si="139">SUM(U846+V846+X846+Y846+Z846)</f>
        <v>0</v>
      </c>
      <c r="AD846" s="196">
        <f t="shared" ref="AD846:AD887" si="140">SUM(U846*2)+(V846*3)+(W846*2)+(X846*2)+(Y846)+(Z846*3)</f>
        <v>0</v>
      </c>
      <c r="AE846" s="196">
        <f t="shared" ref="AE846:AE887" si="141">SUM(AC846+AD846)</f>
        <v>0</v>
      </c>
    </row>
    <row r="847" spans="1:31" s="7" customFormat="1" x14ac:dyDescent="0.25">
      <c r="A847" s="364"/>
      <c r="B847" s="248">
        <f t="shared" si="137"/>
        <v>236</v>
      </c>
      <c r="C847" s="321"/>
      <c r="D847" s="364"/>
      <c r="E847" s="321"/>
      <c r="F847" s="46" t="s">
        <v>33</v>
      </c>
      <c r="G847" s="364"/>
      <c r="H847" s="364"/>
      <c r="I847" s="364"/>
      <c r="J847" s="46">
        <v>0.1</v>
      </c>
      <c r="K847" s="46">
        <v>25</v>
      </c>
      <c r="L847" s="46">
        <v>4.5</v>
      </c>
      <c r="M847" s="71">
        <v>2016</v>
      </c>
      <c r="N847" s="144">
        <f>IF(K847="","",IF(O847="",IF(K847=0,"",IF(K847&lt;=[7]Разработчик!$D$7,[7]Разработчик!$C$8,IF(K847&lt;=[7]Разработчик!$G$7,[7]Разработчик!$F$8,IF(K847&lt;=[7]Разработчик!$J$7,[7]Разработчик!$I$8,IF(K847&lt;=[7]Разработчик!$M$7,[7]Разработчик!$L$8,IF(K847&lt;=[7]Разработчик!$P$7,[7]Разработчик!$O$8,IF(K847&lt;=[7]Разработчик!$S$7,[7]Разработчик!$R$8,IF(K847&lt;=425.9,3.5,IF(K847&gt;=[7]Разработчик!$V$7,[7]Разработчик!$U$8))))))))),"-"))</f>
        <v>1</v>
      </c>
      <c r="O847" s="145"/>
      <c r="P847" s="71">
        <v>2019</v>
      </c>
      <c r="Q847" s="71">
        <v>2023</v>
      </c>
      <c r="R847" s="71">
        <v>12.5</v>
      </c>
      <c r="S847" s="46" t="s">
        <v>1173</v>
      </c>
      <c r="T847" s="146">
        <f t="shared" si="138"/>
        <v>2028.5</v>
      </c>
      <c r="U847" s="147"/>
      <c r="V847" s="147"/>
      <c r="W847" s="147"/>
      <c r="X847" s="147"/>
      <c r="Y847" s="147"/>
      <c r="Z847" s="147"/>
      <c r="AA847" s="148"/>
      <c r="AB847" s="147"/>
      <c r="AC847" s="196">
        <f t="shared" si="139"/>
        <v>0</v>
      </c>
      <c r="AD847" s="196">
        <f t="shared" si="140"/>
        <v>0</v>
      </c>
      <c r="AE847" s="196">
        <f t="shared" si="141"/>
        <v>0</v>
      </c>
    </row>
    <row r="848" spans="1:31" s="7" customFormat="1" ht="15" customHeight="1" x14ac:dyDescent="0.25">
      <c r="A848" s="364"/>
      <c r="B848" s="248">
        <f t="shared" si="137"/>
        <v>236</v>
      </c>
      <c r="C848" s="321"/>
      <c r="D848" s="364" t="s">
        <v>1793</v>
      </c>
      <c r="E848" s="321"/>
      <c r="F848" s="46" t="s">
        <v>33</v>
      </c>
      <c r="G848" s="364">
        <v>0.76</v>
      </c>
      <c r="H848" s="364">
        <v>0.76</v>
      </c>
      <c r="I848" s="364">
        <v>235</v>
      </c>
      <c r="J848" s="46">
        <v>2.2400000000000002</v>
      </c>
      <c r="K848" s="46">
        <v>57</v>
      </c>
      <c r="L848" s="46">
        <v>6</v>
      </c>
      <c r="M848" s="71">
        <v>2016</v>
      </c>
      <c r="N848" s="144">
        <f>IF(K848="","",IF(O848="",IF(K848=0,"",IF(K848&lt;=[7]Разработчик!$D$7,[7]Разработчик!$C$8,IF(K848&lt;=[7]Разработчик!$G$7,[7]Разработчик!$F$8,IF(K848&lt;=[7]Разработчик!$J$7,[7]Разработчик!$I$8,IF(K848&lt;=[7]Разработчик!$M$7,[7]Разработчик!$L$8,IF(K848&lt;=[7]Разработчик!$P$7,[7]Разработчик!$O$8,IF(K848&lt;=[7]Разработчик!$S$7,[7]Разработчик!$R$8,IF(K848&lt;=425.9,3.5,IF(K848&gt;=[7]Разработчик!$V$7,[7]Разработчик!$U$8))))))))),"-"))</f>
        <v>1.5</v>
      </c>
      <c r="O848" s="145"/>
      <c r="P848" s="71">
        <v>2019</v>
      </c>
      <c r="Q848" s="71">
        <v>2023</v>
      </c>
      <c r="R848" s="71">
        <v>12.5</v>
      </c>
      <c r="S848" s="46" t="s">
        <v>1173</v>
      </c>
      <c r="T848" s="146">
        <f t="shared" si="138"/>
        <v>2028.5</v>
      </c>
      <c r="U848" s="71">
        <v>2</v>
      </c>
      <c r="V848" s="71">
        <v>0</v>
      </c>
      <c r="W848" s="71">
        <v>5</v>
      </c>
      <c r="X848" s="71">
        <v>0</v>
      </c>
      <c r="Y848" s="71">
        <v>1</v>
      </c>
      <c r="Z848" s="71">
        <v>2</v>
      </c>
      <c r="AA848" s="148" t="s">
        <v>2924</v>
      </c>
      <c r="AB848" s="147" t="s">
        <v>2521</v>
      </c>
      <c r="AC848" s="196">
        <f t="shared" si="139"/>
        <v>5</v>
      </c>
      <c r="AD848" s="196">
        <f t="shared" si="140"/>
        <v>21</v>
      </c>
      <c r="AE848" s="196">
        <f t="shared" si="141"/>
        <v>26</v>
      </c>
    </row>
    <row r="849" spans="1:31" s="7" customFormat="1" x14ac:dyDescent="0.25">
      <c r="A849" s="364"/>
      <c r="B849" s="248">
        <f t="shared" si="137"/>
        <v>236</v>
      </c>
      <c r="C849" s="321"/>
      <c r="D849" s="364"/>
      <c r="E849" s="321"/>
      <c r="F849" s="46" t="s">
        <v>33</v>
      </c>
      <c r="G849" s="364"/>
      <c r="H849" s="364"/>
      <c r="I849" s="364"/>
      <c r="J849" s="46">
        <v>0.1</v>
      </c>
      <c r="K849" s="46">
        <v>25</v>
      </c>
      <c r="L849" s="46">
        <v>4.5</v>
      </c>
      <c r="M849" s="71">
        <v>2016</v>
      </c>
      <c r="N849" s="144">
        <f>IF(K849="","",IF(O849="",IF(K849=0,"",IF(K849&lt;=[7]Разработчик!$D$7,[7]Разработчик!$C$8,IF(K849&lt;=[7]Разработчик!$G$7,[7]Разработчик!$F$8,IF(K849&lt;=[7]Разработчик!$J$7,[7]Разработчик!$I$8,IF(K849&lt;=[7]Разработчик!$M$7,[7]Разработчик!$L$8,IF(K849&lt;=[7]Разработчик!$P$7,[7]Разработчик!$O$8,IF(K849&lt;=[7]Разработчик!$S$7,[7]Разработчик!$R$8,IF(K849&lt;=425.9,3.5,IF(K849&gt;=[7]Разработчик!$V$7,[7]Разработчик!$U$8))))))))),"-"))</f>
        <v>1</v>
      </c>
      <c r="O849" s="145"/>
      <c r="P849" s="71">
        <v>2019</v>
      </c>
      <c r="Q849" s="71">
        <v>2023</v>
      </c>
      <c r="R849" s="71">
        <v>12.5</v>
      </c>
      <c r="S849" s="46" t="s">
        <v>1173</v>
      </c>
      <c r="T849" s="146">
        <f t="shared" si="138"/>
        <v>2028.5</v>
      </c>
      <c r="U849" s="147"/>
      <c r="V849" s="147"/>
      <c r="W849" s="147"/>
      <c r="X849" s="147"/>
      <c r="Y849" s="147"/>
      <c r="Z849" s="147"/>
      <c r="AA849" s="148"/>
      <c r="AB849" s="147"/>
      <c r="AC849" s="196">
        <f t="shared" si="139"/>
        <v>0</v>
      </c>
      <c r="AD849" s="196">
        <f t="shared" si="140"/>
        <v>0</v>
      </c>
      <c r="AE849" s="196">
        <f t="shared" si="141"/>
        <v>0</v>
      </c>
    </row>
    <row r="850" spans="1:31" s="7" customFormat="1" ht="48" customHeight="1" x14ac:dyDescent="0.25">
      <c r="A850" s="364" t="s">
        <v>1794</v>
      </c>
      <c r="B850" s="248">
        <v>237</v>
      </c>
      <c r="C850" s="382" t="s">
        <v>1795</v>
      </c>
      <c r="D850" s="150" t="s">
        <v>1796</v>
      </c>
      <c r="E850" s="382" t="s">
        <v>1797</v>
      </c>
      <c r="F850" s="46" t="s">
        <v>33</v>
      </c>
      <c r="G850" s="18">
        <v>0.76</v>
      </c>
      <c r="H850" s="18">
        <v>0.76</v>
      </c>
      <c r="I850" s="18">
        <v>120</v>
      </c>
      <c r="J850" s="18">
        <v>12.3</v>
      </c>
      <c r="K850" s="18">
        <v>426</v>
      </c>
      <c r="L850" s="18">
        <v>10</v>
      </c>
      <c r="M850" s="71">
        <v>2016</v>
      </c>
      <c r="N850" s="144">
        <f>IF(K850="","",IF(O850="",IF(K850=0,"",IF(K850&lt;=[7]Разработчик!$D$7,[7]Разработчик!$C$8,IF(K850&lt;=[7]Разработчик!$G$7,[7]Разработчик!$F$8,IF(K850&lt;=[7]Разработчик!$J$7,[7]Разработчик!$I$8,IF(K850&lt;=[7]Разработчик!$M$7,[7]Разработчик!$L$8,IF(K850&lt;=[7]Разработчик!$P$7,[7]Разработчик!$O$8,IF(K850&lt;=[7]Разработчик!$S$7,[7]Разработчик!$R$8,IF(K850&lt;=425.9,3.5,IF(K850&gt;=[7]Разработчик!$V$7,[7]Разработчик!$U$8))))))))),"-"))</f>
        <v>4</v>
      </c>
      <c r="O850" s="145"/>
      <c r="P850" s="71">
        <v>2019</v>
      </c>
      <c r="Q850" s="71">
        <v>2023</v>
      </c>
      <c r="R850" s="71">
        <v>12.5</v>
      </c>
      <c r="S850" s="46" t="s">
        <v>1173</v>
      </c>
      <c r="T850" s="146">
        <f t="shared" si="138"/>
        <v>2028.5</v>
      </c>
      <c r="U850" s="147">
        <v>3</v>
      </c>
      <c r="V850" s="147">
        <v>0</v>
      </c>
      <c r="W850" s="147">
        <v>0</v>
      </c>
      <c r="X850" s="147">
        <v>0</v>
      </c>
      <c r="Y850" s="147">
        <v>0</v>
      </c>
      <c r="Z850" s="147">
        <v>0</v>
      </c>
      <c r="AA850" s="148" t="s">
        <v>2925</v>
      </c>
      <c r="AB850" s="147" t="s">
        <v>2521</v>
      </c>
      <c r="AC850" s="196">
        <f t="shared" si="139"/>
        <v>3</v>
      </c>
      <c r="AD850" s="196">
        <f t="shared" si="140"/>
        <v>6</v>
      </c>
      <c r="AE850" s="196">
        <f t="shared" si="141"/>
        <v>9</v>
      </c>
    </row>
    <row r="851" spans="1:31" s="7" customFormat="1" x14ac:dyDescent="0.25">
      <c r="A851" s="364"/>
      <c r="B851" s="248">
        <f t="shared" ref="B851:B860" si="142">B850</f>
        <v>237</v>
      </c>
      <c r="C851" s="382"/>
      <c r="D851" s="150" t="s">
        <v>1798</v>
      </c>
      <c r="E851" s="382"/>
      <c r="F851" s="46" t="s">
        <v>33</v>
      </c>
      <c r="G851" s="18">
        <v>0.76</v>
      </c>
      <c r="H851" s="18">
        <v>0.76</v>
      </c>
      <c r="I851" s="18">
        <v>120</v>
      </c>
      <c r="J851" s="18">
        <v>52.1</v>
      </c>
      <c r="K851" s="18">
        <v>426</v>
      </c>
      <c r="L851" s="18">
        <v>10</v>
      </c>
      <c r="M851" s="71">
        <v>2016</v>
      </c>
      <c r="N851" s="144">
        <f>IF(K851="","",IF(O851="",IF(K851=0,"",IF(K851&lt;=[7]Разработчик!$D$7,[7]Разработчик!$C$8,IF(K851&lt;=[7]Разработчик!$G$7,[7]Разработчик!$F$8,IF(K851&lt;=[7]Разработчик!$J$7,[7]Разработчик!$I$8,IF(K851&lt;=[7]Разработчик!$M$7,[7]Разработчик!$L$8,IF(K851&lt;=[7]Разработчик!$P$7,[7]Разработчик!$O$8,IF(K851&lt;=[7]Разработчик!$S$7,[7]Разработчик!$R$8,IF(K851&lt;=425.9,3.5,IF(K851&gt;=[7]Разработчик!$V$7,[7]Разработчик!$U$8))))))))),"-"))</f>
        <v>4</v>
      </c>
      <c r="O851" s="145"/>
      <c r="P851" s="71">
        <v>2019</v>
      </c>
      <c r="Q851" s="71">
        <v>2023</v>
      </c>
      <c r="R851" s="71">
        <v>12.5</v>
      </c>
      <c r="S851" s="46" t="s">
        <v>1173</v>
      </c>
      <c r="T851" s="146">
        <f t="shared" si="138"/>
        <v>2028.5</v>
      </c>
      <c r="U851" s="147">
        <v>4</v>
      </c>
      <c r="V851" s="147">
        <v>0</v>
      </c>
      <c r="W851" s="147">
        <v>0</v>
      </c>
      <c r="X851" s="147">
        <v>1</v>
      </c>
      <c r="Y851" s="147">
        <v>0</v>
      </c>
      <c r="Z851" s="147">
        <v>0</v>
      </c>
      <c r="AA851" s="148" t="s">
        <v>2926</v>
      </c>
      <c r="AB851" s="147" t="s">
        <v>2521</v>
      </c>
      <c r="AC851" s="196">
        <f t="shared" si="139"/>
        <v>5</v>
      </c>
      <c r="AD851" s="196">
        <f t="shared" si="140"/>
        <v>10</v>
      </c>
      <c r="AE851" s="196">
        <f t="shared" si="141"/>
        <v>15</v>
      </c>
    </row>
    <row r="852" spans="1:31" s="7" customFormat="1" x14ac:dyDescent="0.25">
      <c r="A852" s="364"/>
      <c r="B852" s="248">
        <f t="shared" si="142"/>
        <v>237</v>
      </c>
      <c r="C852" s="382"/>
      <c r="D852" s="49" t="s">
        <v>1799</v>
      </c>
      <c r="E852" s="382"/>
      <c r="F852" s="46" t="s">
        <v>33</v>
      </c>
      <c r="G852" s="46">
        <v>0.76</v>
      </c>
      <c r="H852" s="46">
        <v>0.76</v>
      </c>
      <c r="I852" s="46">
        <v>120</v>
      </c>
      <c r="J852" s="46">
        <v>28.5</v>
      </c>
      <c r="K852" s="46">
        <v>426</v>
      </c>
      <c r="L852" s="46">
        <v>10</v>
      </c>
      <c r="M852" s="71">
        <v>2016</v>
      </c>
      <c r="N852" s="144">
        <f>IF(K852="","",IF(O852="",IF(K852=0,"",IF(K852&lt;=[7]Разработчик!$D$7,[7]Разработчик!$C$8,IF(K852&lt;=[7]Разработчик!$G$7,[7]Разработчик!$F$8,IF(K852&lt;=[7]Разработчик!$J$7,[7]Разработчик!$I$8,IF(K852&lt;=[7]Разработчик!$M$7,[7]Разработчик!$L$8,IF(K852&lt;=[7]Разработчик!$P$7,[7]Разработчик!$O$8,IF(K852&lt;=[7]Разработчик!$S$7,[7]Разработчик!$R$8,IF(K852&lt;=425.9,3.5,IF(K852&gt;=[7]Разработчик!$V$7,[7]Разработчик!$U$8))))))))),"-"))</f>
        <v>4</v>
      </c>
      <c r="O852" s="145"/>
      <c r="P852" s="71">
        <v>2019</v>
      </c>
      <c r="Q852" s="71">
        <v>2023</v>
      </c>
      <c r="R852" s="71">
        <v>12.5</v>
      </c>
      <c r="S852" s="46" t="s">
        <v>1173</v>
      </c>
      <c r="T852" s="146">
        <f t="shared" si="138"/>
        <v>2028.5</v>
      </c>
      <c r="U852" s="147">
        <v>0</v>
      </c>
      <c r="V852" s="147">
        <v>0</v>
      </c>
      <c r="W852" s="147">
        <v>0</v>
      </c>
      <c r="X852" s="147">
        <v>0</v>
      </c>
      <c r="Y852" s="147">
        <v>0</v>
      </c>
      <c r="Z852" s="147">
        <v>0</v>
      </c>
      <c r="AA852" s="148" t="s">
        <v>2927</v>
      </c>
      <c r="AB852" s="147" t="s">
        <v>2521</v>
      </c>
      <c r="AC852" s="196">
        <f t="shared" si="139"/>
        <v>0</v>
      </c>
      <c r="AD852" s="196">
        <f t="shared" si="140"/>
        <v>0</v>
      </c>
      <c r="AE852" s="196">
        <f t="shared" si="141"/>
        <v>0</v>
      </c>
    </row>
    <row r="853" spans="1:31" s="7" customFormat="1" ht="15" customHeight="1" x14ac:dyDescent="0.25">
      <c r="A853" s="364"/>
      <c r="B853" s="248">
        <f t="shared" si="142"/>
        <v>237</v>
      </c>
      <c r="C853" s="382"/>
      <c r="D853" s="364" t="s">
        <v>1800</v>
      </c>
      <c r="E853" s="382"/>
      <c r="F853" s="46" t="s">
        <v>33</v>
      </c>
      <c r="G853" s="364">
        <v>0.76</v>
      </c>
      <c r="H853" s="364">
        <v>0.76</v>
      </c>
      <c r="I853" s="364">
        <v>120</v>
      </c>
      <c r="J853" s="46">
        <v>17.2</v>
      </c>
      <c r="K853" s="46">
        <v>426</v>
      </c>
      <c r="L853" s="46">
        <v>10</v>
      </c>
      <c r="M853" s="71">
        <v>2016</v>
      </c>
      <c r="N853" s="144">
        <f>IF(K853="","",IF(O853="",IF(K853=0,"",IF(K853&lt;=[7]Разработчик!$D$7,[7]Разработчик!$C$8,IF(K853&lt;=[7]Разработчик!$G$7,[7]Разработчик!$F$8,IF(K853&lt;=[7]Разработчик!$J$7,[7]Разработчик!$I$8,IF(K853&lt;=[7]Разработчик!$M$7,[7]Разработчик!$L$8,IF(K853&lt;=[7]Разработчик!$P$7,[7]Разработчик!$O$8,IF(K853&lt;=[7]Разработчик!$S$7,[7]Разработчик!$R$8,IF(K853&lt;=425.9,3.5,IF(K853&gt;=[7]Разработчик!$V$7,[7]Разработчик!$U$8))))))))),"-"))</f>
        <v>4</v>
      </c>
      <c r="O853" s="145"/>
      <c r="P853" s="71">
        <v>2019</v>
      </c>
      <c r="Q853" s="71">
        <v>2023</v>
      </c>
      <c r="R853" s="71">
        <v>12.5</v>
      </c>
      <c r="S853" s="46" t="s">
        <v>1173</v>
      </c>
      <c r="T853" s="146">
        <f t="shared" si="138"/>
        <v>2028.5</v>
      </c>
      <c r="U853" s="71">
        <v>7</v>
      </c>
      <c r="V853" s="71">
        <v>0</v>
      </c>
      <c r="W853" s="71">
        <v>1</v>
      </c>
      <c r="X853" s="71">
        <v>1</v>
      </c>
      <c r="Y853" s="71">
        <v>0</v>
      </c>
      <c r="Z853" s="71">
        <v>1</v>
      </c>
      <c r="AA853" s="148" t="s">
        <v>2928</v>
      </c>
      <c r="AB853" s="147" t="s">
        <v>2521</v>
      </c>
      <c r="AC853" s="196">
        <f t="shared" si="139"/>
        <v>9</v>
      </c>
      <c r="AD853" s="196">
        <f t="shared" si="140"/>
        <v>21</v>
      </c>
      <c r="AE853" s="196">
        <f t="shared" si="141"/>
        <v>30</v>
      </c>
    </row>
    <row r="854" spans="1:31" s="7" customFormat="1" x14ac:dyDescent="0.25">
      <c r="A854" s="364"/>
      <c r="B854" s="248">
        <f t="shared" si="142"/>
        <v>237</v>
      </c>
      <c r="C854" s="382"/>
      <c r="D854" s="364"/>
      <c r="E854" s="382"/>
      <c r="F854" s="46" t="s">
        <v>33</v>
      </c>
      <c r="G854" s="364"/>
      <c r="H854" s="364"/>
      <c r="I854" s="364"/>
      <c r="J854" s="46">
        <v>0.8</v>
      </c>
      <c r="K854" s="46">
        <v>57</v>
      </c>
      <c r="L854" s="46">
        <v>5</v>
      </c>
      <c r="M854" s="71">
        <v>2016</v>
      </c>
      <c r="N854" s="144">
        <f>IF(K854="","",IF(O854="",IF(K854=0,"",IF(K854&lt;=[7]Разработчик!$D$7,[7]Разработчик!$C$8,IF(K854&lt;=[7]Разработчик!$G$7,[7]Разработчик!$F$8,IF(K854&lt;=[7]Разработчик!$J$7,[7]Разработчик!$I$8,IF(K854&lt;=[7]Разработчик!$M$7,[7]Разработчик!$L$8,IF(K854&lt;=[7]Разработчик!$P$7,[7]Разработчик!$O$8,IF(K854&lt;=[7]Разработчик!$S$7,[7]Разработчик!$R$8,IF(K854&lt;=425.9,3.5,IF(K854&gt;=[7]Разработчик!$V$7,[7]Разработчик!$U$8))))))))),"-"))</f>
        <v>1.5</v>
      </c>
      <c r="O854" s="145"/>
      <c r="P854" s="71">
        <v>2019</v>
      </c>
      <c r="Q854" s="71">
        <v>2023</v>
      </c>
      <c r="R854" s="71">
        <v>12.5</v>
      </c>
      <c r="S854" s="46" t="s">
        <v>1173</v>
      </c>
      <c r="T854" s="146">
        <f t="shared" si="138"/>
        <v>2028.5</v>
      </c>
      <c r="U854" s="147"/>
      <c r="V854" s="147"/>
      <c r="W854" s="147"/>
      <c r="X854" s="147"/>
      <c r="Y854" s="147"/>
      <c r="Z854" s="147"/>
      <c r="AA854" s="148"/>
      <c r="AB854" s="147"/>
      <c r="AC854" s="196">
        <f t="shared" si="139"/>
        <v>0</v>
      </c>
      <c r="AD854" s="196">
        <f t="shared" si="140"/>
        <v>0</v>
      </c>
      <c r="AE854" s="196">
        <f t="shared" si="141"/>
        <v>0</v>
      </c>
    </row>
    <row r="855" spans="1:31" s="7" customFormat="1" ht="15" customHeight="1" x14ac:dyDescent="0.25">
      <c r="A855" s="364"/>
      <c r="B855" s="248">
        <f t="shared" si="142"/>
        <v>237</v>
      </c>
      <c r="C855" s="382"/>
      <c r="D855" s="388" t="s">
        <v>3036</v>
      </c>
      <c r="E855" s="382"/>
      <c r="F855" s="46" t="s">
        <v>33</v>
      </c>
      <c r="G855" s="386">
        <v>0.76</v>
      </c>
      <c r="H855" s="386">
        <v>0.76</v>
      </c>
      <c r="I855" s="386">
        <v>120</v>
      </c>
      <c r="J855" s="18">
        <v>33.33</v>
      </c>
      <c r="K855" s="18">
        <v>426</v>
      </c>
      <c r="L855" s="18">
        <v>10</v>
      </c>
      <c r="M855" s="71">
        <v>2016</v>
      </c>
      <c r="N855" s="144">
        <f>IF(K855="","",IF(O855="",IF(K855=0,"",IF(K855&lt;=[7]Разработчик!$D$7,[7]Разработчик!$C$8,IF(K855&lt;=[7]Разработчик!$G$7,[7]Разработчик!$F$8,IF(K855&lt;=[7]Разработчик!$J$7,[7]Разработчик!$I$8,IF(K855&lt;=[7]Разработчик!$M$7,[7]Разработчик!$L$8,IF(K855&lt;=[7]Разработчик!$P$7,[7]Разработчик!$O$8,IF(K855&lt;=[7]Разработчик!$S$7,[7]Разработчик!$R$8,IF(K855&lt;=425.9,3.5,IF(K855&gt;=[7]Разработчик!$V$7,[7]Разработчик!$U$8))))))))),"-"))</f>
        <v>4</v>
      </c>
      <c r="O855" s="145"/>
      <c r="P855" s="71">
        <v>2019</v>
      </c>
      <c r="Q855" s="71">
        <v>2023</v>
      </c>
      <c r="R855" s="71">
        <v>12.5</v>
      </c>
      <c r="S855" s="46" t="s">
        <v>1173</v>
      </c>
      <c r="T855" s="146">
        <f t="shared" si="138"/>
        <v>2028.5</v>
      </c>
      <c r="U855" s="147">
        <v>11</v>
      </c>
      <c r="V855" s="147">
        <v>2</v>
      </c>
      <c r="W855" s="147">
        <v>12</v>
      </c>
      <c r="X855" s="147">
        <v>2</v>
      </c>
      <c r="Y855" s="147">
        <v>0</v>
      </c>
      <c r="Z855" s="147">
        <v>6</v>
      </c>
      <c r="AA855" s="148" t="s">
        <v>2929</v>
      </c>
      <c r="AB855" s="147" t="s">
        <v>2521</v>
      </c>
      <c r="AC855" s="196">
        <f t="shared" si="139"/>
        <v>21</v>
      </c>
      <c r="AD855" s="196">
        <f t="shared" si="140"/>
        <v>74</v>
      </c>
      <c r="AE855" s="196">
        <f t="shared" si="141"/>
        <v>95</v>
      </c>
    </row>
    <row r="856" spans="1:31" s="7" customFormat="1" x14ac:dyDescent="0.25">
      <c r="A856" s="364"/>
      <c r="B856" s="248">
        <f t="shared" si="142"/>
        <v>237</v>
      </c>
      <c r="C856" s="382"/>
      <c r="D856" s="387"/>
      <c r="E856" s="382"/>
      <c r="F856" s="46" t="s">
        <v>33</v>
      </c>
      <c r="G856" s="386"/>
      <c r="H856" s="386"/>
      <c r="I856" s="386"/>
      <c r="J856" s="18">
        <v>11.6</v>
      </c>
      <c r="K856" s="18">
        <v>325</v>
      </c>
      <c r="L856" s="18">
        <v>8</v>
      </c>
      <c r="M856" s="71">
        <v>2016</v>
      </c>
      <c r="N856" s="144">
        <f>IF(K856="","",IF(O856="",IF(K856=0,"",IF(K856&lt;=[7]Разработчик!$D$7,[7]Разработчик!$C$8,IF(K856&lt;=[7]Разработчик!$G$7,[7]Разработчик!$F$8,IF(K856&lt;=[7]Разработчик!$J$7,[7]Разработчик!$I$8,IF(K856&lt;=[7]Разработчик!$M$7,[7]Разработчик!$L$8,IF(K856&lt;=[7]Разработчик!$P$7,[7]Разработчик!$O$8,IF(K856&lt;=[7]Разработчик!$S$7,[7]Разработчик!$R$8,IF(K856&lt;=425.9,3.5,IF(K856&gt;=[7]Разработчик!$V$7,[7]Разработчик!$U$8))))))))),"-"))</f>
        <v>3</v>
      </c>
      <c r="O856" s="145"/>
      <c r="P856" s="71">
        <v>2019</v>
      </c>
      <c r="Q856" s="71">
        <v>2023</v>
      </c>
      <c r="R856" s="71">
        <v>12.5</v>
      </c>
      <c r="S856" s="46" t="s">
        <v>1173</v>
      </c>
      <c r="T856" s="146">
        <f t="shared" si="138"/>
        <v>2028.5</v>
      </c>
      <c r="U856" s="147"/>
      <c r="V856" s="147"/>
      <c r="W856" s="147"/>
      <c r="X856" s="147"/>
      <c r="Y856" s="147"/>
      <c r="Z856" s="147"/>
      <c r="AA856" s="148"/>
      <c r="AB856" s="147"/>
      <c r="AC856" s="196">
        <f t="shared" si="139"/>
        <v>0</v>
      </c>
      <c r="AD856" s="196">
        <f t="shared" si="140"/>
        <v>0</v>
      </c>
      <c r="AE856" s="196">
        <f t="shared" si="141"/>
        <v>0</v>
      </c>
    </row>
    <row r="857" spans="1:31" s="7" customFormat="1" x14ac:dyDescent="0.25">
      <c r="A857" s="364"/>
      <c r="B857" s="248">
        <f t="shared" si="142"/>
        <v>237</v>
      </c>
      <c r="C857" s="382"/>
      <c r="D857" s="387"/>
      <c r="E857" s="382"/>
      <c r="F857" s="46" t="s">
        <v>33</v>
      </c>
      <c r="G857" s="386"/>
      <c r="H857" s="386"/>
      <c r="I857" s="386"/>
      <c r="J857" s="18">
        <v>7.3</v>
      </c>
      <c r="K857" s="18">
        <v>273</v>
      </c>
      <c r="L857" s="18">
        <v>8</v>
      </c>
      <c r="M857" s="71">
        <v>2016</v>
      </c>
      <c r="N857" s="144">
        <f>IF(K857="","",IF(O857="",IF(K857=0,"",IF(K857&lt;=[7]Разработчик!$D$7,[7]Разработчик!$C$8,IF(K857&lt;=[7]Разработчик!$G$7,[7]Разработчик!$F$8,IF(K857&lt;=[7]Разработчик!$J$7,[7]Разработчик!$I$8,IF(K857&lt;=[7]Разработчик!$M$7,[7]Разработчик!$L$8,IF(K857&lt;=[7]Разработчик!$P$7,[7]Разработчик!$O$8,IF(K857&lt;=[7]Разработчик!$S$7,[7]Разработчик!$R$8,IF(K857&lt;=425.9,3.5,IF(K857&gt;=[7]Разработчик!$V$7,[7]Разработчик!$U$8))))))))),"-"))</f>
        <v>3</v>
      </c>
      <c r="O857" s="145"/>
      <c r="P857" s="71">
        <v>2019</v>
      </c>
      <c r="Q857" s="71">
        <v>2023</v>
      </c>
      <c r="R857" s="71">
        <v>12.5</v>
      </c>
      <c r="S857" s="46" t="s">
        <v>1173</v>
      </c>
      <c r="T857" s="146">
        <f t="shared" si="138"/>
        <v>2028.5</v>
      </c>
      <c r="U857" s="147"/>
      <c r="V857" s="147"/>
      <c r="W857" s="147"/>
      <c r="X857" s="147"/>
      <c r="Y857" s="147"/>
      <c r="Z857" s="147"/>
      <c r="AA857" s="148"/>
      <c r="AB857" s="147"/>
      <c r="AC857" s="196">
        <f t="shared" si="139"/>
        <v>0</v>
      </c>
      <c r="AD857" s="196">
        <f t="shared" si="140"/>
        <v>0</v>
      </c>
      <c r="AE857" s="196">
        <f t="shared" si="141"/>
        <v>0</v>
      </c>
    </row>
    <row r="858" spans="1:31" s="7" customFormat="1" x14ac:dyDescent="0.25">
      <c r="A858" s="364"/>
      <c r="B858" s="248">
        <f t="shared" si="142"/>
        <v>237</v>
      </c>
      <c r="C858" s="382"/>
      <c r="D858" s="387"/>
      <c r="E858" s="382"/>
      <c r="F858" s="46" t="s">
        <v>33</v>
      </c>
      <c r="G858" s="386"/>
      <c r="H858" s="386"/>
      <c r="I858" s="386"/>
      <c r="J858" s="18">
        <v>0.15</v>
      </c>
      <c r="K858" s="18">
        <v>57</v>
      </c>
      <c r="L858" s="18">
        <v>5</v>
      </c>
      <c r="M858" s="71">
        <v>2016</v>
      </c>
      <c r="N858" s="144">
        <f>IF(K858="","",IF(O858="",IF(K858=0,"",IF(K858&lt;=[7]Разработчик!$D$7,[7]Разработчик!$C$8,IF(K858&lt;=[7]Разработчик!$G$7,[7]Разработчик!$F$8,IF(K858&lt;=[7]Разработчик!$J$7,[7]Разработчик!$I$8,IF(K858&lt;=[7]Разработчик!$M$7,[7]Разработчик!$L$8,IF(K858&lt;=[7]Разработчик!$P$7,[7]Разработчик!$O$8,IF(K858&lt;=[7]Разработчик!$S$7,[7]Разработчик!$R$8,IF(K858&lt;=425.9,3.5,IF(K858&gt;=[7]Разработчик!$V$7,[7]Разработчик!$U$8))))))))),"-"))</f>
        <v>1.5</v>
      </c>
      <c r="O858" s="145"/>
      <c r="P858" s="71">
        <v>2019</v>
      </c>
      <c r="Q858" s="71">
        <v>2023</v>
      </c>
      <c r="R858" s="71">
        <v>12.5</v>
      </c>
      <c r="S858" s="46" t="s">
        <v>1173</v>
      </c>
      <c r="T858" s="146">
        <f t="shared" si="138"/>
        <v>2028.5</v>
      </c>
      <c r="U858" s="147"/>
      <c r="V858" s="147"/>
      <c r="W858" s="147"/>
      <c r="X858" s="147"/>
      <c r="Y858" s="147"/>
      <c r="Z858" s="147"/>
      <c r="AA858" s="148"/>
      <c r="AB858" s="147"/>
      <c r="AC858" s="196">
        <f t="shared" si="139"/>
        <v>0</v>
      </c>
      <c r="AD858" s="196">
        <f t="shared" si="140"/>
        <v>0</v>
      </c>
      <c r="AE858" s="196">
        <f t="shared" si="141"/>
        <v>0</v>
      </c>
    </row>
    <row r="859" spans="1:31" s="7" customFormat="1" x14ac:dyDescent="0.25">
      <c r="A859" s="364"/>
      <c r="B859" s="248">
        <f t="shared" si="142"/>
        <v>237</v>
      </c>
      <c r="C859" s="382"/>
      <c r="D859" s="387"/>
      <c r="E859" s="382"/>
      <c r="F859" s="46" t="s">
        <v>33</v>
      </c>
      <c r="G859" s="386"/>
      <c r="H859" s="386"/>
      <c r="I859" s="386"/>
      <c r="J859" s="18">
        <v>1.7</v>
      </c>
      <c r="K859" s="18">
        <v>32</v>
      </c>
      <c r="L859" s="18">
        <v>4.5</v>
      </c>
      <c r="M859" s="71">
        <v>2016</v>
      </c>
      <c r="N859" s="144">
        <f>IF(K859="","",IF(O859="",IF(K859=0,"",IF(K859&lt;=[7]Разработчик!$D$7,[7]Разработчик!$C$8,IF(K859&lt;=[7]Разработчик!$G$7,[7]Разработчик!$F$8,IF(K859&lt;=[7]Разработчик!$J$7,[7]Разработчик!$I$8,IF(K859&lt;=[7]Разработчик!$M$7,[7]Разработчик!$L$8,IF(K859&lt;=[7]Разработчик!$P$7,[7]Разработчик!$O$8,IF(K859&lt;=[7]Разработчик!$S$7,[7]Разработчик!$R$8,IF(K859&lt;=425.9,3.5,IF(K859&gt;=[7]Разработчик!$V$7,[7]Разработчик!$U$8))))))))),"-"))</f>
        <v>1.5</v>
      </c>
      <c r="O859" s="145"/>
      <c r="P859" s="71">
        <v>2019</v>
      </c>
      <c r="Q859" s="71">
        <v>2023</v>
      </c>
      <c r="R859" s="71">
        <v>12.5</v>
      </c>
      <c r="S859" s="46" t="s">
        <v>1173</v>
      </c>
      <c r="T859" s="146">
        <f t="shared" si="138"/>
        <v>2028.5</v>
      </c>
      <c r="U859" s="147"/>
      <c r="V859" s="147"/>
      <c r="W859" s="147"/>
      <c r="X859" s="147"/>
      <c r="Y859" s="147"/>
      <c r="Z859" s="147"/>
      <c r="AA859" s="148"/>
      <c r="AB859" s="147"/>
      <c r="AC859" s="196">
        <f t="shared" si="139"/>
        <v>0</v>
      </c>
      <c r="AD859" s="196">
        <f t="shared" si="140"/>
        <v>0</v>
      </c>
      <c r="AE859" s="196">
        <f t="shared" si="141"/>
        <v>0</v>
      </c>
    </row>
    <row r="860" spans="1:31" s="7" customFormat="1" x14ac:dyDescent="0.25">
      <c r="A860" s="364"/>
      <c r="B860" s="248">
        <f t="shared" si="142"/>
        <v>237</v>
      </c>
      <c r="C860" s="382"/>
      <c r="D860" s="387"/>
      <c r="E860" s="382"/>
      <c r="F860" s="46" t="s">
        <v>33</v>
      </c>
      <c r="G860" s="386"/>
      <c r="H860" s="386"/>
      <c r="I860" s="386"/>
      <c r="J860" s="18">
        <v>0.5</v>
      </c>
      <c r="K860" s="18">
        <v>18</v>
      </c>
      <c r="L860" s="18">
        <v>4</v>
      </c>
      <c r="M860" s="71">
        <v>2016</v>
      </c>
      <c r="N860" s="144">
        <f>IF(K860="","",IF(O860="",IF(K860=0,"",IF(K860&lt;=[7]Разработчик!$D$7,[7]Разработчик!$C$8,IF(K860&lt;=[7]Разработчик!$G$7,[7]Разработчик!$F$8,IF(K860&lt;=[7]Разработчик!$J$7,[7]Разработчик!$I$8,IF(K860&lt;=[7]Разработчик!$M$7,[7]Разработчик!$L$8,IF(K860&lt;=[7]Разработчик!$P$7,[7]Разработчик!$O$8,IF(K860&lt;=[7]Разработчик!$S$7,[7]Разработчик!$R$8,IF(K860&lt;=425.9,3.5,IF(K860&gt;=[7]Разработчик!$V$7,[7]Разработчик!$U$8))))))))),"-"))</f>
        <v>1</v>
      </c>
      <c r="O860" s="145"/>
      <c r="P860" s="71">
        <v>2019</v>
      </c>
      <c r="Q860" s="71">
        <v>2023</v>
      </c>
      <c r="R860" s="71">
        <v>12.5</v>
      </c>
      <c r="S860" s="46" t="s">
        <v>1173</v>
      </c>
      <c r="T860" s="146">
        <f t="shared" si="138"/>
        <v>2028.5</v>
      </c>
      <c r="U860" s="147"/>
      <c r="V860" s="147"/>
      <c r="W860" s="147"/>
      <c r="X860" s="147"/>
      <c r="Y860" s="147"/>
      <c r="Z860" s="147"/>
      <c r="AA860" s="148"/>
      <c r="AB860" s="147"/>
      <c r="AC860" s="196">
        <f t="shared" si="139"/>
        <v>0</v>
      </c>
      <c r="AD860" s="196">
        <f t="shared" si="140"/>
        <v>0</v>
      </c>
      <c r="AE860" s="196">
        <f t="shared" si="141"/>
        <v>0</v>
      </c>
    </row>
    <row r="861" spans="1:31" s="7" customFormat="1" ht="48" customHeight="1" x14ac:dyDescent="0.25">
      <c r="A861" s="364" t="s">
        <v>1801</v>
      </c>
      <c r="B861" s="248">
        <v>238</v>
      </c>
      <c r="C861" s="382" t="s">
        <v>1802</v>
      </c>
      <c r="D861" s="150" t="s">
        <v>1803</v>
      </c>
      <c r="E861" s="382" t="s">
        <v>1797</v>
      </c>
      <c r="F861" s="46" t="s">
        <v>33</v>
      </c>
      <c r="G861" s="18">
        <v>1.85</v>
      </c>
      <c r="H861" s="18">
        <v>1.85</v>
      </c>
      <c r="I861" s="18">
        <v>177</v>
      </c>
      <c r="J861" s="18">
        <v>10.73</v>
      </c>
      <c r="K861" s="18">
        <v>273</v>
      </c>
      <c r="L861" s="18">
        <v>10</v>
      </c>
      <c r="M861" s="71">
        <v>2016</v>
      </c>
      <c r="N861" s="144">
        <f>IF(K861="","",IF(O861="",IF(K861=0,"",IF(K861&lt;=[7]Разработчик!$D$7,[7]Разработчик!$C$8,IF(K861&lt;=[7]Разработчик!$G$7,[7]Разработчик!$F$8,IF(K861&lt;=[7]Разработчик!$J$7,[7]Разработчик!$I$8,IF(K861&lt;=[7]Разработчик!$M$7,[7]Разработчик!$L$8,IF(K861&lt;=[7]Разработчик!$P$7,[7]Разработчик!$O$8,IF(K861&lt;=[7]Разработчик!$S$7,[7]Разработчик!$R$8,IF(K861&lt;=425.9,3.5,IF(K861&gt;=[7]Разработчик!$V$7,[7]Разработчик!$U$8))))))))),"-"))</f>
        <v>3</v>
      </c>
      <c r="O861" s="145"/>
      <c r="P861" s="71">
        <v>2019</v>
      </c>
      <c r="Q861" s="71">
        <v>2023</v>
      </c>
      <c r="R861" s="71">
        <v>12.5</v>
      </c>
      <c r="S861" s="46" t="s">
        <v>1173</v>
      </c>
      <c r="T861" s="146">
        <f t="shared" si="138"/>
        <v>2028.5</v>
      </c>
      <c r="U861" s="147">
        <v>4</v>
      </c>
      <c r="V861" s="147">
        <v>0</v>
      </c>
      <c r="W861" s="147">
        <v>0</v>
      </c>
      <c r="X861" s="147">
        <v>0</v>
      </c>
      <c r="Y861" s="147">
        <v>0</v>
      </c>
      <c r="Z861" s="147">
        <v>0</v>
      </c>
      <c r="AA861" s="148" t="s">
        <v>2930</v>
      </c>
      <c r="AB861" s="147" t="s">
        <v>2520</v>
      </c>
      <c r="AC861" s="196">
        <f t="shared" si="139"/>
        <v>4</v>
      </c>
      <c r="AD861" s="196">
        <f t="shared" si="140"/>
        <v>8</v>
      </c>
      <c r="AE861" s="196">
        <f t="shared" si="141"/>
        <v>12</v>
      </c>
    </row>
    <row r="862" spans="1:31" s="7" customFormat="1" ht="15" customHeight="1" x14ac:dyDescent="0.25">
      <c r="A862" s="364"/>
      <c r="B862" s="248">
        <f t="shared" ref="B862:B875" si="143">B861</f>
        <v>238</v>
      </c>
      <c r="C862" s="382"/>
      <c r="D862" s="387" t="s">
        <v>1804</v>
      </c>
      <c r="E862" s="382"/>
      <c r="F862" s="46" t="s">
        <v>33</v>
      </c>
      <c r="G862" s="386">
        <v>1.85</v>
      </c>
      <c r="H862" s="386">
        <v>1.85</v>
      </c>
      <c r="I862" s="386">
        <v>177</v>
      </c>
      <c r="J862" s="18">
        <v>32.85</v>
      </c>
      <c r="K862" s="18">
        <v>273</v>
      </c>
      <c r="L862" s="18">
        <v>10</v>
      </c>
      <c r="M862" s="71">
        <v>2016</v>
      </c>
      <c r="N862" s="144">
        <f>IF(K862="","",IF(O862="",IF(K862=0,"",IF(K862&lt;=[7]Разработчик!$D$7,[7]Разработчик!$C$8,IF(K862&lt;=[7]Разработчик!$G$7,[7]Разработчик!$F$8,IF(K862&lt;=[7]Разработчик!$J$7,[7]Разработчик!$I$8,IF(K862&lt;=[7]Разработчик!$M$7,[7]Разработчик!$L$8,IF(K862&lt;=[7]Разработчик!$P$7,[7]Разработчик!$O$8,IF(K862&lt;=[7]Разработчик!$S$7,[7]Разработчик!$R$8,IF(K862&lt;=425.9,3.5,IF(K862&gt;=[7]Разработчик!$V$7,[7]Разработчик!$U$8))))))))),"-"))</f>
        <v>3</v>
      </c>
      <c r="O862" s="145"/>
      <c r="P862" s="71">
        <v>2019</v>
      </c>
      <c r="Q862" s="71">
        <v>2023</v>
      </c>
      <c r="R862" s="71">
        <v>12.5</v>
      </c>
      <c r="S862" s="46" t="s">
        <v>1173</v>
      </c>
      <c r="T862" s="146">
        <f t="shared" si="138"/>
        <v>2028.5</v>
      </c>
      <c r="U862" s="147">
        <v>14</v>
      </c>
      <c r="V862" s="147">
        <v>1</v>
      </c>
      <c r="W862" s="147">
        <v>13</v>
      </c>
      <c r="X862" s="147">
        <v>1</v>
      </c>
      <c r="Y862" s="147">
        <v>5</v>
      </c>
      <c r="Z862" s="147">
        <v>10</v>
      </c>
      <c r="AA862" s="148" t="s">
        <v>2931</v>
      </c>
      <c r="AB862" s="147" t="s">
        <v>2521</v>
      </c>
      <c r="AC862" s="196">
        <f t="shared" si="139"/>
        <v>31</v>
      </c>
      <c r="AD862" s="196">
        <f t="shared" si="140"/>
        <v>94</v>
      </c>
      <c r="AE862" s="196">
        <f t="shared" si="141"/>
        <v>125</v>
      </c>
    </row>
    <row r="863" spans="1:31" s="7" customFormat="1" x14ac:dyDescent="0.25">
      <c r="A863" s="364"/>
      <c r="B863" s="248">
        <f t="shared" si="143"/>
        <v>238</v>
      </c>
      <c r="C863" s="382"/>
      <c r="D863" s="387"/>
      <c r="E863" s="382"/>
      <c r="F863" s="46" t="s">
        <v>33</v>
      </c>
      <c r="G863" s="386"/>
      <c r="H863" s="386"/>
      <c r="I863" s="386"/>
      <c r="J863" s="18">
        <v>0.95</v>
      </c>
      <c r="K863" s="18">
        <v>108</v>
      </c>
      <c r="L863" s="18">
        <v>8</v>
      </c>
      <c r="M863" s="71">
        <v>2016</v>
      </c>
      <c r="N863" s="144">
        <f>IF(K863="","",IF(O863="",IF(K863=0,"",IF(K863&lt;=[7]Разработчик!$D$7,[7]Разработчик!$C$8,IF(K863&lt;=[7]Разработчик!$G$7,[7]Разработчик!$F$8,IF(K863&lt;=[7]Разработчик!$J$7,[7]Разработчик!$I$8,IF(K863&lt;=[7]Разработчик!$M$7,[7]Разработчик!$L$8,IF(K863&lt;=[7]Разработчик!$P$7,[7]Разработчик!$O$8,IF(K863&lt;=[7]Разработчик!$S$7,[7]Разработчик!$R$8,IF(K863&lt;=425.9,3.5,IF(K863&gt;=[7]Разработчик!$V$7,[7]Разработчик!$U$8))))))))),"-"))</f>
        <v>2</v>
      </c>
      <c r="O863" s="145"/>
      <c r="P863" s="71">
        <v>2019</v>
      </c>
      <c r="Q863" s="71">
        <v>2023</v>
      </c>
      <c r="R863" s="71">
        <v>12.5</v>
      </c>
      <c r="S863" s="46" t="s">
        <v>1173</v>
      </c>
      <c r="T863" s="146">
        <f t="shared" si="138"/>
        <v>2028.5</v>
      </c>
      <c r="U863" s="147"/>
      <c r="V863" s="147"/>
      <c r="W863" s="147"/>
      <c r="X863" s="147"/>
      <c r="Y863" s="147"/>
      <c r="Z863" s="147"/>
      <c r="AA863" s="148"/>
      <c r="AB863" s="147"/>
      <c r="AC863" s="196">
        <f t="shared" si="139"/>
        <v>0</v>
      </c>
      <c r="AD863" s="196">
        <f t="shared" si="140"/>
        <v>0</v>
      </c>
      <c r="AE863" s="196">
        <f t="shared" si="141"/>
        <v>0</v>
      </c>
    </row>
    <row r="864" spans="1:31" s="7" customFormat="1" x14ac:dyDescent="0.25">
      <c r="A864" s="364"/>
      <c r="B864" s="248">
        <f t="shared" si="143"/>
        <v>238</v>
      </c>
      <c r="C864" s="382"/>
      <c r="D864" s="387"/>
      <c r="E864" s="382"/>
      <c r="F864" s="46" t="s">
        <v>33</v>
      </c>
      <c r="G864" s="386"/>
      <c r="H864" s="386"/>
      <c r="I864" s="386"/>
      <c r="J864" s="18">
        <v>5.37</v>
      </c>
      <c r="K864" s="18">
        <v>57</v>
      </c>
      <c r="L864" s="18">
        <v>5</v>
      </c>
      <c r="M864" s="71">
        <v>2016</v>
      </c>
      <c r="N864" s="144">
        <f>IF(K864="","",IF(O864="",IF(K864=0,"",IF(K864&lt;=[7]Разработчик!$D$7,[7]Разработчик!$C$8,IF(K864&lt;=[7]Разработчик!$G$7,[7]Разработчик!$F$8,IF(K864&lt;=[7]Разработчик!$J$7,[7]Разработчик!$I$8,IF(K864&lt;=[7]Разработчик!$M$7,[7]Разработчик!$L$8,IF(K864&lt;=[7]Разработчик!$P$7,[7]Разработчик!$O$8,IF(K864&lt;=[7]Разработчик!$S$7,[7]Разработчик!$R$8,IF(K864&lt;=425.9,3.5,IF(K864&gt;=[7]Разработчик!$V$7,[7]Разработчик!$U$8))))))))),"-"))</f>
        <v>1.5</v>
      </c>
      <c r="O864" s="145"/>
      <c r="P864" s="71">
        <v>2019</v>
      </c>
      <c r="Q864" s="71">
        <v>2023</v>
      </c>
      <c r="R864" s="71">
        <v>12.5</v>
      </c>
      <c r="S864" s="46" t="s">
        <v>1173</v>
      </c>
      <c r="T864" s="146">
        <f t="shared" si="138"/>
        <v>2028.5</v>
      </c>
      <c r="U864" s="147"/>
      <c r="V864" s="147"/>
      <c r="W864" s="147"/>
      <c r="X864" s="147"/>
      <c r="Y864" s="147"/>
      <c r="Z864" s="147"/>
      <c r="AA864" s="148"/>
      <c r="AB864" s="147"/>
      <c r="AC864" s="196">
        <f t="shared" si="139"/>
        <v>0</v>
      </c>
      <c r="AD864" s="196">
        <f t="shared" si="140"/>
        <v>0</v>
      </c>
      <c r="AE864" s="196">
        <f t="shared" si="141"/>
        <v>0</v>
      </c>
    </row>
    <row r="865" spans="1:31" s="7" customFormat="1" x14ac:dyDescent="0.25">
      <c r="A865" s="364"/>
      <c r="B865" s="248">
        <f t="shared" si="143"/>
        <v>238</v>
      </c>
      <c r="C865" s="382"/>
      <c r="D865" s="387"/>
      <c r="E865" s="382"/>
      <c r="F865" s="46" t="s">
        <v>33</v>
      </c>
      <c r="G865" s="386"/>
      <c r="H865" s="386"/>
      <c r="I865" s="386"/>
      <c r="J865" s="18">
        <v>0.1</v>
      </c>
      <c r="K865" s="18">
        <v>18</v>
      </c>
      <c r="L865" s="18">
        <v>4</v>
      </c>
      <c r="M865" s="71">
        <v>2016</v>
      </c>
      <c r="N865" s="144">
        <f>IF(K865="","",IF(O865="",IF(K865=0,"",IF(K865&lt;=[7]Разработчик!$D$7,[7]Разработчик!$C$8,IF(K865&lt;=[7]Разработчик!$G$7,[7]Разработчик!$F$8,IF(K865&lt;=[7]Разработчик!$J$7,[7]Разработчик!$I$8,IF(K865&lt;=[7]Разработчик!$M$7,[7]Разработчик!$L$8,IF(K865&lt;=[7]Разработчик!$P$7,[7]Разработчик!$O$8,IF(K865&lt;=[7]Разработчик!$S$7,[7]Разработчик!$R$8,IF(K865&lt;=425.9,3.5,IF(K865&gt;=[7]Разработчик!$V$7,[7]Разработчик!$U$8))))))))),"-"))</f>
        <v>1</v>
      </c>
      <c r="O865" s="145"/>
      <c r="P865" s="71">
        <v>2019</v>
      </c>
      <c r="Q865" s="71">
        <v>2023</v>
      </c>
      <c r="R865" s="71">
        <v>12.5</v>
      </c>
      <c r="S865" s="46" t="s">
        <v>1173</v>
      </c>
      <c r="T865" s="146">
        <f t="shared" si="138"/>
        <v>2028.5</v>
      </c>
      <c r="U865" s="147"/>
      <c r="V865" s="147"/>
      <c r="W865" s="147"/>
      <c r="X865" s="147"/>
      <c r="Y865" s="147"/>
      <c r="Z865" s="147"/>
      <c r="AA865" s="148"/>
      <c r="AB865" s="147"/>
      <c r="AC865" s="196">
        <f t="shared" si="139"/>
        <v>0</v>
      </c>
      <c r="AD865" s="196">
        <f t="shared" si="140"/>
        <v>0</v>
      </c>
      <c r="AE865" s="196">
        <f t="shared" si="141"/>
        <v>0</v>
      </c>
    </row>
    <row r="866" spans="1:31" s="7" customFormat="1" x14ac:dyDescent="0.25">
      <c r="A866" s="364"/>
      <c r="B866" s="248">
        <f t="shared" si="143"/>
        <v>238</v>
      </c>
      <c r="C866" s="382"/>
      <c r="D866" s="150" t="s">
        <v>1805</v>
      </c>
      <c r="E866" s="382"/>
      <c r="F866" s="46" t="s">
        <v>33</v>
      </c>
      <c r="G866" s="18">
        <v>1.85</v>
      </c>
      <c r="H866" s="18">
        <v>1.85</v>
      </c>
      <c r="I866" s="18">
        <v>177</v>
      </c>
      <c r="J866" s="18">
        <v>29.67</v>
      </c>
      <c r="K866" s="18">
        <v>57</v>
      </c>
      <c r="L866" s="18">
        <v>5</v>
      </c>
      <c r="M866" s="71">
        <v>2016</v>
      </c>
      <c r="N866" s="144">
        <f>IF(K866="","",IF(O866="",IF(K866=0,"",IF(K866&lt;=[7]Разработчик!$D$7,[7]Разработчик!$C$8,IF(K866&lt;=[7]Разработчик!$G$7,[7]Разработчик!$F$8,IF(K866&lt;=[7]Разработчик!$J$7,[7]Разработчик!$I$8,IF(K866&lt;=[7]Разработчик!$M$7,[7]Разработчик!$L$8,IF(K866&lt;=[7]Разработчик!$P$7,[7]Разработчик!$O$8,IF(K866&lt;=[7]Разработчик!$S$7,[7]Разработчик!$R$8,IF(K866&lt;=425.9,3.5,IF(K866&gt;=[7]Разработчик!$V$7,[7]Разработчик!$U$8))))))))),"-"))</f>
        <v>1.5</v>
      </c>
      <c r="O866" s="145"/>
      <c r="P866" s="71">
        <v>2019</v>
      </c>
      <c r="Q866" s="71">
        <v>2023</v>
      </c>
      <c r="R866" s="71">
        <v>12.5</v>
      </c>
      <c r="S866" s="46" t="s">
        <v>1173</v>
      </c>
      <c r="T866" s="146">
        <f t="shared" si="138"/>
        <v>2028.5</v>
      </c>
      <c r="U866" s="147">
        <v>5</v>
      </c>
      <c r="V866" s="147">
        <v>1</v>
      </c>
      <c r="W866" s="147">
        <v>2</v>
      </c>
      <c r="X866" s="147">
        <v>0</v>
      </c>
      <c r="Y866" s="147">
        <v>1</v>
      </c>
      <c r="Z866" s="147">
        <v>0</v>
      </c>
      <c r="AA866" s="148" t="s">
        <v>2932</v>
      </c>
      <c r="AB866" s="147" t="s">
        <v>2521</v>
      </c>
      <c r="AC866" s="196">
        <f t="shared" si="139"/>
        <v>7</v>
      </c>
      <c r="AD866" s="196">
        <f t="shared" si="140"/>
        <v>18</v>
      </c>
      <c r="AE866" s="196">
        <f t="shared" si="141"/>
        <v>25</v>
      </c>
    </row>
    <row r="867" spans="1:31" s="7" customFormat="1" x14ac:dyDescent="0.25">
      <c r="A867" s="364"/>
      <c r="B867" s="248">
        <f t="shared" si="143"/>
        <v>238</v>
      </c>
      <c r="C867" s="382"/>
      <c r="D867" s="46" t="s">
        <v>1806</v>
      </c>
      <c r="E867" s="382"/>
      <c r="F867" s="46" t="s">
        <v>33</v>
      </c>
      <c r="G867" s="46">
        <v>1.85</v>
      </c>
      <c r="H867" s="46">
        <v>1.85</v>
      </c>
      <c r="I867" s="46">
        <v>177</v>
      </c>
      <c r="J867" s="46">
        <v>28.45</v>
      </c>
      <c r="K867" s="46">
        <v>273</v>
      </c>
      <c r="L867" s="46">
        <v>10</v>
      </c>
      <c r="M867" s="71">
        <v>2016</v>
      </c>
      <c r="N867" s="144">
        <f>IF(K867="","",IF(O867="",IF(K867=0,"",IF(K867&lt;=[7]Разработчик!$D$7,[7]Разработчик!$C$8,IF(K867&lt;=[7]Разработчик!$G$7,[7]Разработчик!$F$8,IF(K867&lt;=[7]Разработчик!$J$7,[7]Разработчик!$I$8,IF(K867&lt;=[7]Разработчик!$M$7,[7]Разработчик!$L$8,IF(K867&lt;=[7]Разработчик!$P$7,[7]Разработчик!$O$8,IF(K867&lt;=[7]Разработчик!$S$7,[7]Разработчик!$R$8,IF(K867&lt;=425.9,3.5,IF(K867&gt;=[7]Разработчик!$V$7,[7]Разработчик!$U$8))))))))),"-"))</f>
        <v>3</v>
      </c>
      <c r="O867" s="145"/>
      <c r="P867" s="71">
        <v>2019</v>
      </c>
      <c r="Q867" s="71">
        <v>2023</v>
      </c>
      <c r="R867" s="71">
        <v>12.5</v>
      </c>
      <c r="S867" s="46" t="s">
        <v>1173</v>
      </c>
      <c r="T867" s="146">
        <f t="shared" si="138"/>
        <v>2028.5</v>
      </c>
      <c r="U867" s="147">
        <v>0</v>
      </c>
      <c r="V867" s="147">
        <v>0</v>
      </c>
      <c r="W867" s="147">
        <v>0</v>
      </c>
      <c r="X867" s="147">
        <v>0</v>
      </c>
      <c r="Y867" s="147">
        <v>0</v>
      </c>
      <c r="Z867" s="147">
        <v>0</v>
      </c>
      <c r="AA867" s="148" t="s">
        <v>2933</v>
      </c>
      <c r="AB867" s="147" t="s">
        <v>2521</v>
      </c>
      <c r="AC867" s="196">
        <f t="shared" si="139"/>
        <v>0</v>
      </c>
      <c r="AD867" s="196">
        <f t="shared" si="140"/>
        <v>0</v>
      </c>
      <c r="AE867" s="196">
        <f t="shared" si="141"/>
        <v>0</v>
      </c>
    </row>
    <row r="868" spans="1:31" s="7" customFormat="1" ht="15" customHeight="1" x14ac:dyDescent="0.25">
      <c r="A868" s="364"/>
      <c r="B868" s="248">
        <f t="shared" si="143"/>
        <v>238</v>
      </c>
      <c r="C868" s="382"/>
      <c r="D868" s="364" t="s">
        <v>1807</v>
      </c>
      <c r="E868" s="382"/>
      <c r="F868" s="46" t="s">
        <v>33</v>
      </c>
      <c r="G868" s="364">
        <v>1.85</v>
      </c>
      <c r="H868" s="364">
        <v>1.85</v>
      </c>
      <c r="I868" s="364">
        <v>177</v>
      </c>
      <c r="J868" s="46">
        <v>23.28</v>
      </c>
      <c r="K868" s="46">
        <v>273</v>
      </c>
      <c r="L868" s="46">
        <v>10</v>
      </c>
      <c r="M868" s="71">
        <v>2016</v>
      </c>
      <c r="N868" s="144">
        <f>IF(K868="","",IF(O868="",IF(K868=0,"",IF(K868&lt;=[7]Разработчик!$D$7,[7]Разработчик!$C$8,IF(K868&lt;=[7]Разработчик!$G$7,[7]Разработчик!$F$8,IF(K868&lt;=[7]Разработчик!$J$7,[7]Разработчик!$I$8,IF(K868&lt;=[7]Разработчик!$M$7,[7]Разработчик!$L$8,IF(K868&lt;=[7]Разработчик!$P$7,[7]Разработчик!$O$8,IF(K868&lt;=[7]Разработчик!$S$7,[7]Разработчик!$R$8,IF(K868&lt;=425.9,3.5,IF(K868&gt;=[7]Разработчик!$V$7,[7]Разработчик!$U$8))))))))),"-"))</f>
        <v>3</v>
      </c>
      <c r="O868" s="145"/>
      <c r="P868" s="71">
        <v>2019</v>
      </c>
      <c r="Q868" s="71">
        <v>2023</v>
      </c>
      <c r="R868" s="71">
        <v>12.5</v>
      </c>
      <c r="S868" s="46" t="s">
        <v>1173</v>
      </c>
      <c r="T868" s="146">
        <f t="shared" si="138"/>
        <v>2028.5</v>
      </c>
      <c r="U868" s="71">
        <v>11</v>
      </c>
      <c r="V868" s="71">
        <v>0</v>
      </c>
      <c r="W868" s="71">
        <v>7</v>
      </c>
      <c r="X868" s="71">
        <v>1</v>
      </c>
      <c r="Y868" s="71">
        <v>1</v>
      </c>
      <c r="Z868" s="147">
        <v>4</v>
      </c>
      <c r="AA868" s="148" t="s">
        <v>2934</v>
      </c>
      <c r="AB868" s="147" t="s">
        <v>2521</v>
      </c>
      <c r="AC868" s="196">
        <f t="shared" si="139"/>
        <v>17</v>
      </c>
      <c r="AD868" s="196">
        <f t="shared" si="140"/>
        <v>51</v>
      </c>
      <c r="AE868" s="196">
        <f t="shared" si="141"/>
        <v>68</v>
      </c>
    </row>
    <row r="869" spans="1:31" s="7" customFormat="1" x14ac:dyDescent="0.25">
      <c r="A869" s="364"/>
      <c r="B869" s="248">
        <f t="shared" si="143"/>
        <v>238</v>
      </c>
      <c r="C869" s="382"/>
      <c r="D869" s="364"/>
      <c r="E869" s="382"/>
      <c r="F869" s="46" t="s">
        <v>33</v>
      </c>
      <c r="G869" s="364"/>
      <c r="H869" s="364"/>
      <c r="I869" s="364"/>
      <c r="J869" s="46">
        <v>0.9</v>
      </c>
      <c r="K869" s="46">
        <v>57</v>
      </c>
      <c r="L869" s="46">
        <v>5</v>
      </c>
      <c r="M869" s="71">
        <v>2016</v>
      </c>
      <c r="N869" s="144">
        <f>IF(K869="","",IF(O869="",IF(K869=0,"",IF(K869&lt;=[7]Разработчик!$D$7,[7]Разработчик!$C$8,IF(K869&lt;=[7]Разработчик!$G$7,[7]Разработчик!$F$8,IF(K869&lt;=[7]Разработчик!$J$7,[7]Разработчик!$I$8,IF(K869&lt;=[7]Разработчик!$M$7,[7]Разработчик!$L$8,IF(K869&lt;=[7]Разработчик!$P$7,[7]Разработчик!$O$8,IF(K869&lt;=[7]Разработчик!$S$7,[7]Разработчик!$R$8,IF(K869&lt;=425.9,3.5,IF(K869&gt;=[7]Разработчик!$V$7,[7]Разработчик!$U$8))))))))),"-"))</f>
        <v>1.5</v>
      </c>
      <c r="O869" s="145"/>
      <c r="P869" s="71">
        <v>2019</v>
      </c>
      <c r="Q869" s="71">
        <v>2023</v>
      </c>
      <c r="R869" s="71">
        <v>12.5</v>
      </c>
      <c r="S869" s="46" t="s">
        <v>1173</v>
      </c>
      <c r="T869" s="146">
        <f t="shared" si="138"/>
        <v>2028.5</v>
      </c>
      <c r="U869" s="147"/>
      <c r="V869" s="147"/>
      <c r="W869" s="147"/>
      <c r="X869" s="147"/>
      <c r="Y869" s="147"/>
      <c r="Z869" s="147"/>
      <c r="AA869" s="148"/>
      <c r="AB869" s="147"/>
      <c r="AC869" s="196">
        <f t="shared" si="139"/>
        <v>0</v>
      </c>
      <c r="AD869" s="196">
        <f t="shared" si="140"/>
        <v>0</v>
      </c>
      <c r="AE869" s="196">
        <f t="shared" si="141"/>
        <v>0</v>
      </c>
    </row>
    <row r="870" spans="1:31" s="7" customFormat="1" x14ac:dyDescent="0.25">
      <c r="A870" s="364"/>
      <c r="B870" s="248">
        <f t="shared" si="143"/>
        <v>238</v>
      </c>
      <c r="C870" s="382"/>
      <c r="D870" s="150" t="s">
        <v>1808</v>
      </c>
      <c r="E870" s="382"/>
      <c r="F870" s="46" t="s">
        <v>33</v>
      </c>
      <c r="G870" s="18">
        <v>1.85</v>
      </c>
      <c r="H870" s="18">
        <v>1.85</v>
      </c>
      <c r="I870" s="18">
        <v>177</v>
      </c>
      <c r="J870" s="18">
        <v>9.85</v>
      </c>
      <c r="K870" s="46">
        <v>273</v>
      </c>
      <c r="L870" s="46">
        <v>10</v>
      </c>
      <c r="M870" s="71">
        <v>2016</v>
      </c>
      <c r="N870" s="144">
        <f>IF(K870="","",IF(O870="",IF(K870=0,"",IF(K870&lt;=[7]Разработчик!$D$7,[7]Разработчик!$C$8,IF(K870&lt;=[7]Разработчик!$G$7,[7]Разработчик!$F$8,IF(K870&lt;=[7]Разработчик!$J$7,[7]Разработчик!$I$8,IF(K870&lt;=[7]Разработчик!$M$7,[7]Разработчик!$L$8,IF(K870&lt;=[7]Разработчик!$P$7,[7]Разработчик!$O$8,IF(K870&lt;=[7]Разработчик!$S$7,[7]Разработчик!$R$8,IF(K870&lt;=425.9,3.5,IF(K870&gt;=[7]Разработчик!$V$7,[7]Разработчик!$U$8))))))))),"-"))</f>
        <v>3</v>
      </c>
      <c r="O870" s="145"/>
      <c r="P870" s="71">
        <v>2019</v>
      </c>
      <c r="Q870" s="71">
        <v>2023</v>
      </c>
      <c r="R870" s="71">
        <v>12.5</v>
      </c>
      <c r="S870" s="46" t="s">
        <v>1173</v>
      </c>
      <c r="T870" s="146">
        <f t="shared" si="138"/>
        <v>2028.5</v>
      </c>
      <c r="U870" s="147">
        <v>5</v>
      </c>
      <c r="V870" s="147">
        <v>0</v>
      </c>
      <c r="W870" s="147">
        <v>0</v>
      </c>
      <c r="X870" s="147">
        <v>0</v>
      </c>
      <c r="Y870" s="147">
        <v>0</v>
      </c>
      <c r="Z870" s="147">
        <v>0</v>
      </c>
      <c r="AA870" s="148" t="s">
        <v>2930</v>
      </c>
      <c r="AB870" s="147" t="s">
        <v>2521</v>
      </c>
      <c r="AC870" s="196">
        <f t="shared" si="139"/>
        <v>5</v>
      </c>
      <c r="AD870" s="196">
        <f t="shared" si="140"/>
        <v>10</v>
      </c>
      <c r="AE870" s="196">
        <f t="shared" si="141"/>
        <v>15</v>
      </c>
    </row>
    <row r="871" spans="1:31" s="7" customFormat="1" ht="15" customHeight="1" x14ac:dyDescent="0.25">
      <c r="A871" s="364"/>
      <c r="B871" s="248">
        <f t="shared" si="143"/>
        <v>238</v>
      </c>
      <c r="C871" s="382"/>
      <c r="D871" s="387" t="s">
        <v>1809</v>
      </c>
      <c r="E871" s="382"/>
      <c r="F871" s="46" t="s">
        <v>33</v>
      </c>
      <c r="G871" s="364">
        <v>1.85</v>
      </c>
      <c r="H871" s="364">
        <v>1.85</v>
      </c>
      <c r="I871" s="364">
        <v>177</v>
      </c>
      <c r="J871" s="18">
        <v>12.8</v>
      </c>
      <c r="K871" s="46">
        <v>273</v>
      </c>
      <c r="L871" s="46">
        <v>10</v>
      </c>
      <c r="M871" s="71">
        <v>2016</v>
      </c>
      <c r="N871" s="144">
        <f>IF(K871="","",IF(O871="",IF(K871=0,"",IF(K871&lt;=[7]Разработчик!$D$7,[7]Разработчик!$C$8,IF(K871&lt;=[7]Разработчик!$G$7,[7]Разработчик!$F$8,IF(K871&lt;=[7]Разработчик!$J$7,[7]Разработчик!$I$8,IF(K871&lt;=[7]Разработчик!$M$7,[7]Разработчик!$L$8,IF(K871&lt;=[7]Разработчик!$P$7,[7]Разработчик!$O$8,IF(K871&lt;=[7]Разработчик!$S$7,[7]Разработчик!$R$8,IF(K871&lt;=425.9,3.5,IF(K871&gt;=[7]Разработчик!$V$7,[7]Разработчик!$U$8))))))))),"-"))</f>
        <v>3</v>
      </c>
      <c r="O871" s="145"/>
      <c r="P871" s="71">
        <v>2019</v>
      </c>
      <c r="Q871" s="71">
        <v>2023</v>
      </c>
      <c r="R871" s="71">
        <v>12.5</v>
      </c>
      <c r="S871" s="46" t="s">
        <v>1173</v>
      </c>
      <c r="T871" s="146">
        <f t="shared" si="138"/>
        <v>2028.5</v>
      </c>
      <c r="U871" s="147">
        <v>3</v>
      </c>
      <c r="V871" s="147">
        <v>0</v>
      </c>
      <c r="W871" s="147">
        <v>0</v>
      </c>
      <c r="X871" s="147">
        <v>2</v>
      </c>
      <c r="Y871" s="147">
        <v>0</v>
      </c>
      <c r="Z871" s="147">
        <v>0</v>
      </c>
      <c r="AA871" s="148" t="s">
        <v>2935</v>
      </c>
      <c r="AB871" s="147" t="s">
        <v>2521</v>
      </c>
      <c r="AC871" s="196">
        <f t="shared" si="139"/>
        <v>5</v>
      </c>
      <c r="AD871" s="196">
        <f t="shared" si="140"/>
        <v>10</v>
      </c>
      <c r="AE871" s="196">
        <f t="shared" si="141"/>
        <v>15</v>
      </c>
    </row>
    <row r="872" spans="1:31" s="7" customFormat="1" x14ac:dyDescent="0.25">
      <c r="A872" s="364"/>
      <c r="B872" s="248">
        <f t="shared" si="143"/>
        <v>238</v>
      </c>
      <c r="C872" s="382"/>
      <c r="D872" s="387"/>
      <c r="E872" s="382"/>
      <c r="F872" s="46" t="s">
        <v>33</v>
      </c>
      <c r="G872" s="364"/>
      <c r="H872" s="364"/>
      <c r="I872" s="364"/>
      <c r="J872" s="18">
        <v>0.2</v>
      </c>
      <c r="K872" s="18">
        <v>108</v>
      </c>
      <c r="L872" s="18">
        <v>8</v>
      </c>
      <c r="M872" s="71">
        <v>2016</v>
      </c>
      <c r="N872" s="144">
        <f>IF(K872="","",IF(O872="",IF(K872=0,"",IF(K872&lt;=[7]Разработчик!$D$7,[7]Разработчик!$C$8,IF(K872&lt;=[7]Разработчик!$G$7,[7]Разработчик!$F$8,IF(K872&lt;=[7]Разработчик!$J$7,[7]Разработчик!$I$8,IF(K872&lt;=[7]Разработчик!$M$7,[7]Разработчик!$L$8,IF(K872&lt;=[7]Разработчик!$P$7,[7]Разработчик!$O$8,IF(K872&lt;=[7]Разработчик!$S$7,[7]Разработчик!$R$8,IF(K872&lt;=425.9,3.5,IF(K872&gt;=[7]Разработчик!$V$7,[7]Разработчик!$U$8))))))))),"-"))</f>
        <v>2</v>
      </c>
      <c r="O872" s="145"/>
      <c r="P872" s="71">
        <v>2019</v>
      </c>
      <c r="Q872" s="71">
        <v>2023</v>
      </c>
      <c r="R872" s="71">
        <v>12.5</v>
      </c>
      <c r="S872" s="46" t="s">
        <v>1173</v>
      </c>
      <c r="T872" s="146">
        <f t="shared" si="138"/>
        <v>2028.5</v>
      </c>
      <c r="U872" s="147"/>
      <c r="V872" s="147"/>
      <c r="W872" s="147"/>
      <c r="X872" s="147"/>
      <c r="Y872" s="147"/>
      <c r="Z872" s="147"/>
      <c r="AA872" s="148"/>
      <c r="AB872" s="147"/>
      <c r="AC872" s="196">
        <f t="shared" si="139"/>
        <v>0</v>
      </c>
      <c r="AD872" s="196">
        <f t="shared" si="140"/>
        <v>0</v>
      </c>
      <c r="AE872" s="196">
        <f t="shared" si="141"/>
        <v>0</v>
      </c>
    </row>
    <row r="873" spans="1:31" s="7" customFormat="1" x14ac:dyDescent="0.25">
      <c r="A873" s="364"/>
      <c r="B873" s="248">
        <f t="shared" si="143"/>
        <v>238</v>
      </c>
      <c r="C873" s="382"/>
      <c r="D873" s="18" t="s">
        <v>1810</v>
      </c>
      <c r="E873" s="382"/>
      <c r="F873" s="46" t="s">
        <v>33</v>
      </c>
      <c r="G873" s="18">
        <v>1.85</v>
      </c>
      <c r="H873" s="18">
        <v>1.85</v>
      </c>
      <c r="I873" s="18">
        <v>177</v>
      </c>
      <c r="J873" s="18">
        <v>28.1</v>
      </c>
      <c r="K873" s="46">
        <v>273</v>
      </c>
      <c r="L873" s="46">
        <v>10</v>
      </c>
      <c r="M873" s="71">
        <v>2016</v>
      </c>
      <c r="N873" s="144">
        <f>IF(K873="","",IF(O873="",IF(K873=0,"",IF(K873&lt;=[7]Разработчик!$D$7,[7]Разработчик!$C$8,IF(K873&lt;=[7]Разработчик!$G$7,[7]Разработчик!$F$8,IF(K873&lt;=[7]Разработчик!$J$7,[7]Разработчик!$I$8,IF(K873&lt;=[7]Разработчик!$M$7,[7]Разработчик!$L$8,IF(K873&lt;=[7]Разработчик!$P$7,[7]Разработчик!$O$8,IF(K873&lt;=[7]Разработчик!$S$7,[7]Разработчик!$R$8,IF(K873&lt;=425.9,3.5,IF(K873&gt;=[7]Разработчик!$V$7,[7]Разработчик!$U$8))))))))),"-"))</f>
        <v>3</v>
      </c>
      <c r="O873" s="145"/>
      <c r="P873" s="71">
        <v>2019</v>
      </c>
      <c r="Q873" s="71">
        <v>2023</v>
      </c>
      <c r="R873" s="71">
        <v>12.5</v>
      </c>
      <c r="S873" s="46" t="s">
        <v>1173</v>
      </c>
      <c r="T873" s="146">
        <f t="shared" si="138"/>
        <v>2028.5</v>
      </c>
      <c r="U873" s="147">
        <v>0</v>
      </c>
      <c r="V873" s="147">
        <v>0</v>
      </c>
      <c r="W873" s="147">
        <v>0</v>
      </c>
      <c r="X873" s="147">
        <v>0</v>
      </c>
      <c r="Y873" s="147">
        <v>0</v>
      </c>
      <c r="Z873" s="147">
        <v>0</v>
      </c>
      <c r="AA873" s="148" t="s">
        <v>2933</v>
      </c>
      <c r="AB873" s="147" t="s">
        <v>2521</v>
      </c>
      <c r="AC873" s="196">
        <f t="shared" si="139"/>
        <v>0</v>
      </c>
      <c r="AD873" s="196">
        <f t="shared" si="140"/>
        <v>0</v>
      </c>
      <c r="AE873" s="196">
        <f t="shared" si="141"/>
        <v>0</v>
      </c>
    </row>
    <row r="874" spans="1:31" s="7" customFormat="1" x14ac:dyDescent="0.25">
      <c r="A874" s="364"/>
      <c r="B874" s="248">
        <f t="shared" si="143"/>
        <v>238</v>
      </c>
      <c r="C874" s="382"/>
      <c r="D874" s="18" t="s">
        <v>1811</v>
      </c>
      <c r="E874" s="382"/>
      <c r="F874" s="46" t="s">
        <v>33</v>
      </c>
      <c r="G874" s="18">
        <v>1.85</v>
      </c>
      <c r="H874" s="18">
        <v>1.85</v>
      </c>
      <c r="I874" s="18">
        <v>177</v>
      </c>
      <c r="J874" s="18">
        <v>43.34</v>
      </c>
      <c r="K874" s="46">
        <v>273</v>
      </c>
      <c r="L874" s="46">
        <v>10</v>
      </c>
      <c r="M874" s="71">
        <v>2016</v>
      </c>
      <c r="N874" s="144">
        <f>IF(K874="","",IF(O874="",IF(K874=0,"",IF(K874&lt;=[7]Разработчик!$D$7,[7]Разработчик!$C$8,IF(K874&lt;=[7]Разработчик!$G$7,[7]Разработчик!$F$8,IF(K874&lt;=[7]Разработчик!$J$7,[7]Разработчик!$I$8,IF(K874&lt;=[7]Разработчик!$M$7,[7]Разработчик!$L$8,IF(K874&lt;=[7]Разработчик!$P$7,[7]Разработчик!$O$8,IF(K874&lt;=[7]Разработчик!$S$7,[7]Разработчик!$R$8,IF(K874&lt;=425.9,3.5,IF(K874&gt;=[7]Разработчик!$V$7,[7]Разработчик!$U$8))))))))),"-"))</f>
        <v>3</v>
      </c>
      <c r="O874" s="145"/>
      <c r="P874" s="71">
        <v>2019</v>
      </c>
      <c r="Q874" s="71">
        <v>2023</v>
      </c>
      <c r="R874" s="71">
        <v>12.5</v>
      </c>
      <c r="S874" s="46" t="s">
        <v>1173</v>
      </c>
      <c r="T874" s="146">
        <f t="shared" si="138"/>
        <v>2028.5</v>
      </c>
      <c r="U874" s="71">
        <v>12</v>
      </c>
      <c r="V874" s="71">
        <v>0</v>
      </c>
      <c r="W874" s="71">
        <v>4</v>
      </c>
      <c r="X874" s="71">
        <v>0</v>
      </c>
      <c r="Y874" s="71">
        <v>0</v>
      </c>
      <c r="Z874" s="147">
        <v>1</v>
      </c>
      <c r="AA874" s="148" t="s">
        <v>2936</v>
      </c>
      <c r="AB874" s="147" t="s">
        <v>2521</v>
      </c>
      <c r="AC874" s="196">
        <f t="shared" si="139"/>
        <v>13</v>
      </c>
      <c r="AD874" s="196">
        <f t="shared" si="140"/>
        <v>35</v>
      </c>
      <c r="AE874" s="196">
        <f t="shared" si="141"/>
        <v>48</v>
      </c>
    </row>
    <row r="875" spans="1:31" s="7" customFormat="1" x14ac:dyDescent="0.25">
      <c r="A875" s="364"/>
      <c r="B875" s="248">
        <f t="shared" si="143"/>
        <v>238</v>
      </c>
      <c r="C875" s="382"/>
      <c r="D875" s="150" t="s">
        <v>1812</v>
      </c>
      <c r="E875" s="382"/>
      <c r="F875" s="46" t="s">
        <v>33</v>
      </c>
      <c r="G875" s="18">
        <v>1.85</v>
      </c>
      <c r="H875" s="18">
        <v>1.85</v>
      </c>
      <c r="I875" s="18">
        <v>177</v>
      </c>
      <c r="J875" s="18">
        <v>10.3</v>
      </c>
      <c r="K875" s="18">
        <v>25</v>
      </c>
      <c r="L875" s="18">
        <v>4.5</v>
      </c>
      <c r="M875" s="71">
        <v>2016</v>
      </c>
      <c r="N875" s="144">
        <f>IF(K875="","",IF(O875="",IF(K875=0,"",IF(K875&lt;=[7]Разработчик!$D$7,[7]Разработчик!$C$8,IF(K875&lt;=[7]Разработчик!$G$7,[7]Разработчик!$F$8,IF(K875&lt;=[7]Разработчик!$J$7,[7]Разработчик!$I$8,IF(K875&lt;=[7]Разработчик!$M$7,[7]Разработчик!$L$8,IF(K875&lt;=[7]Разработчик!$P$7,[7]Разработчик!$O$8,IF(K875&lt;=[7]Разработчик!$S$7,[7]Разработчик!$R$8,IF(K875&lt;=425.9,3.5,IF(K875&gt;=[7]Разработчик!$V$7,[7]Разработчик!$U$8))))))))),"-"))</f>
        <v>1</v>
      </c>
      <c r="O875" s="145"/>
      <c r="P875" s="71">
        <v>2019</v>
      </c>
      <c r="Q875" s="71">
        <v>2023</v>
      </c>
      <c r="R875" s="71">
        <v>12.5</v>
      </c>
      <c r="S875" s="46" t="s">
        <v>1173</v>
      </c>
      <c r="T875" s="146">
        <f t="shared" si="138"/>
        <v>2028.5</v>
      </c>
      <c r="U875" s="147">
        <v>8</v>
      </c>
      <c r="V875" s="147">
        <v>0</v>
      </c>
      <c r="W875" s="147">
        <v>1</v>
      </c>
      <c r="X875" s="147">
        <v>0</v>
      </c>
      <c r="Y875" s="147">
        <v>0</v>
      </c>
      <c r="Z875" s="147">
        <v>0</v>
      </c>
      <c r="AA875" s="148" t="s">
        <v>2937</v>
      </c>
      <c r="AB875" s="147" t="s">
        <v>2521</v>
      </c>
      <c r="AC875" s="196">
        <f t="shared" si="139"/>
        <v>8</v>
      </c>
      <c r="AD875" s="196">
        <f t="shared" si="140"/>
        <v>18</v>
      </c>
      <c r="AE875" s="196">
        <f t="shared" si="141"/>
        <v>26</v>
      </c>
    </row>
    <row r="876" spans="1:31" s="7" customFormat="1" ht="15" customHeight="1" x14ac:dyDescent="0.25">
      <c r="A876" s="364" t="s">
        <v>1813</v>
      </c>
      <c r="B876" s="248">
        <v>241</v>
      </c>
      <c r="C876" s="382" t="s">
        <v>1814</v>
      </c>
      <c r="D876" s="364" t="s">
        <v>1815</v>
      </c>
      <c r="E876" s="382" t="s">
        <v>1797</v>
      </c>
      <c r="F876" s="46" t="s">
        <v>33</v>
      </c>
      <c r="G876" s="364">
        <v>1.85</v>
      </c>
      <c r="H876" s="364">
        <v>1.85</v>
      </c>
      <c r="I876" s="364">
        <v>195</v>
      </c>
      <c r="J876" s="46">
        <v>5.6</v>
      </c>
      <c r="K876" s="46">
        <v>325</v>
      </c>
      <c r="L876" s="46">
        <v>12</v>
      </c>
      <c r="M876" s="71">
        <v>2016</v>
      </c>
      <c r="N876" s="144">
        <f>IF(K876="","",IF(O876="",IF(K876=0,"",IF(K876&lt;=[7]Разработчик!$D$7,[7]Разработчик!$C$8,IF(K876&lt;=[7]Разработчик!$G$7,[7]Разработчик!$F$8,IF(K876&lt;=[7]Разработчик!$J$7,[7]Разработчик!$I$8,IF(K876&lt;=[7]Разработчик!$M$7,[7]Разработчик!$L$8,IF(K876&lt;=[7]Разработчик!$P$7,[7]Разработчик!$O$8,IF(K876&lt;=[7]Разработчик!$S$7,[7]Разработчик!$R$8,IF(K876&lt;=425.9,3.5,IF(K876&gt;=[7]Разработчик!$V$7,[7]Разработчик!$U$8))))))))),"-"))</f>
        <v>3</v>
      </c>
      <c r="O876" s="145"/>
      <c r="P876" s="71">
        <v>2019</v>
      </c>
      <c r="Q876" s="71">
        <v>2023</v>
      </c>
      <c r="R876" s="71">
        <v>12.5</v>
      </c>
      <c r="S876" s="46" t="s">
        <v>1173</v>
      </c>
      <c r="T876" s="146">
        <f t="shared" si="138"/>
        <v>2028.5</v>
      </c>
      <c r="U876" s="147">
        <v>2</v>
      </c>
      <c r="V876" s="147">
        <v>2</v>
      </c>
      <c r="W876" s="147">
        <v>1</v>
      </c>
      <c r="X876" s="147">
        <v>0</v>
      </c>
      <c r="Y876" s="147">
        <v>1</v>
      </c>
      <c r="Z876" s="147">
        <v>2</v>
      </c>
      <c r="AA876" s="148" t="s">
        <v>2938</v>
      </c>
      <c r="AB876" s="147" t="s">
        <v>2521</v>
      </c>
      <c r="AC876" s="196">
        <f t="shared" si="139"/>
        <v>7</v>
      </c>
      <c r="AD876" s="196">
        <f t="shared" si="140"/>
        <v>19</v>
      </c>
      <c r="AE876" s="196">
        <f t="shared" si="141"/>
        <v>26</v>
      </c>
    </row>
    <row r="877" spans="1:31" s="7" customFormat="1" x14ac:dyDescent="0.25">
      <c r="A877" s="364"/>
      <c r="B877" s="248">
        <f>B876</f>
        <v>241</v>
      </c>
      <c r="C877" s="382"/>
      <c r="D877" s="364"/>
      <c r="E877" s="382"/>
      <c r="F877" s="46" t="s">
        <v>33</v>
      </c>
      <c r="G877" s="364"/>
      <c r="H877" s="364"/>
      <c r="I877" s="364"/>
      <c r="J877" s="46">
        <v>2.42</v>
      </c>
      <c r="K877" s="18">
        <v>273</v>
      </c>
      <c r="L877" s="18">
        <v>10</v>
      </c>
      <c r="M877" s="71">
        <v>2016</v>
      </c>
      <c r="N877" s="144">
        <f>IF(K877="","",IF(O877="",IF(K877=0,"",IF(K877&lt;=[7]Разработчик!$D$7,[7]Разработчик!$C$8,IF(K877&lt;=[7]Разработчик!$G$7,[7]Разработчик!$F$8,IF(K877&lt;=[7]Разработчик!$J$7,[7]Разработчик!$I$8,IF(K877&lt;=[7]Разработчик!$M$7,[7]Разработчик!$L$8,IF(K877&lt;=[7]Разработчик!$P$7,[7]Разработчик!$O$8,IF(K877&lt;=[7]Разработчик!$S$7,[7]Разработчик!$R$8,IF(K877&lt;=425.9,3.5,IF(K877&gt;=[7]Разработчик!$V$7,[7]Разработчик!$U$8))))))))),"-"))</f>
        <v>3</v>
      </c>
      <c r="O877" s="145"/>
      <c r="P877" s="71">
        <v>2019</v>
      </c>
      <c r="Q877" s="71">
        <v>2023</v>
      </c>
      <c r="R877" s="71">
        <v>12.5</v>
      </c>
      <c r="S877" s="46" t="s">
        <v>1173</v>
      </c>
      <c r="T877" s="146">
        <f t="shared" si="138"/>
        <v>2028.5</v>
      </c>
      <c r="U877" s="147"/>
      <c r="V877" s="147"/>
      <c r="W877" s="147"/>
      <c r="X877" s="147"/>
      <c r="Y877" s="147"/>
      <c r="Z877" s="147"/>
      <c r="AA877" s="148"/>
      <c r="AB877" s="147"/>
      <c r="AC877" s="196">
        <f t="shared" si="139"/>
        <v>0</v>
      </c>
      <c r="AD877" s="196">
        <f t="shared" si="140"/>
        <v>0</v>
      </c>
      <c r="AE877" s="196">
        <f t="shared" si="141"/>
        <v>0</v>
      </c>
    </row>
    <row r="878" spans="1:31" s="7" customFormat="1" x14ac:dyDescent="0.25">
      <c r="A878" s="364"/>
      <c r="B878" s="248">
        <f>B877</f>
        <v>241</v>
      </c>
      <c r="C878" s="382"/>
      <c r="D878" s="364"/>
      <c r="E878" s="382"/>
      <c r="F878" s="46" t="s">
        <v>33</v>
      </c>
      <c r="G878" s="364"/>
      <c r="H878" s="364"/>
      <c r="I878" s="364"/>
      <c r="J878" s="46">
        <v>0.9</v>
      </c>
      <c r="K878" s="46">
        <v>57</v>
      </c>
      <c r="L878" s="46">
        <v>5</v>
      </c>
      <c r="M878" s="71">
        <v>2016</v>
      </c>
      <c r="N878" s="144">
        <f>IF(K878="","",IF(O878="",IF(K878=0,"",IF(K878&lt;=[7]Разработчик!$D$7,[7]Разработчик!$C$8,IF(K878&lt;=[7]Разработчик!$G$7,[7]Разработчик!$F$8,IF(K878&lt;=[7]Разработчик!$J$7,[7]Разработчик!$I$8,IF(K878&lt;=[7]Разработчик!$M$7,[7]Разработчик!$L$8,IF(K878&lt;=[7]Разработчик!$P$7,[7]Разработчик!$O$8,IF(K878&lt;=[7]Разработчик!$S$7,[7]Разработчик!$R$8,IF(K878&lt;=425.9,3.5,IF(K878&gt;=[7]Разработчик!$V$7,[7]Разработчик!$U$8))))))))),"-"))</f>
        <v>1.5</v>
      </c>
      <c r="O878" s="145"/>
      <c r="P878" s="71">
        <v>2019</v>
      </c>
      <c r="Q878" s="71">
        <v>2023</v>
      </c>
      <c r="R878" s="71">
        <v>12.5</v>
      </c>
      <c r="S878" s="46" t="s">
        <v>1173</v>
      </c>
      <c r="T878" s="146">
        <f t="shared" si="138"/>
        <v>2028.5</v>
      </c>
      <c r="U878" s="147"/>
      <c r="V878" s="147"/>
      <c r="W878" s="147"/>
      <c r="X878" s="147"/>
      <c r="Y878" s="147"/>
      <c r="Z878" s="147"/>
      <c r="AA878" s="148"/>
      <c r="AB878" s="147"/>
      <c r="AC878" s="196">
        <f t="shared" si="139"/>
        <v>0</v>
      </c>
      <c r="AD878" s="196">
        <f t="shared" si="140"/>
        <v>0</v>
      </c>
      <c r="AE878" s="196">
        <f t="shared" si="141"/>
        <v>0</v>
      </c>
    </row>
    <row r="879" spans="1:31" s="7" customFormat="1" ht="15" customHeight="1" x14ac:dyDescent="0.25">
      <c r="A879" s="364"/>
      <c r="B879" s="248">
        <f>B878</f>
        <v>241</v>
      </c>
      <c r="C879" s="382"/>
      <c r="D879" s="364" t="s">
        <v>1816</v>
      </c>
      <c r="E879" s="382"/>
      <c r="F879" s="46" t="s">
        <v>33</v>
      </c>
      <c r="G879" s="364">
        <v>1.85</v>
      </c>
      <c r="H879" s="364">
        <v>1.85</v>
      </c>
      <c r="I879" s="364">
        <v>195</v>
      </c>
      <c r="J879" s="46">
        <v>18.47</v>
      </c>
      <c r="K879" s="46">
        <v>159</v>
      </c>
      <c r="L879" s="46">
        <v>8</v>
      </c>
      <c r="M879" s="71">
        <v>2016</v>
      </c>
      <c r="N879" s="144">
        <f>IF(K879="","",IF(O879="",IF(K879=0,"",IF(K879&lt;=[7]Разработчик!$D$7,[7]Разработчик!$C$8,IF(K879&lt;=[7]Разработчик!$G$7,[7]Разработчик!$F$8,IF(K879&lt;=[7]Разработчик!$J$7,[7]Разработчик!$I$8,IF(K879&lt;=[7]Разработчик!$M$7,[7]Разработчик!$L$8,IF(K879&lt;=[7]Разработчик!$P$7,[7]Разработчик!$O$8,IF(K879&lt;=[7]Разработчик!$S$7,[7]Разработчик!$R$8,IF(K879&lt;=425.9,3.5,IF(K879&gt;=[7]Разработчик!$V$7,[7]Разработчик!$U$8))))))))),"-"))</f>
        <v>2.5</v>
      </c>
      <c r="O879" s="145"/>
      <c r="P879" s="71">
        <v>2019</v>
      </c>
      <c r="Q879" s="71">
        <v>2023</v>
      </c>
      <c r="R879" s="71">
        <v>12.5</v>
      </c>
      <c r="S879" s="46" t="s">
        <v>1173</v>
      </c>
      <c r="T879" s="146">
        <f t="shared" si="138"/>
        <v>2028.5</v>
      </c>
      <c r="U879" s="147">
        <v>7</v>
      </c>
      <c r="V879" s="147">
        <v>0</v>
      </c>
      <c r="W879" s="147">
        <v>2</v>
      </c>
      <c r="X879" s="147">
        <v>0</v>
      </c>
      <c r="Y879" s="147">
        <v>1</v>
      </c>
      <c r="Z879" s="147">
        <v>2</v>
      </c>
      <c r="AA879" s="148" t="s">
        <v>2939</v>
      </c>
      <c r="AB879" s="147" t="s">
        <v>2521</v>
      </c>
      <c r="AC879" s="196">
        <f t="shared" si="139"/>
        <v>10</v>
      </c>
      <c r="AD879" s="196">
        <f t="shared" si="140"/>
        <v>25</v>
      </c>
      <c r="AE879" s="196">
        <f t="shared" si="141"/>
        <v>35</v>
      </c>
    </row>
    <row r="880" spans="1:31" s="7" customFormat="1" x14ac:dyDescent="0.25">
      <c r="A880" s="364"/>
      <c r="B880" s="248">
        <f>B879</f>
        <v>241</v>
      </c>
      <c r="C880" s="382"/>
      <c r="D880" s="364"/>
      <c r="E880" s="382"/>
      <c r="F880" s="46" t="s">
        <v>33</v>
      </c>
      <c r="G880" s="364"/>
      <c r="H880" s="364"/>
      <c r="I880" s="364"/>
      <c r="J880" s="46">
        <v>0.1</v>
      </c>
      <c r="K880" s="46">
        <v>57</v>
      </c>
      <c r="L880" s="46">
        <v>5</v>
      </c>
      <c r="M880" s="71">
        <v>2016</v>
      </c>
      <c r="N880" s="144">
        <f>IF(K880="","",IF(O880="",IF(K880=0,"",IF(K880&lt;=[7]Разработчик!$D$7,[7]Разработчик!$C$8,IF(K880&lt;=[7]Разработчик!$G$7,[7]Разработчик!$F$8,IF(K880&lt;=[7]Разработчик!$J$7,[7]Разработчик!$I$8,IF(K880&lt;=[7]Разработчик!$M$7,[7]Разработчик!$L$8,IF(K880&lt;=[7]Разработчик!$P$7,[7]Разработчик!$O$8,IF(K880&lt;=[7]Разработчик!$S$7,[7]Разработчик!$R$8,IF(K880&lt;=425.9,3.5,IF(K880&gt;=[7]Разработчик!$V$7,[7]Разработчик!$U$8))))))))),"-"))</f>
        <v>1.5</v>
      </c>
      <c r="O880" s="145"/>
      <c r="P880" s="71">
        <v>2019</v>
      </c>
      <c r="Q880" s="71">
        <v>2023</v>
      </c>
      <c r="R880" s="71">
        <v>12.5</v>
      </c>
      <c r="S880" s="46" t="s">
        <v>1173</v>
      </c>
      <c r="T880" s="146">
        <f t="shared" si="138"/>
        <v>2028.5</v>
      </c>
      <c r="U880" s="147"/>
      <c r="V880" s="147"/>
      <c r="W880" s="147"/>
      <c r="X880" s="147"/>
      <c r="Y880" s="147"/>
      <c r="Z880" s="147"/>
      <c r="AA880" s="148"/>
      <c r="AB880" s="147"/>
      <c r="AC880" s="196">
        <f t="shared" si="139"/>
        <v>0</v>
      </c>
      <c r="AD880" s="196">
        <f t="shared" si="140"/>
        <v>0</v>
      </c>
      <c r="AE880" s="196">
        <f t="shared" si="141"/>
        <v>0</v>
      </c>
    </row>
    <row r="881" spans="1:31" s="7" customFormat="1" ht="40.5" customHeight="1" x14ac:dyDescent="0.25">
      <c r="A881" s="364"/>
      <c r="B881" s="248">
        <f>B880</f>
        <v>241</v>
      </c>
      <c r="C881" s="382"/>
      <c r="D881" s="46" t="s">
        <v>1817</v>
      </c>
      <c r="E881" s="382"/>
      <c r="F881" s="46" t="s">
        <v>33</v>
      </c>
      <c r="G881" s="46">
        <v>1.85</v>
      </c>
      <c r="H881" s="46">
        <v>1.85</v>
      </c>
      <c r="I881" s="46">
        <v>195</v>
      </c>
      <c r="J881" s="46">
        <v>18.8</v>
      </c>
      <c r="K881" s="46">
        <v>159</v>
      </c>
      <c r="L881" s="46">
        <v>8</v>
      </c>
      <c r="M881" s="71">
        <v>2016</v>
      </c>
      <c r="N881" s="144">
        <f>IF(K881="","",IF(O881="",IF(K881=0,"",IF(K881&lt;=[7]Разработчик!$D$7,[7]Разработчик!$C$8,IF(K881&lt;=[7]Разработчик!$G$7,[7]Разработчик!$F$8,IF(K881&lt;=[7]Разработчик!$J$7,[7]Разработчик!$I$8,IF(K881&lt;=[7]Разработчик!$M$7,[7]Разработчик!$L$8,IF(K881&lt;=[7]Разработчик!$P$7,[7]Разработчик!$O$8,IF(K881&lt;=[7]Разработчик!$S$7,[7]Разработчик!$R$8,IF(K881&lt;=425.9,3.5,IF(K881&gt;=[7]Разработчик!$V$7,[7]Разработчик!$U$8))))))))),"-"))</f>
        <v>2.5</v>
      </c>
      <c r="O881" s="145"/>
      <c r="P881" s="71">
        <v>2019</v>
      </c>
      <c r="Q881" s="71">
        <v>2023</v>
      </c>
      <c r="R881" s="71">
        <v>12.5</v>
      </c>
      <c r="S881" s="46" t="s">
        <v>1173</v>
      </c>
      <c r="T881" s="146">
        <f t="shared" si="138"/>
        <v>2028.5</v>
      </c>
      <c r="U881" s="147">
        <v>7</v>
      </c>
      <c r="V881" s="147">
        <v>0</v>
      </c>
      <c r="W881" s="147">
        <v>0</v>
      </c>
      <c r="X881" s="147">
        <v>0</v>
      </c>
      <c r="Y881" s="147">
        <v>0</v>
      </c>
      <c r="Z881" s="147">
        <v>1</v>
      </c>
      <c r="AA881" s="148" t="s">
        <v>2940</v>
      </c>
      <c r="AB881" s="147" t="s">
        <v>2521</v>
      </c>
      <c r="AC881" s="196">
        <f t="shared" si="139"/>
        <v>8</v>
      </c>
      <c r="AD881" s="196">
        <f t="shared" si="140"/>
        <v>17</v>
      </c>
      <c r="AE881" s="196">
        <f t="shared" si="141"/>
        <v>25</v>
      </c>
    </row>
    <row r="882" spans="1:31" s="7" customFormat="1" x14ac:dyDescent="0.25">
      <c r="A882" s="364" t="s">
        <v>1819</v>
      </c>
      <c r="B882" s="248">
        <v>244</v>
      </c>
      <c r="C882" s="382" t="s">
        <v>1820</v>
      </c>
      <c r="D882" s="46" t="s">
        <v>1821</v>
      </c>
      <c r="E882" s="382" t="s">
        <v>79</v>
      </c>
      <c r="F882" s="46" t="s">
        <v>33</v>
      </c>
      <c r="G882" s="46">
        <v>1.6</v>
      </c>
      <c r="H882" s="46">
        <v>1.6</v>
      </c>
      <c r="I882" s="46">
        <v>120</v>
      </c>
      <c r="J882" s="46">
        <v>48.1</v>
      </c>
      <c r="K882" s="46">
        <v>159</v>
      </c>
      <c r="L882" s="46">
        <v>8</v>
      </c>
      <c r="M882" s="71">
        <v>2016</v>
      </c>
      <c r="N882" s="144">
        <f>IF(K882="","",IF(O882="",IF(K882=0,"",IF(K882&lt;=[7]Разработчик!$D$7,[7]Разработчик!$C$8,IF(K882&lt;=[7]Разработчик!$G$7,[7]Разработчик!$F$8,IF(K882&lt;=[7]Разработчик!$J$7,[7]Разработчик!$I$8,IF(K882&lt;=[7]Разработчик!$M$7,[7]Разработчик!$L$8,IF(K882&lt;=[7]Разработчик!$P$7,[7]Разработчик!$O$8,IF(K882&lt;=[7]Разработчик!$S$7,[7]Разработчик!$R$8,IF(K882&lt;=425.9,3.5,IF(K882&gt;=[7]Разработчик!$V$7,[7]Разработчик!$U$8))))))))),"-"))</f>
        <v>2.5</v>
      </c>
      <c r="O882" s="145"/>
      <c r="P882" s="71">
        <v>2019</v>
      </c>
      <c r="Q882" s="71">
        <v>2023</v>
      </c>
      <c r="R882" s="71">
        <v>12.5</v>
      </c>
      <c r="S882" s="46" t="s">
        <v>1173</v>
      </c>
      <c r="T882" s="146">
        <f t="shared" si="138"/>
        <v>2028.5</v>
      </c>
      <c r="U882" s="147">
        <v>8</v>
      </c>
      <c r="V882" s="147">
        <v>0</v>
      </c>
      <c r="W882" s="147">
        <v>1</v>
      </c>
      <c r="X882" s="147">
        <v>0</v>
      </c>
      <c r="Y882" s="147">
        <v>0</v>
      </c>
      <c r="Z882" s="147">
        <v>0</v>
      </c>
      <c r="AA882" s="148" t="s">
        <v>2941</v>
      </c>
      <c r="AB882" s="147" t="s">
        <v>2521</v>
      </c>
      <c r="AC882" s="196">
        <f t="shared" si="139"/>
        <v>8</v>
      </c>
      <c r="AD882" s="196">
        <f t="shared" si="140"/>
        <v>18</v>
      </c>
      <c r="AE882" s="196">
        <f t="shared" si="141"/>
        <v>26</v>
      </c>
    </row>
    <row r="883" spans="1:31" s="7" customFormat="1" ht="43.5" customHeight="1" x14ac:dyDescent="0.25">
      <c r="A883" s="364"/>
      <c r="B883" s="248">
        <f t="shared" ref="B883" si="144">B882</f>
        <v>244</v>
      </c>
      <c r="C883" s="382"/>
      <c r="D883" s="18" t="s">
        <v>1822</v>
      </c>
      <c r="E883" s="382"/>
      <c r="F883" s="46" t="s">
        <v>33</v>
      </c>
      <c r="G883" s="18">
        <v>1.6</v>
      </c>
      <c r="H883" s="18">
        <v>1.6</v>
      </c>
      <c r="I883" s="18">
        <v>120</v>
      </c>
      <c r="J883" s="18">
        <v>46.5</v>
      </c>
      <c r="K883" s="18">
        <v>32</v>
      </c>
      <c r="L883" s="18">
        <v>4.5</v>
      </c>
      <c r="M883" s="71">
        <v>2016</v>
      </c>
      <c r="N883" s="144">
        <f>IF(K883="","",IF(O883="",IF(K883=0,"",IF(K883&lt;=[7]Разработчик!$D$7,[7]Разработчик!$C$8,IF(K883&lt;=[7]Разработчик!$G$7,[7]Разработчик!$F$8,IF(K883&lt;=[7]Разработчик!$J$7,[7]Разработчик!$I$8,IF(K883&lt;=[7]Разработчик!$M$7,[7]Разработчик!$L$8,IF(K883&lt;=[7]Разработчик!$P$7,[7]Разработчик!$O$8,IF(K883&lt;=[7]Разработчик!$S$7,[7]Разработчик!$R$8,IF(K883&lt;=425.9,3.5,IF(K883&gt;=[7]Разработчик!$V$7,[7]Разработчик!$U$8))))))))),"-"))</f>
        <v>1.5</v>
      </c>
      <c r="O883" s="145"/>
      <c r="P883" s="71">
        <v>2019</v>
      </c>
      <c r="Q883" s="71">
        <v>2023</v>
      </c>
      <c r="R883" s="71">
        <v>12.5</v>
      </c>
      <c r="S883" s="46" t="s">
        <v>1173</v>
      </c>
      <c r="T883" s="146">
        <f t="shared" si="138"/>
        <v>2028.5</v>
      </c>
      <c r="U883" s="71">
        <v>21</v>
      </c>
      <c r="V883" s="71">
        <v>4</v>
      </c>
      <c r="W883" s="71">
        <v>10</v>
      </c>
      <c r="X883" s="71">
        <v>0</v>
      </c>
      <c r="Y883" s="71">
        <v>2</v>
      </c>
      <c r="Z883" s="71">
        <v>0</v>
      </c>
      <c r="AA883" s="148" t="s">
        <v>2942</v>
      </c>
      <c r="AB883" s="147" t="s">
        <v>2521</v>
      </c>
      <c r="AC883" s="196">
        <f t="shared" si="139"/>
        <v>27</v>
      </c>
      <c r="AD883" s="196">
        <f t="shared" si="140"/>
        <v>76</v>
      </c>
      <c r="AE883" s="196">
        <f t="shared" si="141"/>
        <v>103</v>
      </c>
    </row>
    <row r="884" spans="1:31" s="7" customFormat="1" ht="36" customHeight="1" x14ac:dyDescent="0.25">
      <c r="A884" s="364" t="s">
        <v>1175</v>
      </c>
      <c r="B884" s="248">
        <v>250</v>
      </c>
      <c r="C884" s="382" t="s">
        <v>1176</v>
      </c>
      <c r="D884" s="386"/>
      <c r="E884" s="382" t="s">
        <v>79</v>
      </c>
      <c r="F884" s="46" t="s">
        <v>33</v>
      </c>
      <c r="G884" s="386"/>
      <c r="H884" s="386"/>
      <c r="I884" s="386"/>
      <c r="J884" s="18">
        <v>2.97</v>
      </c>
      <c r="K884" s="18">
        <v>108</v>
      </c>
      <c r="L884" s="18">
        <v>8</v>
      </c>
      <c r="M884" s="71">
        <v>2016</v>
      </c>
      <c r="N884" s="144">
        <f>IF(K884="","",IF(O884="",IF(K884=0,"",IF(K884&lt;=[7]Разработчик!$D$7,[7]Разработчик!$C$8,IF(K884&lt;=[7]Разработчик!$G$7,[7]Разработчик!$F$8,IF(K884&lt;=[7]Разработчик!$J$7,[7]Разработчик!$I$8,IF(K884&lt;=[7]Разработчик!$M$7,[7]Разработчик!$L$8,IF(K884&lt;=[7]Разработчик!$P$7,[7]Разработчик!$O$8,IF(K884&lt;=[7]Разработчик!$S$7,[7]Разработчик!$R$8,IF(K884&lt;=425.9,3.5,IF(K884&gt;=[7]Разработчик!$V$7,[7]Разработчик!$U$8))))))))),"-"))</f>
        <v>2</v>
      </c>
      <c r="O884" s="145"/>
      <c r="P884" s="71">
        <v>2019</v>
      </c>
      <c r="Q884" s="71">
        <v>2023</v>
      </c>
      <c r="R884" s="71">
        <v>12.5</v>
      </c>
      <c r="S884" s="46" t="s">
        <v>1173</v>
      </c>
      <c r="T884" s="146">
        <f t="shared" si="138"/>
        <v>2028.5</v>
      </c>
      <c r="U884" s="147">
        <v>20</v>
      </c>
      <c r="V884" s="147">
        <v>1</v>
      </c>
      <c r="W884" s="147">
        <v>7</v>
      </c>
      <c r="X884" s="147">
        <v>0</v>
      </c>
      <c r="Y884" s="147">
        <v>3</v>
      </c>
      <c r="Z884" s="147">
        <v>3</v>
      </c>
      <c r="AA884" s="148" t="s">
        <v>2943</v>
      </c>
      <c r="AB884" s="147" t="s">
        <v>2520</v>
      </c>
      <c r="AC884" s="196">
        <f t="shared" si="139"/>
        <v>27</v>
      </c>
      <c r="AD884" s="196">
        <f t="shared" si="140"/>
        <v>69</v>
      </c>
      <c r="AE884" s="196">
        <f t="shared" si="141"/>
        <v>96</v>
      </c>
    </row>
    <row r="885" spans="1:31" s="7" customFormat="1" x14ac:dyDescent="0.25">
      <c r="A885" s="364"/>
      <c r="B885" s="248">
        <f t="shared" ref="B885:B886" si="145">B884</f>
        <v>250</v>
      </c>
      <c r="C885" s="382"/>
      <c r="D885" s="386"/>
      <c r="E885" s="382"/>
      <c r="F885" s="46" t="s">
        <v>33</v>
      </c>
      <c r="G885" s="386"/>
      <c r="H885" s="386"/>
      <c r="I885" s="386"/>
      <c r="J885" s="18">
        <v>0.75</v>
      </c>
      <c r="K885" s="18">
        <v>57</v>
      </c>
      <c r="L885" s="18">
        <v>5</v>
      </c>
      <c r="M885" s="71">
        <v>2016</v>
      </c>
      <c r="N885" s="144">
        <f>IF(K885="","",IF(O885="",IF(K885=0,"",IF(K885&lt;=[7]Разработчик!$D$7,[7]Разработчик!$C$8,IF(K885&lt;=[7]Разработчик!$G$7,[7]Разработчик!$F$8,IF(K885&lt;=[7]Разработчик!$J$7,[7]Разработчик!$I$8,IF(K885&lt;=[7]Разработчик!$M$7,[7]Разработчик!$L$8,IF(K885&lt;=[7]Разработчик!$P$7,[7]Разработчик!$O$8,IF(K885&lt;=[7]Разработчик!$S$7,[7]Разработчик!$R$8,IF(K885&lt;=425.9,3.5,IF(K885&gt;=[7]Разработчик!$V$7,[7]Разработчик!$U$8))))))))),"-"))</f>
        <v>1.5</v>
      </c>
      <c r="O885" s="145"/>
      <c r="P885" s="71">
        <v>2019</v>
      </c>
      <c r="Q885" s="71">
        <v>2023</v>
      </c>
      <c r="R885" s="71">
        <v>12.5</v>
      </c>
      <c r="S885" s="46" t="s">
        <v>1173</v>
      </c>
      <c r="T885" s="146">
        <f t="shared" si="138"/>
        <v>2028.5</v>
      </c>
      <c r="U885" s="147"/>
      <c r="V885" s="147"/>
      <c r="W885" s="147"/>
      <c r="X885" s="147"/>
      <c r="Y885" s="147"/>
      <c r="Z885" s="147"/>
      <c r="AA885" s="148"/>
      <c r="AB885" s="147"/>
      <c r="AC885" s="196">
        <f t="shared" si="139"/>
        <v>0</v>
      </c>
      <c r="AD885" s="196">
        <f t="shared" si="140"/>
        <v>0</v>
      </c>
      <c r="AE885" s="196">
        <f t="shared" si="141"/>
        <v>0</v>
      </c>
    </row>
    <row r="886" spans="1:31" s="7" customFormat="1" ht="15" customHeight="1" x14ac:dyDescent="0.25">
      <c r="A886" s="364"/>
      <c r="B886" s="248">
        <f t="shared" si="145"/>
        <v>250</v>
      </c>
      <c r="C886" s="382"/>
      <c r="D886" s="256" t="s">
        <v>1177</v>
      </c>
      <c r="E886" s="382"/>
      <c r="F886" s="46" t="s">
        <v>33</v>
      </c>
      <c r="G886" s="256">
        <v>1.9</v>
      </c>
      <c r="H886" s="256">
        <v>1.9</v>
      </c>
      <c r="I886" s="256">
        <v>120</v>
      </c>
      <c r="J886" s="18">
        <v>0.93</v>
      </c>
      <c r="K886" s="18">
        <v>273</v>
      </c>
      <c r="L886" s="18">
        <v>10</v>
      </c>
      <c r="M886" s="71">
        <v>2016</v>
      </c>
      <c r="N886" s="144">
        <f>IF(K886="","",IF(O886="",IF(K886=0,"",IF(K886&lt;=[7]Разработчик!$D$7,[7]Разработчик!$C$8,IF(K886&lt;=[7]Разработчик!$G$7,[7]Разработчик!$F$8,IF(K886&lt;=[7]Разработчик!$J$7,[7]Разработчик!$I$8,IF(K886&lt;=[7]Разработчик!$M$7,[7]Разработчик!$L$8,IF(K886&lt;=[7]Разработчик!$P$7,[7]Разработчик!$O$8,IF(K886&lt;=[7]Разработчик!$S$7,[7]Разработчик!$R$8,IF(K886&lt;=425.9,3.5,IF(K886&gt;=[7]Разработчик!$V$7,[7]Разработчик!$U$8))))))))),"-"))</f>
        <v>3</v>
      </c>
      <c r="O886" s="145"/>
      <c r="P886" s="71">
        <v>2019</v>
      </c>
      <c r="Q886" s="71">
        <v>2023</v>
      </c>
      <c r="R886" s="71">
        <v>12.5</v>
      </c>
      <c r="S886" s="46" t="s">
        <v>1173</v>
      </c>
      <c r="T886" s="146">
        <f t="shared" si="138"/>
        <v>2028.5</v>
      </c>
      <c r="U886" s="147"/>
      <c r="V886" s="147"/>
      <c r="W886" s="147"/>
      <c r="X886" s="147"/>
      <c r="Y886" s="147"/>
      <c r="Z886" s="147"/>
      <c r="AA886" s="148"/>
      <c r="AB886" s="147"/>
      <c r="AC886" s="196">
        <f t="shared" si="139"/>
        <v>0</v>
      </c>
      <c r="AD886" s="196">
        <f t="shared" si="140"/>
        <v>0</v>
      </c>
      <c r="AE886" s="196">
        <f t="shared" si="141"/>
        <v>0</v>
      </c>
    </row>
    <row r="887" spans="1:31" s="7" customFormat="1" ht="48" customHeight="1" x14ac:dyDescent="0.25">
      <c r="A887" s="364" t="s">
        <v>1823</v>
      </c>
      <c r="B887" s="248">
        <v>252</v>
      </c>
      <c r="C887" s="382" t="s">
        <v>1824</v>
      </c>
      <c r="D887" s="46" t="s">
        <v>1825</v>
      </c>
      <c r="E887" s="382" t="s">
        <v>79</v>
      </c>
      <c r="F887" s="46" t="s">
        <v>33</v>
      </c>
      <c r="G887" s="46">
        <v>1.85</v>
      </c>
      <c r="H887" s="46">
        <v>1.85</v>
      </c>
      <c r="I887" s="46">
        <v>120</v>
      </c>
      <c r="J887" s="46">
        <v>27.9</v>
      </c>
      <c r="K887" s="46">
        <v>159</v>
      </c>
      <c r="L887" s="46">
        <v>8</v>
      </c>
      <c r="M887" s="71">
        <v>2016</v>
      </c>
      <c r="N887" s="144">
        <f>IF(K887="","",IF(O887="",IF(K887=0,"",IF(K887&lt;=[7]Разработчик!$D$7,[7]Разработчик!$C$8,IF(K887&lt;=[7]Разработчик!$G$7,[7]Разработчик!$F$8,IF(K887&lt;=[7]Разработчик!$J$7,[7]Разработчик!$I$8,IF(K887&lt;=[7]Разработчик!$M$7,[7]Разработчик!$L$8,IF(K887&lt;=[7]Разработчик!$P$7,[7]Разработчик!$O$8,IF(K887&lt;=[7]Разработчик!$S$7,[7]Разработчик!$R$8,IF(K887&lt;=425.9,3.5,IF(K887&gt;=[7]Разработчик!$V$7,[7]Разработчик!$U$8))))))))),"-"))</f>
        <v>2.5</v>
      </c>
      <c r="O887" s="145"/>
      <c r="P887" s="71">
        <v>2019</v>
      </c>
      <c r="Q887" s="71">
        <v>2023</v>
      </c>
      <c r="R887" s="71">
        <v>12.5</v>
      </c>
      <c r="S887" s="46" t="s">
        <v>1173</v>
      </c>
      <c r="T887" s="146">
        <f t="shared" ref="T887:T924" si="146">IF(M887="","",M887+R887)</f>
        <v>2028.5</v>
      </c>
      <c r="U887" s="147">
        <v>9</v>
      </c>
      <c r="V887" s="147">
        <v>0</v>
      </c>
      <c r="W887" s="147">
        <v>1</v>
      </c>
      <c r="X887" s="147">
        <v>0</v>
      </c>
      <c r="Y887" s="147">
        <v>0</v>
      </c>
      <c r="Z887" s="147">
        <v>0</v>
      </c>
      <c r="AA887" s="148" t="s">
        <v>2944</v>
      </c>
      <c r="AB887" s="147" t="s">
        <v>2520</v>
      </c>
      <c r="AC887" s="196">
        <f t="shared" si="139"/>
        <v>9</v>
      </c>
      <c r="AD887" s="196">
        <f t="shared" si="140"/>
        <v>20</v>
      </c>
      <c r="AE887" s="196">
        <f t="shared" si="141"/>
        <v>29</v>
      </c>
    </row>
    <row r="888" spans="1:31" s="7" customFormat="1" x14ac:dyDescent="0.25">
      <c r="A888" s="364"/>
      <c r="B888" s="248">
        <f>B887</f>
        <v>252</v>
      </c>
      <c r="C888" s="382"/>
      <c r="D888" s="18" t="s">
        <v>1826</v>
      </c>
      <c r="E888" s="382"/>
      <c r="F888" s="46" t="s">
        <v>33</v>
      </c>
      <c r="G888" s="18">
        <v>1.85</v>
      </c>
      <c r="H888" s="18">
        <v>1.85</v>
      </c>
      <c r="I888" s="18">
        <v>120</v>
      </c>
      <c r="J888" s="18">
        <v>66.7</v>
      </c>
      <c r="K888" s="18">
        <v>159</v>
      </c>
      <c r="L888" s="18">
        <v>8</v>
      </c>
      <c r="M888" s="71">
        <v>2016</v>
      </c>
      <c r="N888" s="144">
        <f>IF(K888="","",IF(O888="",IF(K888=0,"",IF(K888&lt;=[7]Разработчик!$D$7,[7]Разработчик!$C$8,IF(K888&lt;=[7]Разработчик!$G$7,[7]Разработчик!$F$8,IF(K888&lt;=[7]Разработчик!$J$7,[7]Разработчик!$I$8,IF(K888&lt;=[7]Разработчик!$M$7,[7]Разработчик!$L$8,IF(K888&lt;=[7]Разработчик!$P$7,[7]Разработчик!$O$8,IF(K888&lt;=[7]Разработчик!$S$7,[7]Разработчик!$R$8,IF(K888&lt;=425.9,3.5,IF(K888&gt;=[7]Разработчик!$V$7,[7]Разработчик!$U$8))))))))),"-"))</f>
        <v>2.5</v>
      </c>
      <c r="O888" s="145"/>
      <c r="P888" s="71">
        <v>2019</v>
      </c>
      <c r="Q888" s="71">
        <v>2023</v>
      </c>
      <c r="R888" s="71">
        <v>12.5</v>
      </c>
      <c r="S888" s="46" t="s">
        <v>1173</v>
      </c>
      <c r="T888" s="146">
        <f t="shared" si="146"/>
        <v>2028.5</v>
      </c>
      <c r="U888" s="71">
        <v>18</v>
      </c>
      <c r="V888" s="71">
        <v>1</v>
      </c>
      <c r="W888" s="71">
        <v>0</v>
      </c>
      <c r="X888" s="71">
        <v>0</v>
      </c>
      <c r="Y888" s="71">
        <v>0</v>
      </c>
      <c r="Z888" s="71">
        <v>0</v>
      </c>
      <c r="AA888" s="148" t="s">
        <v>2945</v>
      </c>
      <c r="AB888" s="147" t="s">
        <v>2521</v>
      </c>
      <c r="AC888" s="196">
        <f t="shared" ref="AC888:AC932" si="147">SUM(U888+V888+X888+Y888+Z888)</f>
        <v>19</v>
      </c>
      <c r="AD888" s="196">
        <f t="shared" ref="AD888:AD932" si="148">SUM(U888*2)+(V888*3)+(W888*2)+(X888*2)+(Y888)+(Z888*3)</f>
        <v>39</v>
      </c>
      <c r="AE888" s="196">
        <f t="shared" ref="AE888:AE932" si="149">SUM(AC888+AD888)</f>
        <v>58</v>
      </c>
    </row>
    <row r="889" spans="1:31" s="7" customFormat="1" ht="15" customHeight="1" x14ac:dyDescent="0.25">
      <c r="A889" s="364" t="s">
        <v>1827</v>
      </c>
      <c r="B889" s="248">
        <v>253</v>
      </c>
      <c r="C889" s="382" t="s">
        <v>1828</v>
      </c>
      <c r="D889" s="364" t="s">
        <v>1829</v>
      </c>
      <c r="E889" s="382" t="s">
        <v>79</v>
      </c>
      <c r="F889" s="46" t="s">
        <v>33</v>
      </c>
      <c r="G889" s="364">
        <v>1.85</v>
      </c>
      <c r="H889" s="364">
        <v>1.85</v>
      </c>
      <c r="I889" s="364">
        <v>120</v>
      </c>
      <c r="J889" s="46">
        <v>17.64</v>
      </c>
      <c r="K889" s="46">
        <v>273</v>
      </c>
      <c r="L889" s="46">
        <v>10</v>
      </c>
      <c r="M889" s="71">
        <v>2016</v>
      </c>
      <c r="N889" s="144">
        <f>IF(K889="","",IF(O889="",IF(K889=0,"",IF(K889&lt;=[7]Разработчик!$D$7,[7]Разработчик!$C$8,IF(K889&lt;=[7]Разработчик!$G$7,[7]Разработчик!$F$8,IF(K889&lt;=[7]Разработчик!$J$7,[7]Разработчик!$I$8,IF(K889&lt;=[7]Разработчик!$M$7,[7]Разработчик!$L$8,IF(K889&lt;=[7]Разработчик!$P$7,[7]Разработчик!$O$8,IF(K889&lt;=[7]Разработчик!$S$7,[7]Разработчик!$R$8,IF(K889&lt;=425.9,3.5,IF(K889&gt;=[7]Разработчик!$V$7,[7]Разработчик!$U$8))))))))),"-"))</f>
        <v>3</v>
      </c>
      <c r="O889" s="145"/>
      <c r="P889" s="71">
        <v>2019</v>
      </c>
      <c r="Q889" s="71">
        <v>2023</v>
      </c>
      <c r="R889" s="71">
        <v>12.5</v>
      </c>
      <c r="S889" s="46" t="s">
        <v>1173</v>
      </c>
      <c r="T889" s="146">
        <f t="shared" si="146"/>
        <v>2028.5</v>
      </c>
      <c r="U889" s="147"/>
      <c r="V889" s="147"/>
      <c r="W889" s="147"/>
      <c r="X889" s="147"/>
      <c r="Y889" s="147"/>
      <c r="Z889" s="147"/>
      <c r="AA889" s="148"/>
      <c r="AB889" s="147"/>
      <c r="AC889" s="196">
        <f t="shared" si="147"/>
        <v>0</v>
      </c>
      <c r="AD889" s="196">
        <f t="shared" si="148"/>
        <v>0</v>
      </c>
      <c r="AE889" s="196">
        <f t="shared" si="149"/>
        <v>0</v>
      </c>
    </row>
    <row r="890" spans="1:31" s="7" customFormat="1" x14ac:dyDescent="0.25">
      <c r="A890" s="364"/>
      <c r="B890" s="248">
        <f>B889</f>
        <v>253</v>
      </c>
      <c r="C890" s="382"/>
      <c r="D890" s="364"/>
      <c r="E890" s="382"/>
      <c r="F890" s="46" t="s">
        <v>33</v>
      </c>
      <c r="G890" s="364"/>
      <c r="H890" s="364"/>
      <c r="I890" s="364"/>
      <c r="J890" s="46">
        <v>0.1</v>
      </c>
      <c r="K890" s="46">
        <v>57</v>
      </c>
      <c r="L890" s="46">
        <v>5</v>
      </c>
      <c r="M890" s="71">
        <v>2016</v>
      </c>
      <c r="N890" s="144">
        <f>IF(K890="","",IF(O890="",IF(K890=0,"",IF(K890&lt;=[7]Разработчик!$D$7,[7]Разработчик!$C$8,IF(K890&lt;=[7]Разработчик!$G$7,[7]Разработчик!$F$8,IF(K890&lt;=[7]Разработчик!$J$7,[7]Разработчик!$I$8,IF(K890&lt;=[7]Разработчик!$M$7,[7]Разработчик!$L$8,IF(K890&lt;=[7]Разработчик!$P$7,[7]Разработчик!$O$8,IF(K890&lt;=[7]Разработчик!$S$7,[7]Разработчик!$R$8,IF(K890&lt;=425.9,3.5,IF(K890&gt;=[7]Разработчик!$V$7,[7]Разработчик!$U$8))))))))),"-"))</f>
        <v>1.5</v>
      </c>
      <c r="O890" s="145"/>
      <c r="P890" s="71">
        <v>2019</v>
      </c>
      <c r="Q890" s="71">
        <v>2023</v>
      </c>
      <c r="R890" s="71">
        <v>12.5</v>
      </c>
      <c r="S890" s="46" t="s">
        <v>1173</v>
      </c>
      <c r="T890" s="146">
        <f t="shared" si="146"/>
        <v>2028.5</v>
      </c>
      <c r="U890" s="147">
        <v>6</v>
      </c>
      <c r="V890" s="147">
        <v>0</v>
      </c>
      <c r="W890" s="147">
        <v>1</v>
      </c>
      <c r="X890" s="147">
        <v>0</v>
      </c>
      <c r="Y890" s="147">
        <v>1</v>
      </c>
      <c r="Z890" s="147">
        <v>0</v>
      </c>
      <c r="AA890" s="148" t="s">
        <v>2946</v>
      </c>
      <c r="AB890" s="147" t="s">
        <v>2520</v>
      </c>
      <c r="AC890" s="196">
        <f t="shared" si="147"/>
        <v>7</v>
      </c>
      <c r="AD890" s="196">
        <f t="shared" si="148"/>
        <v>15</v>
      </c>
      <c r="AE890" s="196">
        <f t="shared" si="149"/>
        <v>22</v>
      </c>
    </row>
    <row r="891" spans="1:31" s="7" customFormat="1" ht="15" customHeight="1" x14ac:dyDescent="0.25">
      <c r="A891" s="364"/>
      <c r="B891" s="248">
        <f>B890</f>
        <v>253</v>
      </c>
      <c r="C891" s="382"/>
      <c r="D891" s="386" t="s">
        <v>1830</v>
      </c>
      <c r="E891" s="382"/>
      <c r="F891" s="46" t="s">
        <v>33</v>
      </c>
      <c r="G891" s="386">
        <v>1.85</v>
      </c>
      <c r="H891" s="386">
        <v>1.85</v>
      </c>
      <c r="I891" s="386">
        <v>120</v>
      </c>
      <c r="J891" s="18">
        <v>28.3</v>
      </c>
      <c r="K891" s="18">
        <v>273</v>
      </c>
      <c r="L891" s="18">
        <v>10</v>
      </c>
      <c r="M891" s="71">
        <v>2016</v>
      </c>
      <c r="N891" s="144">
        <f>IF(K891="","",IF(O891="",IF(K891=0,"",IF(K891&lt;=[7]Разработчик!$D$7,[7]Разработчик!$C$8,IF(K891&lt;=[7]Разработчик!$G$7,[7]Разработчик!$F$8,IF(K891&lt;=[7]Разработчик!$J$7,[7]Разработчик!$I$8,IF(K891&lt;=[7]Разработчик!$M$7,[7]Разработчик!$L$8,IF(K891&lt;=[7]Разработчик!$P$7,[7]Разработчик!$O$8,IF(K891&lt;=[7]Разработчик!$S$7,[7]Разработчик!$R$8,IF(K891&lt;=425.9,3.5,IF(K891&gt;=[7]Разработчик!$V$7,[7]Разработчик!$U$8))))))))),"-"))</f>
        <v>3</v>
      </c>
      <c r="O891" s="145"/>
      <c r="P891" s="71">
        <v>2019</v>
      </c>
      <c r="Q891" s="71">
        <v>2023</v>
      </c>
      <c r="R891" s="71">
        <v>12.5</v>
      </c>
      <c r="S891" s="46" t="s">
        <v>1173</v>
      </c>
      <c r="T891" s="146">
        <f t="shared" si="146"/>
        <v>2028.5</v>
      </c>
      <c r="U891" s="71">
        <v>9</v>
      </c>
      <c r="V891" s="71">
        <v>1</v>
      </c>
      <c r="W891" s="71">
        <v>5</v>
      </c>
      <c r="X891" s="71">
        <v>1</v>
      </c>
      <c r="Y891" s="71">
        <v>1</v>
      </c>
      <c r="Z891" s="71">
        <v>2</v>
      </c>
      <c r="AA891" s="148" t="s">
        <v>2947</v>
      </c>
      <c r="AB891" s="147" t="s">
        <v>2521</v>
      </c>
      <c r="AC891" s="196">
        <f t="shared" si="147"/>
        <v>14</v>
      </c>
      <c r="AD891" s="196">
        <f t="shared" si="148"/>
        <v>40</v>
      </c>
      <c r="AE891" s="196">
        <f t="shared" si="149"/>
        <v>54</v>
      </c>
    </row>
    <row r="892" spans="1:31" s="7" customFormat="1" x14ac:dyDescent="0.25">
      <c r="A892" s="364"/>
      <c r="B892" s="248">
        <f>B891</f>
        <v>253</v>
      </c>
      <c r="C892" s="382"/>
      <c r="D892" s="386"/>
      <c r="E892" s="382"/>
      <c r="F892" s="46" t="s">
        <v>33</v>
      </c>
      <c r="G892" s="386"/>
      <c r="H892" s="386"/>
      <c r="I892" s="386"/>
      <c r="J892" s="18">
        <v>0.22</v>
      </c>
      <c r="K892" s="18">
        <v>159</v>
      </c>
      <c r="L892" s="18">
        <v>8</v>
      </c>
      <c r="M892" s="71">
        <v>2016</v>
      </c>
      <c r="N892" s="144">
        <f>IF(K892="","",IF(O892="",IF(K892=0,"",IF(K892&lt;=[7]Разработчик!$D$7,[7]Разработчик!$C$8,IF(K892&lt;=[7]Разработчик!$G$7,[7]Разработчик!$F$8,IF(K892&lt;=[7]Разработчик!$J$7,[7]Разработчик!$I$8,IF(K892&lt;=[7]Разработчик!$M$7,[7]Разработчик!$L$8,IF(K892&lt;=[7]Разработчик!$P$7,[7]Разработчик!$O$8,IF(K892&lt;=[7]Разработчик!$S$7,[7]Разработчик!$R$8,IF(K892&lt;=425.9,3.5,IF(K892&gt;=[7]Разработчик!$V$7,[7]Разработчик!$U$8))))))))),"-"))</f>
        <v>2.5</v>
      </c>
      <c r="O892" s="145"/>
      <c r="P892" s="71">
        <v>2019</v>
      </c>
      <c r="Q892" s="71">
        <v>2023</v>
      </c>
      <c r="R892" s="71">
        <v>12.5</v>
      </c>
      <c r="S892" s="46" t="s">
        <v>1173</v>
      </c>
      <c r="T892" s="146">
        <f t="shared" si="146"/>
        <v>2028.5</v>
      </c>
      <c r="U892" s="147"/>
      <c r="V892" s="147"/>
      <c r="W892" s="147"/>
      <c r="X892" s="147"/>
      <c r="Y892" s="147"/>
      <c r="Z892" s="147"/>
      <c r="AA892" s="148"/>
      <c r="AB892" s="147"/>
      <c r="AC892" s="196">
        <f t="shared" si="147"/>
        <v>0</v>
      </c>
      <c r="AD892" s="196">
        <f t="shared" si="148"/>
        <v>0</v>
      </c>
      <c r="AE892" s="196">
        <f t="shared" si="149"/>
        <v>0</v>
      </c>
    </row>
    <row r="893" spans="1:31" s="7" customFormat="1" x14ac:dyDescent="0.25">
      <c r="A893" s="364"/>
      <c r="B893" s="248">
        <f>B892</f>
        <v>253</v>
      </c>
      <c r="C893" s="382"/>
      <c r="D893" s="386"/>
      <c r="E893" s="382"/>
      <c r="F893" s="46" t="s">
        <v>33</v>
      </c>
      <c r="G893" s="386"/>
      <c r="H893" s="386"/>
      <c r="I893" s="386"/>
      <c r="J893" s="18">
        <v>0.91</v>
      </c>
      <c r="K893" s="18">
        <v>57</v>
      </c>
      <c r="L893" s="18">
        <v>5</v>
      </c>
      <c r="M893" s="71">
        <v>2016</v>
      </c>
      <c r="N893" s="144">
        <f>IF(K893="","",IF(O893="",IF(K893=0,"",IF(K893&lt;=[7]Разработчик!$D$7,[7]Разработчик!$C$8,IF(K893&lt;=[7]Разработчик!$G$7,[7]Разработчик!$F$8,IF(K893&lt;=[7]Разработчик!$J$7,[7]Разработчик!$I$8,IF(K893&lt;=[7]Разработчик!$M$7,[7]Разработчик!$L$8,IF(K893&lt;=[7]Разработчик!$P$7,[7]Разработчик!$O$8,IF(K893&lt;=[7]Разработчик!$S$7,[7]Разработчик!$R$8,IF(K893&lt;=425.9,3.5,IF(K893&gt;=[7]Разработчик!$V$7,[7]Разработчик!$U$8))))))))),"-"))</f>
        <v>1.5</v>
      </c>
      <c r="O893" s="145"/>
      <c r="P893" s="71">
        <v>2019</v>
      </c>
      <c r="Q893" s="71">
        <v>2023</v>
      </c>
      <c r="R893" s="71">
        <v>12.5</v>
      </c>
      <c r="S893" s="46" t="s">
        <v>1173</v>
      </c>
      <c r="T893" s="146">
        <f t="shared" si="146"/>
        <v>2028.5</v>
      </c>
      <c r="U893" s="147"/>
      <c r="V893" s="147"/>
      <c r="W893" s="147"/>
      <c r="X893" s="147"/>
      <c r="Y893" s="147"/>
      <c r="Z893" s="147"/>
      <c r="AA893" s="148"/>
      <c r="AB893" s="147"/>
      <c r="AC893" s="196">
        <f t="shared" si="147"/>
        <v>0</v>
      </c>
      <c r="AD893" s="196">
        <f t="shared" si="148"/>
        <v>0</v>
      </c>
      <c r="AE893" s="196">
        <f t="shared" si="149"/>
        <v>0</v>
      </c>
    </row>
    <row r="894" spans="1:31" s="7" customFormat="1" x14ac:dyDescent="0.25">
      <c r="A894" s="364"/>
      <c r="B894" s="248">
        <f>B893</f>
        <v>253</v>
      </c>
      <c r="C894" s="382"/>
      <c r="D894" s="18" t="s">
        <v>1831</v>
      </c>
      <c r="E894" s="382"/>
      <c r="F894" s="46" t="s">
        <v>33</v>
      </c>
      <c r="G894" s="18">
        <v>1.85</v>
      </c>
      <c r="H894" s="18">
        <v>1.85</v>
      </c>
      <c r="I894" s="18">
        <v>120</v>
      </c>
      <c r="J894" s="18">
        <v>35.11</v>
      </c>
      <c r="K894" s="18">
        <v>159</v>
      </c>
      <c r="L894" s="18">
        <v>8</v>
      </c>
      <c r="M894" s="71">
        <v>2016</v>
      </c>
      <c r="N894" s="144">
        <f>IF(K894="","",IF(O894="",IF(K894=0,"",IF(K894&lt;=[7]Разработчик!$D$7,[7]Разработчик!$C$8,IF(K894&lt;=[7]Разработчик!$G$7,[7]Разработчик!$F$8,IF(K894&lt;=[7]Разработчик!$J$7,[7]Разработчик!$I$8,IF(K894&lt;=[7]Разработчик!$M$7,[7]Разработчик!$L$8,IF(K894&lt;=[7]Разработчик!$P$7,[7]Разработчик!$O$8,IF(K894&lt;=[7]Разработчик!$S$7,[7]Разработчик!$R$8,IF(K894&lt;=425.9,3.5,IF(K894&gt;=[7]Разработчик!$V$7,[7]Разработчик!$U$8))))))))),"-"))</f>
        <v>2.5</v>
      </c>
      <c r="O894" s="145"/>
      <c r="P894" s="71">
        <v>2019</v>
      </c>
      <c r="Q894" s="71">
        <v>2023</v>
      </c>
      <c r="R894" s="71">
        <v>12.5</v>
      </c>
      <c r="S894" s="46" t="s">
        <v>1173</v>
      </c>
      <c r="T894" s="146">
        <f t="shared" si="146"/>
        <v>2028.5</v>
      </c>
      <c r="U894" s="71">
        <v>10</v>
      </c>
      <c r="V894" s="71">
        <v>0</v>
      </c>
      <c r="W894" s="71">
        <v>4</v>
      </c>
      <c r="X894" s="71">
        <v>0</v>
      </c>
      <c r="Y894" s="71">
        <v>1</v>
      </c>
      <c r="Z894" s="71">
        <v>1</v>
      </c>
      <c r="AA894" s="148" t="s">
        <v>2948</v>
      </c>
      <c r="AB894" s="147" t="s">
        <v>2521</v>
      </c>
      <c r="AC894" s="196">
        <f t="shared" si="147"/>
        <v>12</v>
      </c>
      <c r="AD894" s="196">
        <f t="shared" si="148"/>
        <v>32</v>
      </c>
      <c r="AE894" s="196">
        <f t="shared" si="149"/>
        <v>44</v>
      </c>
    </row>
    <row r="895" spans="1:31" s="7" customFormat="1" ht="15" customHeight="1" x14ac:dyDescent="0.25">
      <c r="A895" s="364" t="s">
        <v>1832</v>
      </c>
      <c r="B895" s="248">
        <v>254</v>
      </c>
      <c r="C895" s="382" t="s">
        <v>1833</v>
      </c>
      <c r="D895" s="364" t="s">
        <v>1834</v>
      </c>
      <c r="E895" s="382" t="s">
        <v>79</v>
      </c>
      <c r="F895" s="46" t="s">
        <v>33</v>
      </c>
      <c r="G895" s="364">
        <v>1.85</v>
      </c>
      <c r="H895" s="364">
        <v>1.85</v>
      </c>
      <c r="I895" s="364">
        <v>195</v>
      </c>
      <c r="J895" s="46">
        <v>12.6</v>
      </c>
      <c r="K895" s="46">
        <v>273</v>
      </c>
      <c r="L895" s="46">
        <v>10</v>
      </c>
      <c r="M895" s="71">
        <v>2016</v>
      </c>
      <c r="N895" s="144">
        <f>IF(K895="","",IF(O895="",IF(K895=0,"",IF(K895&lt;=[7]Разработчик!$D$7,[7]Разработчик!$C$8,IF(K895&lt;=[7]Разработчик!$G$7,[7]Разработчик!$F$8,IF(K895&lt;=[7]Разработчик!$J$7,[7]Разработчик!$I$8,IF(K895&lt;=[7]Разработчик!$M$7,[7]Разработчик!$L$8,IF(K895&lt;=[7]Разработчик!$P$7,[7]Разработчик!$O$8,IF(K895&lt;=[7]Разработчик!$S$7,[7]Разработчик!$R$8,IF(K895&lt;=425.9,3.5,IF(K895&gt;=[7]Разработчик!$V$7,[7]Разработчик!$U$8))))))))),"-"))</f>
        <v>3</v>
      </c>
      <c r="O895" s="145"/>
      <c r="P895" s="71">
        <v>2019</v>
      </c>
      <c r="Q895" s="71">
        <v>2023</v>
      </c>
      <c r="R895" s="71">
        <v>12.5</v>
      </c>
      <c r="S895" s="46" t="s">
        <v>1173</v>
      </c>
      <c r="T895" s="146">
        <f t="shared" si="146"/>
        <v>2028.5</v>
      </c>
      <c r="U895" s="147"/>
      <c r="V895" s="147"/>
      <c r="W895" s="147"/>
      <c r="X895" s="147"/>
      <c r="Y895" s="147"/>
      <c r="Z895" s="147"/>
      <c r="AA895" s="148"/>
      <c r="AB895" s="147"/>
      <c r="AC895" s="196">
        <f t="shared" si="147"/>
        <v>0</v>
      </c>
      <c r="AD895" s="196">
        <f t="shared" si="148"/>
        <v>0</v>
      </c>
      <c r="AE895" s="196">
        <f t="shared" si="149"/>
        <v>0</v>
      </c>
    </row>
    <row r="896" spans="1:31" s="7" customFormat="1" ht="30" customHeight="1" x14ac:dyDescent="0.25">
      <c r="A896" s="364"/>
      <c r="B896" s="248">
        <f>B895</f>
        <v>254</v>
      </c>
      <c r="C896" s="382"/>
      <c r="D896" s="364"/>
      <c r="E896" s="382"/>
      <c r="F896" s="46" t="s">
        <v>33</v>
      </c>
      <c r="G896" s="364"/>
      <c r="H896" s="364"/>
      <c r="I896" s="364"/>
      <c r="J896" s="46">
        <v>3.5</v>
      </c>
      <c r="K896" s="46">
        <v>159</v>
      </c>
      <c r="L896" s="46">
        <v>8</v>
      </c>
      <c r="M896" s="71">
        <v>2016</v>
      </c>
      <c r="N896" s="144">
        <f>IF(K896="","",IF(O896="",IF(K896=0,"",IF(K896&lt;=[7]Разработчик!$D$7,[7]Разработчик!$C$8,IF(K896&lt;=[7]Разработчик!$G$7,[7]Разработчик!$F$8,IF(K896&lt;=[7]Разработчик!$J$7,[7]Разработчик!$I$8,IF(K896&lt;=[7]Разработчик!$M$7,[7]Разработчик!$L$8,IF(K896&lt;=[7]Разработчик!$P$7,[7]Разработчик!$O$8,IF(K896&lt;=[7]Разработчик!$S$7,[7]Разработчик!$R$8,IF(K896&lt;=425.9,3.5,IF(K896&gt;=[7]Разработчик!$V$7,[7]Разработчик!$U$8))))))))),"-"))</f>
        <v>2.5</v>
      </c>
      <c r="O896" s="145"/>
      <c r="P896" s="71">
        <v>2019</v>
      </c>
      <c r="Q896" s="71">
        <v>2023</v>
      </c>
      <c r="R896" s="71">
        <v>12.5</v>
      </c>
      <c r="S896" s="46" t="s">
        <v>1173</v>
      </c>
      <c r="T896" s="146">
        <f t="shared" si="146"/>
        <v>2028.5</v>
      </c>
      <c r="U896" s="147">
        <v>7</v>
      </c>
      <c r="V896" s="147">
        <v>2</v>
      </c>
      <c r="W896" s="147">
        <v>4</v>
      </c>
      <c r="X896" s="147">
        <v>2</v>
      </c>
      <c r="Y896" s="147">
        <v>2</v>
      </c>
      <c r="Z896" s="147">
        <v>2</v>
      </c>
      <c r="AA896" s="148" t="s">
        <v>2949</v>
      </c>
      <c r="AB896" s="147" t="s">
        <v>2521</v>
      </c>
      <c r="AC896" s="196">
        <f t="shared" si="147"/>
        <v>15</v>
      </c>
      <c r="AD896" s="196">
        <f t="shared" si="148"/>
        <v>40</v>
      </c>
      <c r="AE896" s="196">
        <f t="shared" si="149"/>
        <v>55</v>
      </c>
    </row>
    <row r="897" spans="1:31" s="7" customFormat="1" x14ac:dyDescent="0.25">
      <c r="A897" s="364"/>
      <c r="B897" s="248">
        <f>B896</f>
        <v>254</v>
      </c>
      <c r="C897" s="382"/>
      <c r="D897" s="364"/>
      <c r="E897" s="382"/>
      <c r="F897" s="46" t="s">
        <v>33</v>
      </c>
      <c r="G897" s="364"/>
      <c r="H897" s="364"/>
      <c r="I897" s="364"/>
      <c r="J897" s="46">
        <v>0.9</v>
      </c>
      <c r="K897" s="46">
        <v>57</v>
      </c>
      <c r="L897" s="46">
        <v>5</v>
      </c>
      <c r="M897" s="71">
        <v>2016</v>
      </c>
      <c r="N897" s="144">
        <f>IF(K897="","",IF(O897="",IF(K897=0,"",IF(K897&lt;=[7]Разработчик!$D$7,[7]Разработчик!$C$8,IF(K897&lt;=[7]Разработчик!$G$7,[7]Разработчик!$F$8,IF(K897&lt;=[7]Разработчик!$J$7,[7]Разработчик!$I$8,IF(K897&lt;=[7]Разработчик!$M$7,[7]Разработчик!$L$8,IF(K897&lt;=[7]Разработчик!$P$7,[7]Разработчик!$O$8,IF(K897&lt;=[7]Разработчик!$S$7,[7]Разработчик!$R$8,IF(K897&lt;=425.9,3.5,IF(K897&gt;=[7]Разработчик!$V$7,[7]Разработчик!$U$8))))))))),"-"))</f>
        <v>1.5</v>
      </c>
      <c r="O897" s="145"/>
      <c r="P897" s="71">
        <v>2019</v>
      </c>
      <c r="Q897" s="71">
        <v>2023</v>
      </c>
      <c r="R897" s="71">
        <v>12.5</v>
      </c>
      <c r="S897" s="46" t="s">
        <v>1173</v>
      </c>
      <c r="T897" s="146">
        <f t="shared" si="146"/>
        <v>2028.5</v>
      </c>
      <c r="U897" s="147"/>
      <c r="V897" s="147"/>
      <c r="W897" s="147"/>
      <c r="X897" s="147"/>
      <c r="Y897" s="147"/>
      <c r="Z897" s="147"/>
      <c r="AA897" s="148"/>
      <c r="AB897" s="147"/>
      <c r="AC897" s="196">
        <f t="shared" si="147"/>
        <v>0</v>
      </c>
      <c r="AD897" s="196">
        <f t="shared" si="148"/>
        <v>0</v>
      </c>
      <c r="AE897" s="196">
        <f t="shared" si="149"/>
        <v>0</v>
      </c>
    </row>
    <row r="898" spans="1:31" s="7" customFormat="1" ht="15" customHeight="1" x14ac:dyDescent="0.25">
      <c r="A898" s="364"/>
      <c r="B898" s="248">
        <f>B897</f>
        <v>254</v>
      </c>
      <c r="C898" s="382"/>
      <c r="D898" s="364" t="s">
        <v>1835</v>
      </c>
      <c r="E898" s="382"/>
      <c r="F898" s="46" t="s">
        <v>33</v>
      </c>
      <c r="G898" s="364">
        <v>1.85</v>
      </c>
      <c r="H898" s="364">
        <v>1.85</v>
      </c>
      <c r="I898" s="364">
        <v>195</v>
      </c>
      <c r="J898" s="46">
        <v>10.9</v>
      </c>
      <c r="K898" s="46">
        <v>325</v>
      </c>
      <c r="L898" s="46">
        <v>10</v>
      </c>
      <c r="M898" s="71">
        <v>2016</v>
      </c>
      <c r="N898" s="144">
        <f>IF(K898="","",IF(O898="",IF(K898=0,"",IF(K898&lt;=[7]Разработчик!$D$7,[7]Разработчик!$C$8,IF(K898&lt;=[7]Разработчик!$G$7,[7]Разработчик!$F$8,IF(K898&lt;=[7]Разработчик!$J$7,[7]Разработчик!$I$8,IF(K898&lt;=[7]Разработчик!$M$7,[7]Разработчик!$L$8,IF(K898&lt;=[7]Разработчик!$P$7,[7]Разработчик!$O$8,IF(K898&lt;=[7]Разработчик!$S$7,[7]Разработчик!$R$8,IF(K898&lt;=425.9,3.5,IF(K898&gt;=[7]Разработчик!$V$7,[7]Разработчик!$U$8))))))))),"-"))</f>
        <v>3</v>
      </c>
      <c r="O898" s="145"/>
      <c r="P898" s="71">
        <v>2019</v>
      </c>
      <c r="Q898" s="71">
        <v>2023</v>
      </c>
      <c r="R898" s="71">
        <v>12.5</v>
      </c>
      <c r="S898" s="46" t="s">
        <v>1173</v>
      </c>
      <c r="T898" s="146">
        <f t="shared" si="146"/>
        <v>2028.5</v>
      </c>
      <c r="U898" s="147"/>
      <c r="V898" s="147"/>
      <c r="W898" s="147"/>
      <c r="X898" s="147"/>
      <c r="Y898" s="147"/>
      <c r="Z898" s="147"/>
      <c r="AA898" s="148"/>
      <c r="AB898" s="147"/>
      <c r="AC898" s="196">
        <f t="shared" si="147"/>
        <v>0</v>
      </c>
      <c r="AD898" s="196">
        <f t="shared" si="148"/>
        <v>0</v>
      </c>
      <c r="AE898" s="196">
        <f t="shared" si="149"/>
        <v>0</v>
      </c>
    </row>
    <row r="899" spans="1:31" s="7" customFormat="1" x14ac:dyDescent="0.25">
      <c r="A899" s="364"/>
      <c r="B899" s="248">
        <f>B898</f>
        <v>254</v>
      </c>
      <c r="C899" s="382"/>
      <c r="D899" s="364"/>
      <c r="E899" s="382"/>
      <c r="F899" s="46" t="s">
        <v>33</v>
      </c>
      <c r="G899" s="364"/>
      <c r="H899" s="364"/>
      <c r="I899" s="364"/>
      <c r="J899" s="46">
        <v>2.2000000000000002</v>
      </c>
      <c r="K899" s="46">
        <v>273</v>
      </c>
      <c r="L899" s="46">
        <v>10</v>
      </c>
      <c r="M899" s="71">
        <v>2016</v>
      </c>
      <c r="N899" s="144">
        <f>IF(K899="","",IF(O899="",IF(K899=0,"",IF(K899&lt;=[7]Разработчик!$D$7,[7]Разработчик!$C$8,IF(K899&lt;=[7]Разработчик!$G$7,[7]Разработчик!$F$8,IF(K899&lt;=[7]Разработчик!$J$7,[7]Разработчик!$I$8,IF(K899&lt;=[7]Разработчик!$M$7,[7]Разработчик!$L$8,IF(K899&lt;=[7]Разработчик!$P$7,[7]Разработчик!$O$8,IF(K899&lt;=[7]Разработчик!$S$7,[7]Разработчик!$R$8,IF(K899&lt;=425.9,3.5,IF(K899&gt;=[7]Разработчик!$V$7,[7]Разработчик!$U$8))))))))),"-"))</f>
        <v>3</v>
      </c>
      <c r="O899" s="145"/>
      <c r="P899" s="71">
        <v>2019</v>
      </c>
      <c r="Q899" s="71">
        <v>2023</v>
      </c>
      <c r="R899" s="71">
        <v>12.5</v>
      </c>
      <c r="S899" s="46" t="s">
        <v>1173</v>
      </c>
      <c r="T899" s="146">
        <f t="shared" si="146"/>
        <v>2028.5</v>
      </c>
      <c r="U899" s="147">
        <v>9</v>
      </c>
      <c r="V899" s="147">
        <v>1</v>
      </c>
      <c r="W899" s="147">
        <v>2</v>
      </c>
      <c r="X899" s="147">
        <v>2</v>
      </c>
      <c r="Y899" s="147">
        <v>1</v>
      </c>
      <c r="Z899" s="147">
        <v>2</v>
      </c>
      <c r="AA899" s="148" t="s">
        <v>2950</v>
      </c>
      <c r="AB899" s="147" t="s">
        <v>2521</v>
      </c>
      <c r="AC899" s="196">
        <f t="shared" si="147"/>
        <v>15</v>
      </c>
      <c r="AD899" s="196">
        <f t="shared" si="148"/>
        <v>36</v>
      </c>
      <c r="AE899" s="196">
        <f t="shared" si="149"/>
        <v>51</v>
      </c>
    </row>
    <row r="900" spans="1:31" s="7" customFormat="1" x14ac:dyDescent="0.25">
      <c r="A900" s="364"/>
      <c r="B900" s="248">
        <f>B899</f>
        <v>254</v>
      </c>
      <c r="C900" s="382"/>
      <c r="D900" s="364"/>
      <c r="E900" s="382"/>
      <c r="F900" s="46" t="s">
        <v>33</v>
      </c>
      <c r="G900" s="364"/>
      <c r="H900" s="364"/>
      <c r="I900" s="364"/>
      <c r="J900" s="46">
        <v>0.1</v>
      </c>
      <c r="K900" s="46">
        <v>57</v>
      </c>
      <c r="L900" s="46">
        <v>5</v>
      </c>
      <c r="M900" s="71">
        <v>2016</v>
      </c>
      <c r="N900" s="144">
        <f>IF(K900="","",IF(O900="",IF(K900=0,"",IF(K900&lt;=[7]Разработчик!$D$7,[7]Разработчик!$C$8,IF(K900&lt;=[7]Разработчик!$G$7,[7]Разработчик!$F$8,IF(K900&lt;=[7]Разработчик!$J$7,[7]Разработчик!$I$8,IF(K900&lt;=[7]Разработчик!$M$7,[7]Разработчик!$L$8,IF(K900&lt;=[7]Разработчик!$P$7,[7]Разработчик!$O$8,IF(K900&lt;=[7]Разработчик!$S$7,[7]Разработчик!$R$8,IF(K900&lt;=425.9,3.5,IF(K900&gt;=[7]Разработчик!$V$7,[7]Разработчик!$U$8))))))))),"-"))</f>
        <v>1.5</v>
      </c>
      <c r="O900" s="145"/>
      <c r="P900" s="71">
        <v>2019</v>
      </c>
      <c r="Q900" s="71">
        <v>2023</v>
      </c>
      <c r="R900" s="71">
        <v>12.5</v>
      </c>
      <c r="S900" s="46" t="s">
        <v>1173</v>
      </c>
      <c r="T900" s="146">
        <f t="shared" si="146"/>
        <v>2028.5</v>
      </c>
      <c r="U900" s="147"/>
      <c r="V900" s="147"/>
      <c r="W900" s="147"/>
      <c r="X900" s="147"/>
      <c r="Y900" s="147"/>
      <c r="Z900" s="147"/>
      <c r="AA900" s="148"/>
      <c r="AB900" s="147"/>
      <c r="AC900" s="196">
        <f t="shared" si="147"/>
        <v>0</v>
      </c>
      <c r="AD900" s="196">
        <f t="shared" si="148"/>
        <v>0</v>
      </c>
      <c r="AE900" s="196">
        <f t="shared" si="149"/>
        <v>0</v>
      </c>
    </row>
    <row r="901" spans="1:31" s="7" customFormat="1" ht="15" customHeight="1" x14ac:dyDescent="0.25">
      <c r="A901" s="364" t="s">
        <v>1836</v>
      </c>
      <c r="B901" s="248">
        <v>255</v>
      </c>
      <c r="C901" s="382" t="s">
        <v>1837</v>
      </c>
      <c r="D901" s="364" t="s">
        <v>1838</v>
      </c>
      <c r="E901" s="382" t="s">
        <v>79</v>
      </c>
      <c r="F901" s="46" t="s">
        <v>33</v>
      </c>
      <c r="G901" s="364">
        <v>2</v>
      </c>
      <c r="H901" s="364">
        <v>2</v>
      </c>
      <c r="I901" s="364">
        <v>195</v>
      </c>
      <c r="J901" s="46">
        <v>3.93</v>
      </c>
      <c r="K901" s="46">
        <v>273</v>
      </c>
      <c r="L901" s="46">
        <v>10</v>
      </c>
      <c r="M901" s="71">
        <v>2016</v>
      </c>
      <c r="N901" s="144">
        <f>IF(K901="","",IF(O901="",IF(K901=0,"",IF(K901&lt;=[7]Разработчик!$D$7,[7]Разработчик!$C$8,IF(K901&lt;=[7]Разработчик!$G$7,[7]Разработчик!$F$8,IF(K901&lt;=[7]Разработчик!$J$7,[7]Разработчик!$I$8,IF(K901&lt;=[7]Разработчик!$M$7,[7]Разработчик!$L$8,IF(K901&lt;=[7]Разработчик!$P$7,[7]Разработчик!$O$8,IF(K901&lt;=[7]Разработчик!$S$7,[7]Разработчик!$R$8,IF(K901&lt;=425.9,3.5,IF(K901&gt;=[7]Разработчик!$V$7,[7]Разработчик!$U$8))))))))),"-"))</f>
        <v>3</v>
      </c>
      <c r="O901" s="145"/>
      <c r="P901" s="71">
        <v>2019</v>
      </c>
      <c r="Q901" s="71">
        <v>2023</v>
      </c>
      <c r="R901" s="71">
        <v>12.5</v>
      </c>
      <c r="S901" s="46" t="s">
        <v>1173</v>
      </c>
      <c r="T901" s="146">
        <f t="shared" si="146"/>
        <v>2028.5</v>
      </c>
      <c r="U901" s="147"/>
      <c r="V901" s="147"/>
      <c r="W901" s="147"/>
      <c r="X901" s="147"/>
      <c r="Y901" s="147"/>
      <c r="Z901" s="147"/>
      <c r="AA901" s="148"/>
      <c r="AB901" s="147"/>
      <c r="AC901" s="196">
        <f t="shared" si="147"/>
        <v>0</v>
      </c>
      <c r="AD901" s="196">
        <f t="shared" si="148"/>
        <v>0</v>
      </c>
      <c r="AE901" s="196">
        <f t="shared" si="149"/>
        <v>0</v>
      </c>
    </row>
    <row r="902" spans="1:31" s="7" customFormat="1" ht="33.75" customHeight="1" x14ac:dyDescent="0.25">
      <c r="A902" s="364"/>
      <c r="B902" s="248">
        <f t="shared" ref="B902:B906" si="150">B901</f>
        <v>255</v>
      </c>
      <c r="C902" s="382"/>
      <c r="D902" s="364"/>
      <c r="E902" s="382"/>
      <c r="F902" s="46" t="s">
        <v>33</v>
      </c>
      <c r="G902" s="364"/>
      <c r="H902" s="364"/>
      <c r="I902" s="364"/>
      <c r="J902" s="46">
        <v>6.69</v>
      </c>
      <c r="K902" s="46">
        <v>159</v>
      </c>
      <c r="L902" s="46">
        <v>8</v>
      </c>
      <c r="M902" s="71">
        <v>2016</v>
      </c>
      <c r="N902" s="144">
        <f>IF(K902="","",IF(O902="",IF(K902=0,"",IF(K902&lt;=[7]Разработчик!$D$7,[7]Разработчик!$C$8,IF(K902&lt;=[7]Разработчик!$G$7,[7]Разработчик!$F$8,IF(K902&lt;=[7]Разработчик!$J$7,[7]Разработчик!$I$8,IF(K902&lt;=[7]Разработчик!$M$7,[7]Разработчик!$L$8,IF(K902&lt;=[7]Разработчик!$P$7,[7]Разработчик!$O$8,IF(K902&lt;=[7]Разработчик!$S$7,[7]Разработчик!$R$8,IF(K902&lt;=425.9,3.5,IF(K902&gt;=[7]Разработчик!$V$7,[7]Разработчик!$U$8))))))))),"-"))</f>
        <v>2.5</v>
      </c>
      <c r="O902" s="145"/>
      <c r="P902" s="71">
        <v>2019</v>
      </c>
      <c r="Q902" s="71">
        <v>2023</v>
      </c>
      <c r="R902" s="71">
        <v>12.5</v>
      </c>
      <c r="S902" s="46" t="s">
        <v>1173</v>
      </c>
      <c r="T902" s="146">
        <f t="shared" si="146"/>
        <v>2028.5</v>
      </c>
      <c r="U902" s="147">
        <v>9</v>
      </c>
      <c r="V902" s="147">
        <v>2</v>
      </c>
      <c r="W902" s="147">
        <v>10</v>
      </c>
      <c r="X902" s="147">
        <v>0</v>
      </c>
      <c r="Y902" s="147">
        <v>3</v>
      </c>
      <c r="Z902" s="147">
        <v>6</v>
      </c>
      <c r="AA902" s="148" t="s">
        <v>2951</v>
      </c>
      <c r="AB902" s="147" t="s">
        <v>2521</v>
      </c>
      <c r="AC902" s="196">
        <f t="shared" si="147"/>
        <v>20</v>
      </c>
      <c r="AD902" s="196">
        <f t="shared" si="148"/>
        <v>65</v>
      </c>
      <c r="AE902" s="196">
        <f t="shared" si="149"/>
        <v>85</v>
      </c>
    </row>
    <row r="903" spans="1:31" s="7" customFormat="1" x14ac:dyDescent="0.25">
      <c r="A903" s="364"/>
      <c r="B903" s="248">
        <f t="shared" si="150"/>
        <v>255</v>
      </c>
      <c r="C903" s="382"/>
      <c r="D903" s="364"/>
      <c r="E903" s="382"/>
      <c r="F903" s="46" t="s">
        <v>33</v>
      </c>
      <c r="G903" s="364"/>
      <c r="H903" s="364"/>
      <c r="I903" s="364"/>
      <c r="J903" s="46">
        <v>2.1800000000000002</v>
      </c>
      <c r="K903" s="46">
        <v>89</v>
      </c>
      <c r="L903" s="46">
        <v>6</v>
      </c>
      <c r="M903" s="71">
        <v>2016</v>
      </c>
      <c r="N903" s="144">
        <f>IF(K903="","",IF(O903="",IF(K903=0,"",IF(K903&lt;=[7]Разработчик!$D$7,[7]Разработчик!$C$8,IF(K903&lt;=[7]Разработчик!$G$7,[7]Разработчик!$F$8,IF(K903&lt;=[7]Разработчик!$J$7,[7]Разработчик!$I$8,IF(K903&lt;=[7]Разработчик!$M$7,[7]Разработчик!$L$8,IF(K903&lt;=[7]Разработчик!$P$7,[7]Разработчик!$O$8,IF(K903&lt;=[7]Разработчик!$S$7,[7]Разработчик!$R$8,IF(K903&lt;=425.9,3.5,IF(K903&gt;=[7]Разработчик!$V$7,[7]Разработчик!$U$8))))))))),"-"))</f>
        <v>2</v>
      </c>
      <c r="O903" s="145"/>
      <c r="P903" s="71">
        <v>2019</v>
      </c>
      <c r="Q903" s="71">
        <v>2023</v>
      </c>
      <c r="R903" s="71">
        <v>12.5</v>
      </c>
      <c r="S903" s="46" t="s">
        <v>1173</v>
      </c>
      <c r="T903" s="146">
        <f t="shared" si="146"/>
        <v>2028.5</v>
      </c>
      <c r="U903" s="147"/>
      <c r="V903" s="147"/>
      <c r="W903" s="147"/>
      <c r="X903" s="147"/>
      <c r="Y903" s="147"/>
      <c r="Z903" s="147"/>
      <c r="AA903" s="148"/>
      <c r="AB903" s="147"/>
      <c r="AC903" s="196">
        <f t="shared" si="147"/>
        <v>0</v>
      </c>
      <c r="AD903" s="196">
        <f t="shared" si="148"/>
        <v>0</v>
      </c>
      <c r="AE903" s="196">
        <f t="shared" si="149"/>
        <v>0</v>
      </c>
    </row>
    <row r="904" spans="1:31" s="7" customFormat="1" x14ac:dyDescent="0.25">
      <c r="A904" s="364"/>
      <c r="B904" s="248">
        <f t="shared" si="150"/>
        <v>255</v>
      </c>
      <c r="C904" s="382"/>
      <c r="D904" s="364"/>
      <c r="E904" s="382"/>
      <c r="F904" s="46" t="s">
        <v>33</v>
      </c>
      <c r="G904" s="364"/>
      <c r="H904" s="364"/>
      <c r="I904" s="364"/>
      <c r="J904" s="46">
        <v>3.87</v>
      </c>
      <c r="K904" s="46">
        <v>57</v>
      </c>
      <c r="L904" s="46">
        <v>5</v>
      </c>
      <c r="M904" s="71">
        <v>2016</v>
      </c>
      <c r="N904" s="144">
        <f>IF(K904="","",IF(O904="",IF(K904=0,"",IF(K904&lt;=[7]Разработчик!$D$7,[7]Разработчик!$C$8,IF(K904&lt;=[7]Разработчик!$G$7,[7]Разработчик!$F$8,IF(K904&lt;=[7]Разработчик!$J$7,[7]Разработчик!$I$8,IF(K904&lt;=[7]Разработчик!$M$7,[7]Разработчик!$L$8,IF(K904&lt;=[7]Разработчик!$P$7,[7]Разработчик!$O$8,IF(K904&lt;=[7]Разработчик!$S$7,[7]Разработчик!$R$8,IF(K904&lt;=425.9,3.5,IF(K904&gt;=[7]Разработчик!$V$7,[7]Разработчик!$U$8))))))))),"-"))</f>
        <v>1.5</v>
      </c>
      <c r="O904" s="145"/>
      <c r="P904" s="71">
        <v>2019</v>
      </c>
      <c r="Q904" s="71">
        <v>2023</v>
      </c>
      <c r="R904" s="71">
        <v>12.5</v>
      </c>
      <c r="S904" s="46" t="s">
        <v>1173</v>
      </c>
      <c r="T904" s="146">
        <f t="shared" si="146"/>
        <v>2028.5</v>
      </c>
      <c r="U904" s="147"/>
      <c r="V904" s="147"/>
      <c r="W904" s="147"/>
      <c r="X904" s="147"/>
      <c r="Y904" s="147"/>
      <c r="Z904" s="147"/>
      <c r="AA904" s="148"/>
      <c r="AB904" s="147"/>
      <c r="AC904" s="196">
        <f t="shared" si="147"/>
        <v>0</v>
      </c>
      <c r="AD904" s="196">
        <f t="shared" si="148"/>
        <v>0</v>
      </c>
      <c r="AE904" s="196">
        <f t="shared" si="149"/>
        <v>0</v>
      </c>
    </row>
    <row r="905" spans="1:31" s="7" customFormat="1" x14ac:dyDescent="0.25">
      <c r="A905" s="364"/>
      <c r="B905" s="248">
        <f t="shared" si="150"/>
        <v>255</v>
      </c>
      <c r="C905" s="382"/>
      <c r="D905" s="364"/>
      <c r="E905" s="382"/>
      <c r="F905" s="46" t="s">
        <v>33</v>
      </c>
      <c r="G905" s="364"/>
      <c r="H905" s="364"/>
      <c r="I905" s="364"/>
      <c r="J905" s="46">
        <v>42.14</v>
      </c>
      <c r="K905" s="46">
        <v>32</v>
      </c>
      <c r="L905" s="46">
        <v>4.5</v>
      </c>
      <c r="M905" s="71">
        <v>2016</v>
      </c>
      <c r="N905" s="144">
        <f>IF(K905="","",IF(O905="",IF(K905=0,"",IF(K905&lt;=[7]Разработчик!$D$7,[7]Разработчик!$C$8,IF(K905&lt;=[7]Разработчик!$G$7,[7]Разработчик!$F$8,IF(K905&lt;=[7]Разработчик!$J$7,[7]Разработчик!$I$8,IF(K905&lt;=[7]Разработчик!$M$7,[7]Разработчик!$L$8,IF(K905&lt;=[7]Разработчик!$P$7,[7]Разработчик!$O$8,IF(K905&lt;=[7]Разработчик!$S$7,[7]Разработчик!$R$8,IF(K905&lt;=425.9,3.5,IF(K905&gt;=[7]Разработчик!$V$7,[7]Разработчик!$U$8))))))))),"-"))</f>
        <v>1.5</v>
      </c>
      <c r="O905" s="145"/>
      <c r="P905" s="71">
        <v>2019</v>
      </c>
      <c r="Q905" s="71">
        <v>2023</v>
      </c>
      <c r="R905" s="71">
        <v>12.5</v>
      </c>
      <c r="S905" s="46" t="s">
        <v>1173</v>
      </c>
      <c r="T905" s="146">
        <f t="shared" si="146"/>
        <v>2028.5</v>
      </c>
      <c r="U905" s="147"/>
      <c r="V905" s="147"/>
      <c r="W905" s="147"/>
      <c r="X905" s="147"/>
      <c r="Y905" s="147"/>
      <c r="Z905" s="147"/>
      <c r="AA905" s="148"/>
      <c r="AB905" s="147"/>
      <c r="AC905" s="196">
        <f t="shared" si="147"/>
        <v>0</v>
      </c>
      <c r="AD905" s="196">
        <f t="shared" si="148"/>
        <v>0</v>
      </c>
      <c r="AE905" s="196">
        <f t="shared" si="149"/>
        <v>0</v>
      </c>
    </row>
    <row r="906" spans="1:31" s="7" customFormat="1" ht="39" customHeight="1" x14ac:dyDescent="0.25">
      <c r="A906" s="364"/>
      <c r="B906" s="248">
        <f t="shared" si="150"/>
        <v>255</v>
      </c>
      <c r="C906" s="382"/>
      <c r="D906" s="18" t="s">
        <v>1839</v>
      </c>
      <c r="E906" s="382"/>
      <c r="F906" s="46" t="s">
        <v>33</v>
      </c>
      <c r="G906" s="18">
        <v>2</v>
      </c>
      <c r="H906" s="18">
        <v>2</v>
      </c>
      <c r="I906" s="18">
        <v>195</v>
      </c>
      <c r="J906" s="18">
        <v>79.959999999999994</v>
      </c>
      <c r="K906" s="18">
        <v>273</v>
      </c>
      <c r="L906" s="18">
        <v>10</v>
      </c>
      <c r="M906" s="71">
        <v>2016</v>
      </c>
      <c r="N906" s="144">
        <f>IF(K906="","",IF(O906="",IF(K906=0,"",IF(K906&lt;=[7]Разработчик!$D$7,[7]Разработчик!$C$8,IF(K906&lt;=[7]Разработчик!$G$7,[7]Разработчик!$F$8,IF(K906&lt;=[7]Разработчик!$J$7,[7]Разработчик!$I$8,IF(K906&lt;=[7]Разработчик!$M$7,[7]Разработчик!$L$8,IF(K906&lt;=[7]Разработчик!$P$7,[7]Разработчик!$O$8,IF(K906&lt;=[7]Разработчик!$S$7,[7]Разработчик!$R$8,IF(K906&lt;=425.9,3.5,IF(K906&gt;=[7]Разработчик!$V$7,[7]Разработчик!$U$8))))))))),"-"))</f>
        <v>3</v>
      </c>
      <c r="O906" s="145"/>
      <c r="P906" s="71">
        <v>2019</v>
      </c>
      <c r="Q906" s="71">
        <v>2023</v>
      </c>
      <c r="R906" s="71">
        <v>12.5</v>
      </c>
      <c r="S906" s="46" t="s">
        <v>1173</v>
      </c>
      <c r="T906" s="146">
        <f t="shared" si="146"/>
        <v>2028.5</v>
      </c>
      <c r="U906" s="71">
        <v>12</v>
      </c>
      <c r="V906" s="71">
        <v>1</v>
      </c>
      <c r="W906" s="71">
        <v>0</v>
      </c>
      <c r="X906" s="71">
        <v>0</v>
      </c>
      <c r="Y906" s="71">
        <v>0</v>
      </c>
      <c r="Z906" s="71">
        <v>0</v>
      </c>
      <c r="AA906" s="148" t="s">
        <v>2952</v>
      </c>
      <c r="AB906" s="147" t="s">
        <v>2521</v>
      </c>
      <c r="AC906" s="196">
        <f t="shared" si="147"/>
        <v>13</v>
      </c>
      <c r="AD906" s="196">
        <f t="shared" si="148"/>
        <v>27</v>
      </c>
      <c r="AE906" s="196">
        <f t="shared" si="149"/>
        <v>40</v>
      </c>
    </row>
    <row r="907" spans="1:31" s="7" customFormat="1" ht="15" customHeight="1" x14ac:dyDescent="0.25">
      <c r="A907" s="364" t="s">
        <v>1840</v>
      </c>
      <c r="B907" s="248">
        <v>258</v>
      </c>
      <c r="C907" s="382" t="s">
        <v>1841</v>
      </c>
      <c r="D907" s="364" t="s">
        <v>1842</v>
      </c>
      <c r="E907" s="382" t="s">
        <v>79</v>
      </c>
      <c r="F907" s="46" t="s">
        <v>33</v>
      </c>
      <c r="G907" s="364">
        <v>1.85</v>
      </c>
      <c r="H907" s="364">
        <v>1.85</v>
      </c>
      <c r="I907" s="364">
        <v>195</v>
      </c>
      <c r="J907" s="46">
        <v>11.1</v>
      </c>
      <c r="K907" s="46">
        <v>325</v>
      </c>
      <c r="L907" s="46">
        <v>10</v>
      </c>
      <c r="M907" s="71">
        <v>2016</v>
      </c>
      <c r="N907" s="144">
        <f>IF(K907="","",IF(O907="",IF(K907=0,"",IF(K907&lt;=[7]Разработчик!$D$7,[7]Разработчик!$C$8,IF(K907&lt;=[7]Разработчик!$G$7,[7]Разработчик!$F$8,IF(K907&lt;=[7]Разработчик!$J$7,[7]Разработчик!$I$8,IF(K907&lt;=[7]Разработчик!$M$7,[7]Разработчик!$L$8,IF(K907&lt;=[7]Разработчик!$P$7,[7]Разработчик!$O$8,IF(K907&lt;=[7]Разработчик!$S$7,[7]Разработчик!$R$8,IF(K907&lt;=425.9,3.5,IF(K907&gt;=[7]Разработчик!$V$7,[7]Разработчик!$U$8))))))))),"-"))</f>
        <v>3</v>
      </c>
      <c r="O907" s="145"/>
      <c r="P907" s="71">
        <v>2019</v>
      </c>
      <c r="Q907" s="71">
        <v>2023</v>
      </c>
      <c r="R907" s="71">
        <v>12.5</v>
      </c>
      <c r="S907" s="46" t="s">
        <v>1173</v>
      </c>
      <c r="T907" s="146">
        <f t="shared" si="146"/>
        <v>2028.5</v>
      </c>
      <c r="U907" s="147"/>
      <c r="V907" s="147"/>
      <c r="W907" s="147"/>
      <c r="X907" s="147"/>
      <c r="Y907" s="147"/>
      <c r="Z907" s="147"/>
      <c r="AA907" s="148"/>
      <c r="AB907" s="147"/>
      <c r="AC907" s="196">
        <f t="shared" si="147"/>
        <v>0</v>
      </c>
      <c r="AD907" s="196">
        <f t="shared" si="148"/>
        <v>0</v>
      </c>
      <c r="AE907" s="196">
        <f t="shared" si="149"/>
        <v>0</v>
      </c>
    </row>
    <row r="908" spans="1:31" s="7" customFormat="1" x14ac:dyDescent="0.25">
      <c r="A908" s="364"/>
      <c r="B908" s="248">
        <f>B907</f>
        <v>258</v>
      </c>
      <c r="C908" s="382"/>
      <c r="D908" s="364"/>
      <c r="E908" s="382"/>
      <c r="F908" s="46" t="s">
        <v>33</v>
      </c>
      <c r="G908" s="364"/>
      <c r="H908" s="364"/>
      <c r="I908" s="364"/>
      <c r="J908" s="46">
        <v>2.2000000000000002</v>
      </c>
      <c r="K908" s="46">
        <v>273</v>
      </c>
      <c r="L908" s="46">
        <v>10</v>
      </c>
      <c r="M908" s="71">
        <v>2016</v>
      </c>
      <c r="N908" s="144">
        <f>IF(K908="","",IF(O908="",IF(K908=0,"",IF(K908&lt;=[7]Разработчик!$D$7,[7]Разработчик!$C$8,IF(K908&lt;=[7]Разработчик!$G$7,[7]Разработчик!$F$8,IF(K908&lt;=[7]Разработчик!$J$7,[7]Разработчик!$I$8,IF(K908&lt;=[7]Разработчик!$M$7,[7]Разработчик!$L$8,IF(K908&lt;=[7]Разработчик!$P$7,[7]Разработчик!$O$8,IF(K908&lt;=[7]Разработчик!$S$7,[7]Разработчик!$R$8,IF(K908&lt;=425.9,3.5,IF(K908&gt;=[7]Разработчик!$V$7,[7]Разработчик!$U$8))))))))),"-"))</f>
        <v>3</v>
      </c>
      <c r="O908" s="145"/>
      <c r="P908" s="71">
        <v>2019</v>
      </c>
      <c r="Q908" s="71">
        <v>2023</v>
      </c>
      <c r="R908" s="71">
        <v>12.5</v>
      </c>
      <c r="S908" s="46" t="s">
        <v>1173</v>
      </c>
      <c r="T908" s="146">
        <f t="shared" si="146"/>
        <v>2028.5</v>
      </c>
      <c r="U908" s="147">
        <v>9</v>
      </c>
      <c r="V908" s="147">
        <v>1</v>
      </c>
      <c r="W908" s="147">
        <v>2</v>
      </c>
      <c r="X908" s="147">
        <v>2</v>
      </c>
      <c r="Y908" s="147">
        <v>1</v>
      </c>
      <c r="Z908" s="147">
        <v>2</v>
      </c>
      <c r="AA908" s="148" t="s">
        <v>2953</v>
      </c>
      <c r="AB908" s="147" t="s">
        <v>2521</v>
      </c>
      <c r="AC908" s="196">
        <f t="shared" si="147"/>
        <v>15</v>
      </c>
      <c r="AD908" s="196">
        <f t="shared" si="148"/>
        <v>36</v>
      </c>
      <c r="AE908" s="196">
        <f t="shared" si="149"/>
        <v>51</v>
      </c>
    </row>
    <row r="909" spans="1:31" s="7" customFormat="1" x14ac:dyDescent="0.25">
      <c r="A909" s="364"/>
      <c r="B909" s="248">
        <f>B908</f>
        <v>258</v>
      </c>
      <c r="C909" s="382"/>
      <c r="D909" s="364"/>
      <c r="E909" s="382"/>
      <c r="F909" s="46" t="s">
        <v>33</v>
      </c>
      <c r="G909" s="364"/>
      <c r="H909" s="364"/>
      <c r="I909" s="364"/>
      <c r="J909" s="46">
        <v>0.1</v>
      </c>
      <c r="K909" s="46">
        <v>57</v>
      </c>
      <c r="L909" s="46">
        <v>5</v>
      </c>
      <c r="M909" s="71">
        <v>2016</v>
      </c>
      <c r="N909" s="144">
        <f>IF(K909="","",IF(O909="",IF(K909=0,"",IF(K909&lt;=[7]Разработчик!$D$7,[7]Разработчик!$C$8,IF(K909&lt;=[7]Разработчик!$G$7,[7]Разработчик!$F$8,IF(K909&lt;=[7]Разработчик!$J$7,[7]Разработчик!$I$8,IF(K909&lt;=[7]Разработчик!$M$7,[7]Разработчик!$L$8,IF(K909&lt;=[7]Разработчик!$P$7,[7]Разработчик!$O$8,IF(K909&lt;=[7]Разработчик!$S$7,[7]Разработчик!$R$8,IF(K909&lt;=425.9,3.5,IF(K909&gt;=[7]Разработчик!$V$7,[7]Разработчик!$U$8))))))))),"-"))</f>
        <v>1.5</v>
      </c>
      <c r="O909" s="145"/>
      <c r="P909" s="71">
        <v>2019</v>
      </c>
      <c r="Q909" s="71">
        <v>2023</v>
      </c>
      <c r="R909" s="71">
        <v>12.5</v>
      </c>
      <c r="S909" s="46" t="s">
        <v>1173</v>
      </c>
      <c r="T909" s="146">
        <f t="shared" si="146"/>
        <v>2028.5</v>
      </c>
      <c r="U909" s="147"/>
      <c r="V909" s="147"/>
      <c r="W909" s="147"/>
      <c r="X909" s="147"/>
      <c r="Y909" s="147"/>
      <c r="Z909" s="147"/>
      <c r="AA909" s="148"/>
      <c r="AB909" s="147"/>
      <c r="AC909" s="196">
        <f t="shared" si="147"/>
        <v>0</v>
      </c>
      <c r="AD909" s="196">
        <f t="shared" si="148"/>
        <v>0</v>
      </c>
      <c r="AE909" s="196">
        <f t="shared" si="149"/>
        <v>0</v>
      </c>
    </row>
    <row r="910" spans="1:31" s="7" customFormat="1" ht="15" customHeight="1" x14ac:dyDescent="0.25">
      <c r="A910" s="364"/>
      <c r="B910" s="248">
        <f>B909</f>
        <v>258</v>
      </c>
      <c r="C910" s="382"/>
      <c r="D910" s="364" t="s">
        <v>1843</v>
      </c>
      <c r="E910" s="382"/>
      <c r="F910" s="46" t="s">
        <v>33</v>
      </c>
      <c r="G910" s="364">
        <v>1.85</v>
      </c>
      <c r="H910" s="364">
        <v>1.85</v>
      </c>
      <c r="I910" s="364">
        <v>195</v>
      </c>
      <c r="J910" s="46">
        <v>12.6</v>
      </c>
      <c r="K910" s="46">
        <v>273</v>
      </c>
      <c r="L910" s="46">
        <v>10</v>
      </c>
      <c r="M910" s="71">
        <v>2016</v>
      </c>
      <c r="N910" s="144">
        <f>IF(K910="","",IF(O910="",IF(K910=0,"",IF(K910&lt;=[7]Разработчик!$D$7,[7]Разработчик!$C$8,IF(K910&lt;=[7]Разработчик!$G$7,[7]Разработчик!$F$8,IF(K910&lt;=[7]Разработчик!$J$7,[7]Разработчик!$I$8,IF(K910&lt;=[7]Разработчик!$M$7,[7]Разработчик!$L$8,IF(K910&lt;=[7]Разработчик!$P$7,[7]Разработчик!$O$8,IF(K910&lt;=[7]Разработчик!$S$7,[7]Разработчик!$R$8,IF(K910&lt;=425.9,3.5,IF(K910&gt;=[7]Разработчик!$V$7,[7]Разработчик!$U$8))))))))),"-"))</f>
        <v>3</v>
      </c>
      <c r="O910" s="145"/>
      <c r="P910" s="71">
        <v>2019</v>
      </c>
      <c r="Q910" s="71">
        <v>2023</v>
      </c>
      <c r="R910" s="71">
        <v>12.5</v>
      </c>
      <c r="S910" s="46" t="s">
        <v>1173</v>
      </c>
      <c r="T910" s="146">
        <f t="shared" si="146"/>
        <v>2028.5</v>
      </c>
      <c r="U910" s="147"/>
      <c r="V910" s="147"/>
      <c r="W910" s="147"/>
      <c r="X910" s="147"/>
      <c r="Y910" s="147"/>
      <c r="Z910" s="147"/>
      <c r="AA910" s="148"/>
      <c r="AB910" s="147"/>
      <c r="AC910" s="196">
        <f t="shared" si="147"/>
        <v>0</v>
      </c>
      <c r="AD910" s="196">
        <f t="shared" si="148"/>
        <v>0</v>
      </c>
      <c r="AE910" s="196">
        <f t="shared" si="149"/>
        <v>0</v>
      </c>
    </row>
    <row r="911" spans="1:31" s="7" customFormat="1" ht="100.5" customHeight="1" x14ac:dyDescent="0.25">
      <c r="A911" s="364"/>
      <c r="B911" s="248">
        <f>B910</f>
        <v>258</v>
      </c>
      <c r="C911" s="382"/>
      <c r="D911" s="364"/>
      <c r="E911" s="382"/>
      <c r="F911" s="46" t="s">
        <v>33</v>
      </c>
      <c r="G911" s="364"/>
      <c r="H911" s="364"/>
      <c r="I911" s="364"/>
      <c r="J911" s="46">
        <v>3.5</v>
      </c>
      <c r="K911" s="46">
        <v>159</v>
      </c>
      <c r="L911" s="46">
        <v>8</v>
      </c>
      <c r="M911" s="71">
        <v>2016</v>
      </c>
      <c r="N911" s="144">
        <f>IF(K911="","",IF(O911="",IF(K911=0,"",IF(K911&lt;=[7]Разработчик!$D$7,[7]Разработчик!$C$8,IF(K911&lt;=[7]Разработчик!$G$7,[7]Разработчик!$F$8,IF(K911&lt;=[7]Разработчик!$J$7,[7]Разработчик!$I$8,IF(K911&lt;=[7]Разработчик!$M$7,[7]Разработчик!$L$8,IF(K911&lt;=[7]Разработчик!$P$7,[7]Разработчик!$O$8,IF(K911&lt;=[7]Разработчик!$S$7,[7]Разработчик!$R$8,IF(K911&lt;=425.9,3.5,IF(K911&gt;=[7]Разработчик!$V$7,[7]Разработчик!$U$8))))))))),"-"))</f>
        <v>2.5</v>
      </c>
      <c r="O911" s="145"/>
      <c r="P911" s="71">
        <v>2019</v>
      </c>
      <c r="Q911" s="71">
        <v>2023</v>
      </c>
      <c r="R911" s="71">
        <v>12.5</v>
      </c>
      <c r="S911" s="46" t="s">
        <v>1173</v>
      </c>
      <c r="T911" s="146">
        <f t="shared" si="146"/>
        <v>2028.5</v>
      </c>
      <c r="U911" s="147">
        <v>7</v>
      </c>
      <c r="V911" s="147">
        <v>2</v>
      </c>
      <c r="W911" s="147">
        <v>5</v>
      </c>
      <c r="X911" s="147">
        <v>2</v>
      </c>
      <c r="Y911" s="147">
        <v>1</v>
      </c>
      <c r="Z911" s="147">
        <v>3</v>
      </c>
      <c r="AA911" s="148" t="s">
        <v>2954</v>
      </c>
      <c r="AB911" s="147" t="s">
        <v>2521</v>
      </c>
      <c r="AC911" s="196">
        <f t="shared" si="147"/>
        <v>15</v>
      </c>
      <c r="AD911" s="196">
        <f t="shared" si="148"/>
        <v>44</v>
      </c>
      <c r="AE911" s="196">
        <f t="shared" si="149"/>
        <v>59</v>
      </c>
    </row>
    <row r="912" spans="1:31" s="7" customFormat="1" x14ac:dyDescent="0.25">
      <c r="A912" s="364"/>
      <c r="B912" s="248">
        <f>B911</f>
        <v>258</v>
      </c>
      <c r="C912" s="382"/>
      <c r="D912" s="364"/>
      <c r="E912" s="382"/>
      <c r="F912" s="46" t="s">
        <v>33</v>
      </c>
      <c r="G912" s="364"/>
      <c r="H912" s="364"/>
      <c r="I912" s="364"/>
      <c r="J912" s="46">
        <v>0.9</v>
      </c>
      <c r="K912" s="46">
        <v>57</v>
      </c>
      <c r="L912" s="46">
        <v>5</v>
      </c>
      <c r="M912" s="71">
        <v>2016</v>
      </c>
      <c r="N912" s="144">
        <f>IF(K912="","",IF(O912="",IF(K912=0,"",IF(K912&lt;=[7]Разработчик!$D$7,[7]Разработчик!$C$8,IF(K912&lt;=[7]Разработчик!$G$7,[7]Разработчик!$F$8,IF(K912&lt;=[7]Разработчик!$J$7,[7]Разработчик!$I$8,IF(K912&lt;=[7]Разработчик!$M$7,[7]Разработчик!$L$8,IF(K912&lt;=[7]Разработчик!$P$7,[7]Разработчик!$O$8,IF(K912&lt;=[7]Разработчик!$S$7,[7]Разработчик!$R$8,IF(K912&lt;=425.9,3.5,IF(K912&gt;=[7]Разработчик!$V$7,[7]Разработчик!$U$8))))))))),"-"))</f>
        <v>1.5</v>
      </c>
      <c r="O912" s="145"/>
      <c r="P912" s="71">
        <v>2019</v>
      </c>
      <c r="Q912" s="71">
        <v>2023</v>
      </c>
      <c r="R912" s="71">
        <v>12.5</v>
      </c>
      <c r="S912" s="46" t="s">
        <v>1173</v>
      </c>
      <c r="T912" s="146">
        <f t="shared" si="146"/>
        <v>2028.5</v>
      </c>
      <c r="U912" s="147"/>
      <c r="V912" s="147"/>
      <c r="W912" s="147"/>
      <c r="X912" s="147"/>
      <c r="Y912" s="147"/>
      <c r="Z912" s="147"/>
      <c r="AA912" s="148"/>
      <c r="AB912" s="147"/>
      <c r="AC912" s="196">
        <f t="shared" si="147"/>
        <v>0</v>
      </c>
      <c r="AD912" s="196">
        <f t="shared" si="148"/>
        <v>0</v>
      </c>
      <c r="AE912" s="196">
        <f t="shared" si="149"/>
        <v>0</v>
      </c>
    </row>
    <row r="913" spans="1:31" s="7" customFormat="1" ht="15" customHeight="1" x14ac:dyDescent="0.25">
      <c r="A913" s="364" t="s">
        <v>1844</v>
      </c>
      <c r="B913" s="248">
        <v>259</v>
      </c>
      <c r="C913" s="382" t="s">
        <v>1845</v>
      </c>
      <c r="D913" s="364" t="s">
        <v>1846</v>
      </c>
      <c r="E913" s="382" t="s">
        <v>82</v>
      </c>
      <c r="F913" s="18" t="s">
        <v>41</v>
      </c>
      <c r="G913" s="364">
        <v>1.4</v>
      </c>
      <c r="H913" s="364">
        <v>1.4</v>
      </c>
      <c r="I913" s="364">
        <v>218</v>
      </c>
      <c r="J913" s="46">
        <v>3.3</v>
      </c>
      <c r="K913" s="46">
        <v>325</v>
      </c>
      <c r="L913" s="46">
        <v>10</v>
      </c>
      <c r="M913" s="71">
        <v>2016</v>
      </c>
      <c r="N913" s="144">
        <f>IF(K913="","",IF(O913="",IF(K913=0,"",IF(K913&lt;=[7]Разработчик!$D$7,[7]Разработчик!$C$8,IF(K913&lt;=[7]Разработчик!$G$7,[7]Разработчик!$F$8,IF(K913&lt;=[7]Разработчик!$J$7,[7]Разработчик!$I$8,IF(K913&lt;=[7]Разработчик!$M$7,[7]Разработчик!$L$8,IF(K913&lt;=[7]Разработчик!$P$7,[7]Разработчик!$O$8,IF(K913&lt;=[7]Разработчик!$S$7,[7]Разработчик!$R$8,IF(K913&lt;=425.9,3.5,IF(K913&gt;=[7]Разработчик!$V$7,[7]Разработчик!$U$8))))))))),"-"))</f>
        <v>3</v>
      </c>
      <c r="O913" s="145"/>
      <c r="P913" s="71">
        <v>2019</v>
      </c>
      <c r="Q913" s="71">
        <v>2023</v>
      </c>
      <c r="R913" s="71">
        <v>12.5</v>
      </c>
      <c r="S913" s="46" t="s">
        <v>1173</v>
      </c>
      <c r="T913" s="146">
        <f t="shared" si="146"/>
        <v>2028.5</v>
      </c>
      <c r="U913" s="147"/>
      <c r="V913" s="147"/>
      <c r="W913" s="147"/>
      <c r="X913" s="147"/>
      <c r="Y913" s="147"/>
      <c r="Z913" s="147"/>
      <c r="AA913" s="148"/>
      <c r="AB913" s="147"/>
      <c r="AC913" s="196">
        <f t="shared" si="147"/>
        <v>0</v>
      </c>
      <c r="AD913" s="196">
        <f t="shared" si="148"/>
        <v>0</v>
      </c>
      <c r="AE913" s="196">
        <f t="shared" si="149"/>
        <v>0</v>
      </c>
    </row>
    <row r="914" spans="1:31" s="7" customFormat="1" x14ac:dyDescent="0.25">
      <c r="A914" s="364"/>
      <c r="B914" s="248">
        <f>B913</f>
        <v>259</v>
      </c>
      <c r="C914" s="382"/>
      <c r="D914" s="364"/>
      <c r="E914" s="382"/>
      <c r="F914" s="18" t="s">
        <v>41</v>
      </c>
      <c r="G914" s="364"/>
      <c r="H914" s="364"/>
      <c r="I914" s="364"/>
      <c r="J914" s="46">
        <v>9.6</v>
      </c>
      <c r="K914" s="46">
        <v>273</v>
      </c>
      <c r="L914" s="46">
        <v>10</v>
      </c>
      <c r="M914" s="71">
        <v>2016</v>
      </c>
      <c r="N914" s="144">
        <f>IF(K914="","",IF(O914="",IF(K914=0,"",IF(K914&lt;=[7]Разработчик!$D$7,[7]Разработчик!$C$8,IF(K914&lt;=[7]Разработчик!$G$7,[7]Разработчик!$F$8,IF(K914&lt;=[7]Разработчик!$J$7,[7]Разработчик!$I$8,IF(K914&lt;=[7]Разработчик!$M$7,[7]Разработчик!$L$8,IF(K914&lt;=[7]Разработчик!$P$7,[7]Разработчик!$O$8,IF(K914&lt;=[7]Разработчик!$S$7,[7]Разработчик!$R$8,IF(K914&lt;=425.9,3.5,IF(K914&gt;=[7]Разработчик!$V$7,[7]Разработчик!$U$8))))))))),"-"))</f>
        <v>3</v>
      </c>
      <c r="O914" s="145"/>
      <c r="P914" s="71">
        <v>2019</v>
      </c>
      <c r="Q914" s="71">
        <v>2023</v>
      </c>
      <c r="R914" s="71">
        <v>12.5</v>
      </c>
      <c r="S914" s="46" t="s">
        <v>1173</v>
      </c>
      <c r="T914" s="146">
        <f t="shared" si="146"/>
        <v>2028.5</v>
      </c>
      <c r="U914" s="147">
        <v>22</v>
      </c>
      <c r="V914" s="147">
        <v>4</v>
      </c>
      <c r="W914" s="147">
        <v>3</v>
      </c>
      <c r="X914" s="147">
        <v>7</v>
      </c>
      <c r="Y914" s="147">
        <v>0</v>
      </c>
      <c r="Z914" s="147">
        <v>3</v>
      </c>
      <c r="AA914" s="148" t="s">
        <v>2955</v>
      </c>
      <c r="AB914" s="147" t="s">
        <v>2521</v>
      </c>
      <c r="AC914" s="196">
        <f t="shared" si="147"/>
        <v>36</v>
      </c>
      <c r="AD914" s="196">
        <f t="shared" si="148"/>
        <v>85</v>
      </c>
      <c r="AE914" s="196">
        <f t="shared" si="149"/>
        <v>121</v>
      </c>
    </row>
    <row r="915" spans="1:31" s="7" customFormat="1" x14ac:dyDescent="0.25">
      <c r="A915" s="364"/>
      <c r="B915" s="248">
        <f>B914</f>
        <v>259</v>
      </c>
      <c r="C915" s="382"/>
      <c r="D915" s="364"/>
      <c r="E915" s="382"/>
      <c r="F915" s="18" t="s">
        <v>41</v>
      </c>
      <c r="G915" s="364"/>
      <c r="H915" s="364"/>
      <c r="I915" s="364"/>
      <c r="J915" s="46">
        <v>0.7</v>
      </c>
      <c r="K915" s="46">
        <v>57</v>
      </c>
      <c r="L915" s="46">
        <v>5</v>
      </c>
      <c r="M915" s="71">
        <v>2016</v>
      </c>
      <c r="N915" s="144">
        <f>IF(K915="","",IF(O915="",IF(K915=0,"",IF(K915&lt;=[7]Разработчик!$D$7,[7]Разработчик!$C$8,IF(K915&lt;=[7]Разработчик!$G$7,[7]Разработчик!$F$8,IF(K915&lt;=[7]Разработчик!$J$7,[7]Разработчик!$I$8,IF(K915&lt;=[7]Разработчик!$M$7,[7]Разработчик!$L$8,IF(K915&lt;=[7]Разработчик!$P$7,[7]Разработчик!$O$8,IF(K915&lt;=[7]Разработчик!$S$7,[7]Разработчик!$R$8,IF(K915&lt;=425.9,3.5,IF(K915&gt;=[7]Разработчик!$V$7,[7]Разработчик!$U$8))))))))),"-"))</f>
        <v>1.5</v>
      </c>
      <c r="O915" s="145"/>
      <c r="P915" s="71">
        <v>2019</v>
      </c>
      <c r="Q915" s="71">
        <v>2023</v>
      </c>
      <c r="R915" s="71">
        <v>12.5</v>
      </c>
      <c r="S915" s="46" t="s">
        <v>1173</v>
      </c>
      <c r="T915" s="146">
        <f t="shared" si="146"/>
        <v>2028.5</v>
      </c>
      <c r="U915" s="147"/>
      <c r="V915" s="147"/>
      <c r="W915" s="147"/>
      <c r="X915" s="147"/>
      <c r="Y915" s="147"/>
      <c r="Z915" s="147"/>
      <c r="AA915" s="148"/>
      <c r="AB915" s="147"/>
      <c r="AC915" s="196">
        <f t="shared" si="147"/>
        <v>0</v>
      </c>
      <c r="AD915" s="196">
        <f t="shared" si="148"/>
        <v>0</v>
      </c>
      <c r="AE915" s="196">
        <f t="shared" si="149"/>
        <v>0</v>
      </c>
    </row>
    <row r="916" spans="1:31" s="7" customFormat="1" ht="15" customHeight="1" x14ac:dyDescent="0.25">
      <c r="A916" s="364"/>
      <c r="B916" s="248">
        <f>B915</f>
        <v>259</v>
      </c>
      <c r="C916" s="382"/>
      <c r="D916" s="364" t="s">
        <v>1847</v>
      </c>
      <c r="E916" s="382"/>
      <c r="F916" s="18" t="s">
        <v>41</v>
      </c>
      <c r="G916" s="364">
        <v>1.4</v>
      </c>
      <c r="H916" s="364">
        <v>1.4</v>
      </c>
      <c r="I916" s="364">
        <v>218</v>
      </c>
      <c r="J916" s="46">
        <v>0.7</v>
      </c>
      <c r="K916" s="46">
        <v>426</v>
      </c>
      <c r="L916" s="46">
        <v>12</v>
      </c>
      <c r="M916" s="71">
        <v>2016</v>
      </c>
      <c r="N916" s="144">
        <f>IF(K916="","",IF(O916="",IF(K916=0,"",IF(K916&lt;=[7]Разработчик!$D$7,[7]Разработчик!$C$8,IF(K916&lt;=[7]Разработчик!$G$7,[7]Разработчик!$F$8,IF(K916&lt;=[7]Разработчик!$J$7,[7]Разработчик!$I$8,IF(K916&lt;=[7]Разработчик!$M$7,[7]Разработчик!$L$8,IF(K916&lt;=[7]Разработчик!$P$7,[7]Разработчик!$O$8,IF(K916&lt;=[7]Разработчик!$S$7,[7]Разработчик!$R$8,IF(K916&lt;=425.9,3.5,IF(K916&gt;=[7]Разработчик!$V$7,[7]Разработчик!$U$8))))))))),"-"))</f>
        <v>4</v>
      </c>
      <c r="O916" s="145"/>
      <c r="P916" s="71">
        <v>2019</v>
      </c>
      <c r="Q916" s="71">
        <v>2023</v>
      </c>
      <c r="R916" s="71">
        <v>12.5</v>
      </c>
      <c r="S916" s="46" t="s">
        <v>1173</v>
      </c>
      <c r="T916" s="146">
        <f t="shared" si="146"/>
        <v>2028.5</v>
      </c>
      <c r="U916" s="147"/>
      <c r="V916" s="147"/>
      <c r="W916" s="147"/>
      <c r="X916" s="147"/>
      <c r="Y916" s="147"/>
      <c r="Z916" s="147"/>
      <c r="AA916" s="148"/>
      <c r="AB916" s="147"/>
      <c r="AC916" s="196">
        <f t="shared" si="147"/>
        <v>0</v>
      </c>
      <c r="AD916" s="196">
        <f t="shared" si="148"/>
        <v>0</v>
      </c>
      <c r="AE916" s="196">
        <f t="shared" si="149"/>
        <v>0</v>
      </c>
    </row>
    <row r="917" spans="1:31" s="7" customFormat="1" ht="48" customHeight="1" x14ac:dyDescent="0.25">
      <c r="A917" s="364"/>
      <c r="B917" s="248">
        <f>B916</f>
        <v>259</v>
      </c>
      <c r="C917" s="382"/>
      <c r="D917" s="364"/>
      <c r="E917" s="382"/>
      <c r="F917" s="18" t="s">
        <v>41</v>
      </c>
      <c r="G917" s="364"/>
      <c r="H917" s="364"/>
      <c r="I917" s="364"/>
      <c r="J917" s="46">
        <v>13.8</v>
      </c>
      <c r="K917" s="46">
        <v>325</v>
      </c>
      <c r="L917" s="46">
        <v>10</v>
      </c>
      <c r="M917" s="71">
        <v>2016</v>
      </c>
      <c r="N917" s="144">
        <f>IF(K917="","",IF(O917="",IF(K917=0,"",IF(K917&lt;=[7]Разработчик!$D$7,[7]Разработчик!$C$8,IF(K917&lt;=[7]Разработчик!$G$7,[7]Разработчик!$F$8,IF(K917&lt;=[7]Разработчик!$J$7,[7]Разработчик!$I$8,IF(K917&lt;=[7]Разработчик!$M$7,[7]Разработчик!$L$8,IF(K917&lt;=[7]Разработчик!$P$7,[7]Разработчик!$O$8,IF(K917&lt;=[7]Разработчик!$S$7,[7]Разработчик!$R$8,IF(K917&lt;=425.9,3.5,IF(K917&gt;=[7]Разработчик!$V$7,[7]Разработчик!$U$8))))))))),"-"))</f>
        <v>3</v>
      </c>
      <c r="O917" s="145"/>
      <c r="P917" s="71">
        <v>2019</v>
      </c>
      <c r="Q917" s="71">
        <v>2023</v>
      </c>
      <c r="R917" s="71">
        <v>12.5</v>
      </c>
      <c r="S917" s="46" t="s">
        <v>1173</v>
      </c>
      <c r="T917" s="146">
        <f t="shared" si="146"/>
        <v>2028.5</v>
      </c>
      <c r="U917" s="147">
        <v>11</v>
      </c>
      <c r="V917" s="147">
        <v>2</v>
      </c>
      <c r="W917" s="147">
        <v>2</v>
      </c>
      <c r="X917" s="147">
        <v>4</v>
      </c>
      <c r="Y917" s="147">
        <v>1</v>
      </c>
      <c r="Z917" s="147">
        <v>2</v>
      </c>
      <c r="AA917" s="148" t="s">
        <v>2956</v>
      </c>
      <c r="AB917" s="147" t="s">
        <v>2521</v>
      </c>
      <c r="AC917" s="196">
        <f t="shared" si="147"/>
        <v>20</v>
      </c>
      <c r="AD917" s="196">
        <f t="shared" si="148"/>
        <v>47</v>
      </c>
      <c r="AE917" s="196">
        <f t="shared" si="149"/>
        <v>67</v>
      </c>
    </row>
    <row r="918" spans="1:31" s="7" customFormat="1" x14ac:dyDescent="0.25">
      <c r="A918" s="364"/>
      <c r="B918" s="248">
        <f>B917</f>
        <v>259</v>
      </c>
      <c r="C918" s="382"/>
      <c r="D918" s="364"/>
      <c r="E918" s="382"/>
      <c r="F918" s="18" t="s">
        <v>41</v>
      </c>
      <c r="G918" s="364"/>
      <c r="H918" s="364"/>
      <c r="I918" s="364"/>
      <c r="J918" s="46">
        <v>0.1</v>
      </c>
      <c r="K918" s="46">
        <v>57</v>
      </c>
      <c r="L918" s="46">
        <v>5</v>
      </c>
      <c r="M918" s="71">
        <v>2016</v>
      </c>
      <c r="N918" s="144">
        <f>IF(K918="","",IF(O918="",IF(K918=0,"",IF(K918&lt;=[7]Разработчик!$D$7,[7]Разработчик!$C$8,IF(K918&lt;=[7]Разработчик!$G$7,[7]Разработчик!$F$8,IF(K918&lt;=[7]Разработчик!$J$7,[7]Разработчик!$I$8,IF(K918&lt;=[7]Разработчик!$M$7,[7]Разработчик!$L$8,IF(K918&lt;=[7]Разработчик!$P$7,[7]Разработчик!$O$8,IF(K918&lt;=[7]Разработчик!$S$7,[7]Разработчик!$R$8,IF(K918&lt;=425.9,3.5,IF(K918&gt;=[7]Разработчик!$V$7,[7]Разработчик!$U$8))))))))),"-"))</f>
        <v>1.5</v>
      </c>
      <c r="O918" s="145"/>
      <c r="P918" s="71">
        <v>2019</v>
      </c>
      <c r="Q918" s="71">
        <v>2023</v>
      </c>
      <c r="R918" s="71">
        <v>12.5</v>
      </c>
      <c r="S918" s="46" t="s">
        <v>1173</v>
      </c>
      <c r="T918" s="146">
        <f t="shared" si="146"/>
        <v>2028.5</v>
      </c>
      <c r="U918" s="147"/>
      <c r="V918" s="147"/>
      <c r="W918" s="147"/>
      <c r="X918" s="147"/>
      <c r="Y918" s="147"/>
      <c r="Z918" s="147"/>
      <c r="AA918" s="148"/>
      <c r="AB918" s="147"/>
      <c r="AC918" s="196">
        <f t="shared" si="147"/>
        <v>0</v>
      </c>
      <c r="AD918" s="196">
        <f t="shared" si="148"/>
        <v>0</v>
      </c>
      <c r="AE918" s="196">
        <f t="shared" si="149"/>
        <v>0</v>
      </c>
    </row>
    <row r="919" spans="1:31" s="7" customFormat="1" ht="43.5" customHeight="1" x14ac:dyDescent="0.25">
      <c r="A919" s="364" t="s">
        <v>1848</v>
      </c>
      <c r="B919" s="248">
        <v>264</v>
      </c>
      <c r="C919" s="382" t="s">
        <v>1849</v>
      </c>
      <c r="D919" s="386" t="s">
        <v>1850</v>
      </c>
      <c r="E919" s="382" t="s">
        <v>82</v>
      </c>
      <c r="F919" s="18" t="s">
        <v>41</v>
      </c>
      <c r="G919" s="386">
        <v>2.95</v>
      </c>
      <c r="H919" s="386">
        <v>2.95</v>
      </c>
      <c r="I919" s="386">
        <v>120</v>
      </c>
      <c r="J919" s="18">
        <v>122.4</v>
      </c>
      <c r="K919" s="18">
        <v>108</v>
      </c>
      <c r="L919" s="18">
        <v>8</v>
      </c>
      <c r="M919" s="71">
        <v>2016</v>
      </c>
      <c r="N919" s="144">
        <f>IF(K919="","",IF(O919="",IF(K919=0,"",IF(K919&lt;=[7]Разработчик!$D$7,[7]Разработчик!$C$8,IF(K919&lt;=[7]Разработчик!$G$7,[7]Разработчик!$F$8,IF(K919&lt;=[7]Разработчик!$J$7,[7]Разработчик!$I$8,IF(K919&lt;=[7]Разработчик!$M$7,[7]Разработчик!$L$8,IF(K919&lt;=[7]Разработчик!$P$7,[7]Разработчик!$O$8,IF(K919&lt;=[7]Разработчик!$S$7,[7]Разработчик!$R$8,IF(K919&lt;=425.9,3.5,IF(K919&gt;=[7]Разработчик!$V$7,[7]Разработчик!$U$8))))))))),"-"))</f>
        <v>2</v>
      </c>
      <c r="O919" s="145"/>
      <c r="P919" s="71">
        <v>2019</v>
      </c>
      <c r="Q919" s="71">
        <v>2023</v>
      </c>
      <c r="R919" s="71">
        <v>12.5</v>
      </c>
      <c r="S919" s="46" t="s">
        <v>1173</v>
      </c>
      <c r="T919" s="146">
        <f t="shared" si="146"/>
        <v>2028.5</v>
      </c>
      <c r="U919" s="71">
        <v>11</v>
      </c>
      <c r="V919" s="71">
        <v>3</v>
      </c>
      <c r="W919" s="71">
        <v>10</v>
      </c>
      <c r="X919" s="71">
        <v>0</v>
      </c>
      <c r="Y919" s="71">
        <v>2</v>
      </c>
      <c r="Z919" s="71">
        <v>5</v>
      </c>
      <c r="AA919" s="148" t="s">
        <v>2957</v>
      </c>
      <c r="AB919" s="147" t="s">
        <v>2520</v>
      </c>
      <c r="AC919" s="196">
        <f t="shared" si="147"/>
        <v>21</v>
      </c>
      <c r="AD919" s="196">
        <f t="shared" si="148"/>
        <v>68</v>
      </c>
      <c r="AE919" s="196">
        <f t="shared" si="149"/>
        <v>89</v>
      </c>
    </row>
    <row r="920" spans="1:31" s="7" customFormat="1" x14ac:dyDescent="0.25">
      <c r="A920" s="364"/>
      <c r="B920" s="248">
        <f t="shared" ref="B920:B925" si="151">B919</f>
        <v>264</v>
      </c>
      <c r="C920" s="382"/>
      <c r="D920" s="386"/>
      <c r="E920" s="382"/>
      <c r="F920" s="18" t="s">
        <v>41</v>
      </c>
      <c r="G920" s="386"/>
      <c r="H920" s="386"/>
      <c r="I920" s="386"/>
      <c r="J920" s="18">
        <v>0.7</v>
      </c>
      <c r="K920" s="18">
        <v>89</v>
      </c>
      <c r="L920" s="18">
        <v>7</v>
      </c>
      <c r="M920" s="71">
        <v>2016</v>
      </c>
      <c r="N920" s="144">
        <f>IF(K920="","",IF(O920="",IF(K920=0,"",IF(K920&lt;=[7]Разработчик!$D$7,[7]Разработчик!$C$8,IF(K920&lt;=[7]Разработчик!$G$7,[7]Разработчик!$F$8,IF(K920&lt;=[7]Разработчик!$J$7,[7]Разработчик!$I$8,IF(K920&lt;=[7]Разработчик!$M$7,[7]Разработчик!$L$8,IF(K920&lt;=[7]Разработчик!$P$7,[7]Разработчик!$O$8,IF(K920&lt;=[7]Разработчик!$S$7,[7]Разработчик!$R$8,IF(K920&lt;=425.9,3.5,IF(K920&gt;=[7]Разработчик!$V$7,[7]Разработчик!$U$8))))))))),"-"))</f>
        <v>2</v>
      </c>
      <c r="O920" s="145"/>
      <c r="P920" s="71">
        <v>2019</v>
      </c>
      <c r="Q920" s="71">
        <v>2023</v>
      </c>
      <c r="R920" s="71">
        <v>12.5</v>
      </c>
      <c r="S920" s="46" t="s">
        <v>1173</v>
      </c>
      <c r="T920" s="146">
        <f t="shared" si="146"/>
        <v>2028.5</v>
      </c>
      <c r="U920" s="147"/>
      <c r="V920" s="147"/>
      <c r="W920" s="147"/>
      <c r="X920" s="147"/>
      <c r="Y920" s="147"/>
      <c r="Z920" s="147"/>
      <c r="AA920" s="148"/>
      <c r="AB920" s="147"/>
      <c r="AC920" s="196">
        <f t="shared" si="147"/>
        <v>0</v>
      </c>
      <c r="AD920" s="196">
        <f t="shared" si="148"/>
        <v>0</v>
      </c>
      <c r="AE920" s="196">
        <f t="shared" si="149"/>
        <v>0</v>
      </c>
    </row>
    <row r="921" spans="1:31" s="7" customFormat="1" x14ac:dyDescent="0.25">
      <c r="A921" s="364"/>
      <c r="B921" s="248">
        <f t="shared" si="151"/>
        <v>264</v>
      </c>
      <c r="C921" s="382"/>
      <c r="D921" s="386"/>
      <c r="E921" s="382"/>
      <c r="F921" s="18" t="s">
        <v>41</v>
      </c>
      <c r="G921" s="386"/>
      <c r="H921" s="386"/>
      <c r="I921" s="386"/>
      <c r="J921" s="18">
        <v>0.1</v>
      </c>
      <c r="K921" s="18">
        <v>57</v>
      </c>
      <c r="L921" s="18">
        <v>6</v>
      </c>
      <c r="M921" s="71">
        <v>2016</v>
      </c>
      <c r="N921" s="144">
        <f>IF(K921="","",IF(O921="",IF(K921=0,"",IF(K921&lt;=[7]Разработчик!$D$7,[7]Разработчик!$C$8,IF(K921&lt;=[7]Разработчик!$G$7,[7]Разработчик!$F$8,IF(K921&lt;=[7]Разработчик!$J$7,[7]Разработчик!$I$8,IF(K921&lt;=[7]Разработчик!$M$7,[7]Разработчик!$L$8,IF(K921&lt;=[7]Разработчик!$P$7,[7]Разработчик!$O$8,IF(K921&lt;=[7]Разработчик!$S$7,[7]Разработчик!$R$8,IF(K921&lt;=425.9,3.5,IF(K921&gt;=[7]Разработчик!$V$7,[7]Разработчик!$U$8))))))))),"-"))</f>
        <v>1.5</v>
      </c>
      <c r="O921" s="145"/>
      <c r="P921" s="71">
        <v>2019</v>
      </c>
      <c r="Q921" s="71">
        <v>2023</v>
      </c>
      <c r="R921" s="71">
        <v>12.5</v>
      </c>
      <c r="S921" s="46" t="s">
        <v>1173</v>
      </c>
      <c r="T921" s="146">
        <f t="shared" si="146"/>
        <v>2028.5</v>
      </c>
      <c r="U921" s="147"/>
      <c r="V921" s="147"/>
      <c r="W921" s="147"/>
      <c r="X921" s="147"/>
      <c r="Y921" s="147"/>
      <c r="Z921" s="147"/>
      <c r="AA921" s="148"/>
      <c r="AB921" s="147"/>
      <c r="AC921" s="196">
        <f t="shared" si="147"/>
        <v>0</v>
      </c>
      <c r="AD921" s="196">
        <f t="shared" si="148"/>
        <v>0</v>
      </c>
      <c r="AE921" s="196">
        <f t="shared" si="149"/>
        <v>0</v>
      </c>
    </row>
    <row r="922" spans="1:31" s="7" customFormat="1" ht="44.25" customHeight="1" x14ac:dyDescent="0.25">
      <c r="A922" s="364"/>
      <c r="B922" s="248">
        <f t="shared" si="151"/>
        <v>264</v>
      </c>
      <c r="C922" s="382"/>
      <c r="D922" s="18" t="s">
        <v>1851</v>
      </c>
      <c r="E922" s="382"/>
      <c r="F922" s="18" t="s">
        <v>41</v>
      </c>
      <c r="G922" s="18">
        <v>2.95</v>
      </c>
      <c r="H922" s="18">
        <v>2.95</v>
      </c>
      <c r="I922" s="18">
        <v>120</v>
      </c>
      <c r="J922" s="18">
        <v>38.9</v>
      </c>
      <c r="K922" s="18">
        <v>108</v>
      </c>
      <c r="L922" s="18">
        <v>8</v>
      </c>
      <c r="M922" s="71">
        <v>2016</v>
      </c>
      <c r="N922" s="144">
        <f>IF(K922="","",IF(O922="",IF(K922=0,"",IF(K922&lt;=[7]Разработчик!$D$7,[7]Разработчик!$C$8,IF(K922&lt;=[7]Разработчик!$G$7,[7]Разработчик!$F$8,IF(K922&lt;=[7]Разработчик!$J$7,[7]Разработчик!$I$8,IF(K922&lt;=[7]Разработчик!$M$7,[7]Разработчик!$L$8,IF(K922&lt;=[7]Разработчик!$P$7,[7]Разработчик!$O$8,IF(K922&lt;=[7]Разработчик!$S$7,[7]Разработчик!$R$8,IF(K922&lt;=425.9,3.5,IF(K922&gt;=[7]Разработчик!$V$7,[7]Разработчик!$U$8))))))))),"-"))</f>
        <v>2</v>
      </c>
      <c r="O922" s="145"/>
      <c r="P922" s="71">
        <v>2019</v>
      </c>
      <c r="Q922" s="71">
        <v>2023</v>
      </c>
      <c r="R922" s="71">
        <v>12.5</v>
      </c>
      <c r="S922" s="46" t="s">
        <v>1173</v>
      </c>
      <c r="T922" s="146">
        <f t="shared" si="146"/>
        <v>2028.5</v>
      </c>
      <c r="U922" s="71">
        <v>12</v>
      </c>
      <c r="V922" s="71">
        <v>3</v>
      </c>
      <c r="W922" s="71">
        <v>3</v>
      </c>
      <c r="X922" s="71">
        <v>0</v>
      </c>
      <c r="Y922" s="71">
        <v>1</v>
      </c>
      <c r="Z922" s="71">
        <v>0</v>
      </c>
      <c r="AA922" s="148" t="s">
        <v>2958</v>
      </c>
      <c r="AB922" s="147" t="s">
        <v>2520</v>
      </c>
      <c r="AC922" s="196">
        <f t="shared" si="147"/>
        <v>16</v>
      </c>
      <c r="AD922" s="196">
        <f t="shared" si="148"/>
        <v>40</v>
      </c>
      <c r="AE922" s="196">
        <f t="shared" si="149"/>
        <v>56</v>
      </c>
    </row>
    <row r="923" spans="1:31" s="7" customFormat="1" ht="15" customHeight="1" x14ac:dyDescent="0.25">
      <c r="A923" s="364"/>
      <c r="B923" s="248">
        <f t="shared" si="151"/>
        <v>264</v>
      </c>
      <c r="C923" s="382"/>
      <c r="D923" s="386" t="s">
        <v>1852</v>
      </c>
      <c r="E923" s="382"/>
      <c r="F923" s="18" t="s">
        <v>41</v>
      </c>
      <c r="G923" s="386">
        <v>1.85</v>
      </c>
      <c r="H923" s="386">
        <v>1.85</v>
      </c>
      <c r="I923" s="386">
        <v>120</v>
      </c>
      <c r="J923" s="18">
        <v>84.4</v>
      </c>
      <c r="K923" s="18">
        <v>108</v>
      </c>
      <c r="L923" s="18">
        <v>8</v>
      </c>
      <c r="M923" s="71">
        <v>2016</v>
      </c>
      <c r="N923" s="144">
        <f>IF(K923="","",IF(O923="",IF(K923=0,"",IF(K923&lt;=[7]Разработчик!$D$7,[7]Разработчик!$C$8,IF(K923&lt;=[7]Разработчик!$G$7,[7]Разработчик!$F$8,IF(K923&lt;=[7]Разработчик!$J$7,[7]Разработчик!$I$8,IF(K923&lt;=[7]Разработчик!$M$7,[7]Разработчик!$L$8,IF(K923&lt;=[7]Разработчик!$P$7,[7]Разработчик!$O$8,IF(K923&lt;=[7]Разработчик!$S$7,[7]Разработчик!$R$8,IF(K923&lt;=425.9,3.5,IF(K923&gt;=[7]Разработчик!$V$7,[7]Разработчик!$U$8))))))))),"-"))</f>
        <v>2</v>
      </c>
      <c r="O923" s="145"/>
      <c r="P923" s="71">
        <v>2019</v>
      </c>
      <c r="Q923" s="71">
        <v>2023</v>
      </c>
      <c r="R923" s="71">
        <v>12.5</v>
      </c>
      <c r="S923" s="46" t="s">
        <v>1173</v>
      </c>
      <c r="T923" s="146">
        <f t="shared" si="146"/>
        <v>2028.5</v>
      </c>
      <c r="U923" s="147"/>
      <c r="V923" s="147"/>
      <c r="W923" s="147"/>
      <c r="X923" s="147"/>
      <c r="Y923" s="147"/>
      <c r="Z923" s="147"/>
      <c r="AA923" s="148"/>
      <c r="AB923" s="147"/>
      <c r="AC923" s="196">
        <f t="shared" si="147"/>
        <v>0</v>
      </c>
      <c r="AD923" s="196">
        <f t="shared" si="148"/>
        <v>0</v>
      </c>
      <c r="AE923" s="196">
        <f t="shared" si="149"/>
        <v>0</v>
      </c>
    </row>
    <row r="924" spans="1:31" s="7" customFormat="1" ht="96.75" customHeight="1" x14ac:dyDescent="0.25">
      <c r="A924" s="364"/>
      <c r="B924" s="248">
        <f t="shared" si="151"/>
        <v>264</v>
      </c>
      <c r="C924" s="382"/>
      <c r="D924" s="386"/>
      <c r="E924" s="382"/>
      <c r="F924" s="18" t="s">
        <v>41</v>
      </c>
      <c r="G924" s="386"/>
      <c r="H924" s="386"/>
      <c r="I924" s="386"/>
      <c r="J924" s="18">
        <v>0.4</v>
      </c>
      <c r="K924" s="18">
        <v>89</v>
      </c>
      <c r="L924" s="18">
        <v>6</v>
      </c>
      <c r="M924" s="71">
        <v>2016</v>
      </c>
      <c r="N924" s="144">
        <f>IF(K924="","",IF(O924="",IF(K924=0,"",IF(K924&lt;=[7]Разработчик!$D$7,[7]Разработчик!$C$8,IF(K924&lt;=[7]Разработчик!$G$7,[7]Разработчик!$F$8,IF(K924&lt;=[7]Разработчик!$J$7,[7]Разработчик!$I$8,IF(K924&lt;=[7]Разработчик!$M$7,[7]Разработчик!$L$8,IF(K924&lt;=[7]Разработчик!$P$7,[7]Разработчик!$O$8,IF(K924&lt;=[7]Разработчик!$S$7,[7]Разработчик!$R$8,IF(K924&lt;=425.9,3.5,IF(K924&gt;=[7]Разработчик!$V$7,[7]Разработчик!$U$8))))))))),"-"))</f>
        <v>2</v>
      </c>
      <c r="O924" s="145"/>
      <c r="P924" s="71">
        <v>2019</v>
      </c>
      <c r="Q924" s="71">
        <v>2023</v>
      </c>
      <c r="R924" s="71">
        <v>12.5</v>
      </c>
      <c r="S924" s="46" t="s">
        <v>1173</v>
      </c>
      <c r="T924" s="146">
        <f t="shared" si="146"/>
        <v>2028.5</v>
      </c>
      <c r="U924" s="71">
        <v>14</v>
      </c>
      <c r="V924" s="71">
        <v>2</v>
      </c>
      <c r="W924" s="71">
        <v>11</v>
      </c>
      <c r="X924" s="71">
        <v>1</v>
      </c>
      <c r="Y924" s="71">
        <v>2</v>
      </c>
      <c r="Z924" s="71">
        <v>6</v>
      </c>
      <c r="AA924" s="148" t="s">
        <v>2959</v>
      </c>
      <c r="AB924" s="147" t="s">
        <v>2521</v>
      </c>
      <c r="AC924" s="196">
        <f t="shared" si="147"/>
        <v>25</v>
      </c>
      <c r="AD924" s="196">
        <f t="shared" si="148"/>
        <v>78</v>
      </c>
      <c r="AE924" s="196">
        <f t="shared" si="149"/>
        <v>103</v>
      </c>
    </row>
    <row r="925" spans="1:31" s="7" customFormat="1" x14ac:dyDescent="0.25">
      <c r="A925" s="364"/>
      <c r="B925" s="248">
        <f t="shared" si="151"/>
        <v>264</v>
      </c>
      <c r="C925" s="382"/>
      <c r="D925" s="386"/>
      <c r="E925" s="382"/>
      <c r="F925" s="18" t="s">
        <v>41</v>
      </c>
      <c r="G925" s="386"/>
      <c r="H925" s="386"/>
      <c r="I925" s="386"/>
      <c r="J925" s="18">
        <v>0.6</v>
      </c>
      <c r="K925" s="18">
        <v>57</v>
      </c>
      <c r="L925" s="18">
        <v>5</v>
      </c>
      <c r="M925" s="71">
        <v>2016</v>
      </c>
      <c r="N925" s="144">
        <f>IF(K925="","",IF(O925="",IF(K925=0,"",IF(K925&lt;=[7]Разработчик!$D$7,[7]Разработчик!$C$8,IF(K925&lt;=[7]Разработчик!$G$7,[7]Разработчик!$F$8,IF(K925&lt;=[7]Разработчик!$J$7,[7]Разработчик!$I$8,IF(K925&lt;=[7]Разработчик!$M$7,[7]Разработчик!$L$8,IF(K925&lt;=[7]Разработчик!$P$7,[7]Разработчик!$O$8,IF(K925&lt;=[7]Разработчик!$S$7,[7]Разработчик!$R$8,IF(K925&lt;=425.9,3.5,IF(K925&gt;=[7]Разработчик!$V$7,[7]Разработчик!$U$8))))))))),"-"))</f>
        <v>1.5</v>
      </c>
      <c r="O925" s="145"/>
      <c r="P925" s="71">
        <v>2019</v>
      </c>
      <c r="Q925" s="71">
        <v>2023</v>
      </c>
      <c r="R925" s="71">
        <v>12.5</v>
      </c>
      <c r="S925" s="46" t="s">
        <v>1173</v>
      </c>
      <c r="T925" s="146">
        <f t="shared" ref="T925:T982" si="152">IF(M925="","",M925+R925)</f>
        <v>2028.5</v>
      </c>
      <c r="U925" s="147"/>
      <c r="V925" s="147"/>
      <c r="W925" s="147"/>
      <c r="X925" s="147"/>
      <c r="Y925" s="147"/>
      <c r="Z925" s="147"/>
      <c r="AA925" s="148"/>
      <c r="AB925" s="147"/>
      <c r="AC925" s="196">
        <f t="shared" si="147"/>
        <v>0</v>
      </c>
      <c r="AD925" s="196">
        <f t="shared" si="148"/>
        <v>0</v>
      </c>
      <c r="AE925" s="196">
        <f t="shared" si="149"/>
        <v>0</v>
      </c>
    </row>
    <row r="926" spans="1:31" s="7" customFormat="1" ht="15" customHeight="1" x14ac:dyDescent="0.25">
      <c r="A926" s="364" t="s">
        <v>1853</v>
      </c>
      <c r="B926" s="248">
        <v>265</v>
      </c>
      <c r="C926" s="382" t="s">
        <v>1854</v>
      </c>
      <c r="D926" s="364" t="s">
        <v>1855</v>
      </c>
      <c r="E926" s="382" t="s">
        <v>82</v>
      </c>
      <c r="F926" s="18" t="s">
        <v>41</v>
      </c>
      <c r="G926" s="364">
        <v>1.85</v>
      </c>
      <c r="H926" s="364">
        <v>1.85</v>
      </c>
      <c r="I926" s="364">
        <v>120</v>
      </c>
      <c r="J926" s="46">
        <v>50.6</v>
      </c>
      <c r="K926" s="46">
        <v>159</v>
      </c>
      <c r="L926" s="46">
        <v>8</v>
      </c>
      <c r="M926" s="71">
        <v>2016</v>
      </c>
      <c r="N926" s="144">
        <f>IF(K926="","",IF(O926="",IF(K926=0,"",IF(K926&lt;=[7]Разработчик!$D$7,[7]Разработчик!$C$8,IF(K926&lt;=[7]Разработчик!$G$7,[7]Разработчик!$F$8,IF(K926&lt;=[7]Разработчик!$J$7,[7]Разработчик!$I$8,IF(K926&lt;=[7]Разработчик!$M$7,[7]Разработчик!$L$8,IF(K926&lt;=[7]Разработчик!$P$7,[7]Разработчик!$O$8,IF(K926&lt;=[7]Разработчик!$S$7,[7]Разработчик!$R$8,IF(K926&lt;=425.9,3.5,IF(K926&gt;=[7]Разработчик!$V$7,[7]Разработчик!$U$8))))))))),"-"))</f>
        <v>2.5</v>
      </c>
      <c r="O926" s="145"/>
      <c r="P926" s="71">
        <v>2019</v>
      </c>
      <c r="Q926" s="71">
        <v>2023</v>
      </c>
      <c r="R926" s="71">
        <v>12.5</v>
      </c>
      <c r="S926" s="46" t="s">
        <v>1173</v>
      </c>
      <c r="T926" s="146">
        <f t="shared" si="152"/>
        <v>2028.5</v>
      </c>
      <c r="U926" s="147">
        <v>11</v>
      </c>
      <c r="V926" s="147">
        <v>0</v>
      </c>
      <c r="W926" s="147">
        <v>2</v>
      </c>
      <c r="X926" s="147">
        <v>0</v>
      </c>
      <c r="Y926" s="147">
        <v>1</v>
      </c>
      <c r="Z926" s="147">
        <v>1</v>
      </c>
      <c r="AA926" s="148" t="s">
        <v>2960</v>
      </c>
      <c r="AB926" s="147" t="s">
        <v>2520</v>
      </c>
      <c r="AC926" s="196">
        <f t="shared" si="147"/>
        <v>13</v>
      </c>
      <c r="AD926" s="196">
        <f t="shared" si="148"/>
        <v>30</v>
      </c>
      <c r="AE926" s="196">
        <f t="shared" si="149"/>
        <v>43</v>
      </c>
    </row>
    <row r="927" spans="1:31" s="7" customFormat="1" x14ac:dyDescent="0.25">
      <c r="A927" s="364"/>
      <c r="B927" s="248">
        <f>B926</f>
        <v>265</v>
      </c>
      <c r="C927" s="382"/>
      <c r="D927" s="364"/>
      <c r="E927" s="382"/>
      <c r="F927" s="18" t="s">
        <v>41</v>
      </c>
      <c r="G927" s="364"/>
      <c r="H927" s="364"/>
      <c r="I927" s="364"/>
      <c r="J927" s="46">
        <v>0.1</v>
      </c>
      <c r="K927" s="46">
        <v>57</v>
      </c>
      <c r="L927" s="46">
        <v>5</v>
      </c>
      <c r="M927" s="71">
        <v>2016</v>
      </c>
      <c r="N927" s="144">
        <f>IF(K927="","",IF(O927="",IF(K927=0,"",IF(K927&lt;=[7]Разработчик!$D$7,[7]Разработчик!$C$8,IF(K927&lt;=[7]Разработчик!$G$7,[7]Разработчик!$F$8,IF(K927&lt;=[7]Разработчик!$J$7,[7]Разработчик!$I$8,IF(K927&lt;=[7]Разработчик!$M$7,[7]Разработчик!$L$8,IF(K927&lt;=[7]Разработчик!$P$7,[7]Разработчик!$O$8,IF(K927&lt;=[7]Разработчик!$S$7,[7]Разработчик!$R$8,IF(K927&lt;=425.9,3.5,IF(K927&gt;=[7]Разработчик!$V$7,[7]Разработчик!$U$8))))))))),"-"))</f>
        <v>1.5</v>
      </c>
      <c r="O927" s="145"/>
      <c r="P927" s="71">
        <v>2019</v>
      </c>
      <c r="Q927" s="71">
        <v>2023</v>
      </c>
      <c r="R927" s="71">
        <v>12.5</v>
      </c>
      <c r="S927" s="46" t="s">
        <v>1173</v>
      </c>
      <c r="T927" s="146">
        <f t="shared" si="152"/>
        <v>2028.5</v>
      </c>
      <c r="U927" s="147"/>
      <c r="V927" s="147"/>
      <c r="W927" s="147"/>
      <c r="X927" s="147"/>
      <c r="Y927" s="147"/>
      <c r="Z927" s="147"/>
      <c r="AA927" s="148"/>
      <c r="AB927" s="147"/>
      <c r="AC927" s="196">
        <f t="shared" si="147"/>
        <v>0</v>
      </c>
      <c r="AD927" s="196">
        <f t="shared" si="148"/>
        <v>0</v>
      </c>
      <c r="AE927" s="196">
        <f t="shared" si="149"/>
        <v>0</v>
      </c>
    </row>
    <row r="928" spans="1:31" s="7" customFormat="1" ht="56.25" customHeight="1" x14ac:dyDescent="0.25">
      <c r="A928" s="364"/>
      <c r="B928" s="248">
        <f>B927</f>
        <v>265</v>
      </c>
      <c r="C928" s="382"/>
      <c r="D928" s="386" t="s">
        <v>1856</v>
      </c>
      <c r="E928" s="382"/>
      <c r="F928" s="18" t="s">
        <v>41</v>
      </c>
      <c r="G928" s="364">
        <v>1.85</v>
      </c>
      <c r="H928" s="364">
        <v>1.85</v>
      </c>
      <c r="I928" s="364">
        <v>120</v>
      </c>
      <c r="J928" s="18">
        <v>80.900000000000006</v>
      </c>
      <c r="K928" s="18">
        <v>159</v>
      </c>
      <c r="L928" s="18">
        <v>8</v>
      </c>
      <c r="M928" s="71">
        <v>2016</v>
      </c>
      <c r="N928" s="144">
        <f>IF(K928="","",IF(O928="",IF(K928=0,"",IF(K928&lt;=[7]Разработчик!$D$7,[7]Разработчик!$C$8,IF(K928&lt;=[7]Разработчик!$G$7,[7]Разработчик!$F$8,IF(K928&lt;=[7]Разработчик!$J$7,[7]Разработчик!$I$8,IF(K928&lt;=[7]Разработчик!$M$7,[7]Разработчик!$L$8,IF(K928&lt;=[7]Разработчик!$P$7,[7]Разработчик!$O$8,IF(K928&lt;=[7]Разработчик!$S$7,[7]Разработчик!$R$8,IF(K928&lt;=425.9,3.5,IF(K928&gt;=[7]Разработчик!$V$7,[7]Разработчик!$U$8))))))))),"-"))</f>
        <v>2.5</v>
      </c>
      <c r="O928" s="145"/>
      <c r="P928" s="71">
        <v>2019</v>
      </c>
      <c r="Q928" s="71">
        <v>2023</v>
      </c>
      <c r="R928" s="71">
        <v>12.5</v>
      </c>
      <c r="S928" s="46" t="s">
        <v>1173</v>
      </c>
      <c r="T928" s="146">
        <f t="shared" si="152"/>
        <v>2028.5</v>
      </c>
      <c r="U928" s="71">
        <v>13</v>
      </c>
      <c r="V928" s="71">
        <v>1</v>
      </c>
      <c r="W928" s="71">
        <v>1</v>
      </c>
      <c r="X928" s="71">
        <v>0</v>
      </c>
      <c r="Y928" s="71">
        <v>0</v>
      </c>
      <c r="Z928" s="71">
        <v>1</v>
      </c>
      <c r="AA928" s="148" t="s">
        <v>2961</v>
      </c>
      <c r="AB928" s="147" t="s">
        <v>2521</v>
      </c>
      <c r="AC928" s="196">
        <f t="shared" si="147"/>
        <v>15</v>
      </c>
      <c r="AD928" s="196">
        <f t="shared" si="148"/>
        <v>34</v>
      </c>
      <c r="AE928" s="196">
        <f t="shared" si="149"/>
        <v>49</v>
      </c>
    </row>
    <row r="929" spans="1:31" s="7" customFormat="1" x14ac:dyDescent="0.25">
      <c r="A929" s="364"/>
      <c r="B929" s="248">
        <f>B928</f>
        <v>265</v>
      </c>
      <c r="C929" s="382"/>
      <c r="D929" s="386"/>
      <c r="E929" s="382"/>
      <c r="F929" s="18" t="s">
        <v>41</v>
      </c>
      <c r="G929" s="364"/>
      <c r="H929" s="364"/>
      <c r="I929" s="364"/>
      <c r="J929" s="18">
        <v>3.8</v>
      </c>
      <c r="K929" s="18">
        <v>108</v>
      </c>
      <c r="L929" s="18">
        <v>8</v>
      </c>
      <c r="M929" s="71">
        <v>2016</v>
      </c>
      <c r="N929" s="144">
        <f>IF(K929="","",IF(O929="",IF(K929=0,"",IF(K929&lt;=[7]Разработчик!$D$7,[7]Разработчик!$C$8,IF(K929&lt;=[7]Разработчик!$G$7,[7]Разработчик!$F$8,IF(K929&lt;=[7]Разработчик!$J$7,[7]Разработчик!$I$8,IF(K929&lt;=[7]Разработчик!$M$7,[7]Разработчик!$L$8,IF(K929&lt;=[7]Разработчик!$P$7,[7]Разработчик!$O$8,IF(K929&lt;=[7]Разработчик!$S$7,[7]Разработчик!$R$8,IF(K929&lt;=425.9,3.5,IF(K929&gt;=[7]Разработчик!$V$7,[7]Разработчик!$U$8))))))))),"-"))</f>
        <v>2</v>
      </c>
      <c r="O929" s="145"/>
      <c r="P929" s="71">
        <v>2019</v>
      </c>
      <c r="Q929" s="71">
        <v>2023</v>
      </c>
      <c r="R929" s="71">
        <v>12.5</v>
      </c>
      <c r="S929" s="46" t="s">
        <v>1173</v>
      </c>
      <c r="T929" s="146">
        <f t="shared" si="152"/>
        <v>2028.5</v>
      </c>
      <c r="U929" s="147"/>
      <c r="V929" s="147"/>
      <c r="W929" s="147"/>
      <c r="X929" s="147"/>
      <c r="Y929" s="147"/>
      <c r="Z929" s="147"/>
      <c r="AA929" s="148"/>
      <c r="AB929" s="147"/>
      <c r="AC929" s="196">
        <f t="shared" si="147"/>
        <v>0</v>
      </c>
      <c r="AD929" s="196">
        <f t="shared" si="148"/>
        <v>0</v>
      </c>
      <c r="AE929" s="196">
        <f t="shared" si="149"/>
        <v>0</v>
      </c>
    </row>
    <row r="930" spans="1:31" s="7" customFormat="1" ht="15" customHeight="1" x14ac:dyDescent="0.25">
      <c r="A930" s="364" t="s">
        <v>1857</v>
      </c>
      <c r="B930" s="248">
        <v>272</v>
      </c>
      <c r="C930" s="382" t="s">
        <v>1858</v>
      </c>
      <c r="D930" s="386" t="s">
        <v>1859</v>
      </c>
      <c r="E930" s="382" t="s">
        <v>88</v>
      </c>
      <c r="F930" s="18" t="s">
        <v>70</v>
      </c>
      <c r="G930" s="386">
        <v>3.63</v>
      </c>
      <c r="H930" s="386">
        <v>3.63</v>
      </c>
      <c r="I930" s="386">
        <v>120</v>
      </c>
      <c r="J930" s="18">
        <v>24.5</v>
      </c>
      <c r="K930" s="18">
        <v>159</v>
      </c>
      <c r="L930" s="18">
        <v>8</v>
      </c>
      <c r="M930" s="71">
        <v>2016</v>
      </c>
      <c r="N930" s="144">
        <f>IF(K930="","",IF(O930="",IF(K930=0,"",IF(K930&lt;=[7]Разработчик!$D$7,[7]Разработчик!$C$8,IF(K930&lt;=[7]Разработчик!$G$7,[7]Разработчик!$F$8,IF(K930&lt;=[7]Разработчик!$J$7,[7]Разработчик!$I$8,IF(K930&lt;=[7]Разработчик!$M$7,[7]Разработчик!$L$8,IF(K930&lt;=[7]Разработчик!$P$7,[7]Разработчик!$O$8,IF(K930&lt;=[7]Разработчик!$S$7,[7]Разработчик!$R$8,IF(K930&lt;=425.9,3.5,IF(K930&gt;=[7]Разработчик!$V$7,[7]Разработчик!$U$8))))))))),"-"))</f>
        <v>2.5</v>
      </c>
      <c r="O930" s="145"/>
      <c r="P930" s="71">
        <v>2019</v>
      </c>
      <c r="Q930" s="71">
        <v>2023</v>
      </c>
      <c r="R930" s="71">
        <v>12.5</v>
      </c>
      <c r="S930" s="46" t="s">
        <v>1173</v>
      </c>
      <c r="T930" s="146">
        <f t="shared" si="152"/>
        <v>2028.5</v>
      </c>
      <c r="U930" s="147"/>
      <c r="V930" s="147"/>
      <c r="W930" s="147"/>
      <c r="X930" s="147"/>
      <c r="Y930" s="147"/>
      <c r="Z930" s="147"/>
      <c r="AA930" s="148"/>
      <c r="AB930" s="147"/>
      <c r="AC930" s="196">
        <f t="shared" si="147"/>
        <v>0</v>
      </c>
      <c r="AD930" s="196">
        <f t="shared" si="148"/>
        <v>0</v>
      </c>
      <c r="AE930" s="196">
        <f t="shared" si="149"/>
        <v>0</v>
      </c>
    </row>
    <row r="931" spans="1:31" s="7" customFormat="1" ht="39" customHeight="1" x14ac:dyDescent="0.25">
      <c r="A931" s="364"/>
      <c r="B931" s="248">
        <f t="shared" ref="B931:B937" si="153">B930</f>
        <v>272</v>
      </c>
      <c r="C931" s="382"/>
      <c r="D931" s="386"/>
      <c r="E931" s="382"/>
      <c r="F931" s="18" t="s">
        <v>70</v>
      </c>
      <c r="G931" s="386"/>
      <c r="H931" s="386"/>
      <c r="I931" s="386"/>
      <c r="J931" s="18">
        <v>3.6</v>
      </c>
      <c r="K931" s="18">
        <v>108</v>
      </c>
      <c r="L931" s="18">
        <v>8</v>
      </c>
      <c r="M931" s="71">
        <v>2016</v>
      </c>
      <c r="N931" s="144">
        <f>IF(K931="","",IF(O931="",IF(K931=0,"",IF(K931&lt;=[7]Разработчик!$D$7,[7]Разработчик!$C$8,IF(K931&lt;=[7]Разработчик!$G$7,[7]Разработчик!$F$8,IF(K931&lt;=[7]Разработчик!$J$7,[7]Разработчик!$I$8,IF(K931&lt;=[7]Разработчик!$M$7,[7]Разработчик!$L$8,IF(K931&lt;=[7]Разработчик!$P$7,[7]Разработчик!$O$8,IF(K931&lt;=[7]Разработчик!$S$7,[7]Разработчик!$R$8,IF(K931&lt;=425.9,3.5,IF(K931&gt;=[7]Разработчик!$V$7,[7]Разработчик!$U$8))))))))),"-"))</f>
        <v>2</v>
      </c>
      <c r="O931" s="145"/>
      <c r="P931" s="71">
        <v>2019</v>
      </c>
      <c r="Q931" s="71">
        <v>2023</v>
      </c>
      <c r="R931" s="71">
        <v>12.5</v>
      </c>
      <c r="S931" s="46" t="s">
        <v>1173</v>
      </c>
      <c r="T931" s="146">
        <f t="shared" si="152"/>
        <v>2028.5</v>
      </c>
      <c r="U931" s="71">
        <v>18</v>
      </c>
      <c r="V931" s="71">
        <v>3</v>
      </c>
      <c r="W931" s="71">
        <v>16</v>
      </c>
      <c r="X931" s="71">
        <v>6</v>
      </c>
      <c r="Y931" s="71">
        <v>2</v>
      </c>
      <c r="Z931" s="71">
        <v>13</v>
      </c>
      <c r="AA931" s="148" t="s">
        <v>2962</v>
      </c>
      <c r="AB931" s="147" t="s">
        <v>2521</v>
      </c>
      <c r="AC931" s="196">
        <f t="shared" si="147"/>
        <v>42</v>
      </c>
      <c r="AD931" s="196">
        <f t="shared" si="148"/>
        <v>130</v>
      </c>
      <c r="AE931" s="196">
        <f t="shared" si="149"/>
        <v>172</v>
      </c>
    </row>
    <row r="932" spans="1:31" s="7" customFormat="1" x14ac:dyDescent="0.25">
      <c r="A932" s="364"/>
      <c r="B932" s="248">
        <f t="shared" si="153"/>
        <v>272</v>
      </c>
      <c r="C932" s="382"/>
      <c r="D932" s="386"/>
      <c r="E932" s="382"/>
      <c r="F932" s="18" t="s">
        <v>70</v>
      </c>
      <c r="G932" s="386"/>
      <c r="H932" s="386"/>
      <c r="I932" s="386"/>
      <c r="J932" s="18">
        <v>4.5</v>
      </c>
      <c r="K932" s="18">
        <v>89</v>
      </c>
      <c r="L932" s="18">
        <v>7</v>
      </c>
      <c r="M932" s="71">
        <v>2016</v>
      </c>
      <c r="N932" s="144">
        <f>IF(K932="","",IF(O932="",IF(K932=0,"",IF(K932&lt;=[7]Разработчик!$D$7,[7]Разработчик!$C$8,IF(K932&lt;=[7]Разработчик!$G$7,[7]Разработчик!$F$8,IF(K932&lt;=[7]Разработчик!$J$7,[7]Разработчик!$I$8,IF(K932&lt;=[7]Разработчик!$M$7,[7]Разработчик!$L$8,IF(K932&lt;=[7]Разработчик!$P$7,[7]Разработчик!$O$8,IF(K932&lt;=[7]Разработчик!$S$7,[7]Разработчик!$R$8,IF(K932&lt;=425.9,3.5,IF(K932&gt;=[7]Разработчик!$V$7,[7]Разработчик!$U$8))))))))),"-"))</f>
        <v>2</v>
      </c>
      <c r="O932" s="145"/>
      <c r="P932" s="71">
        <v>2019</v>
      </c>
      <c r="Q932" s="71">
        <v>2023</v>
      </c>
      <c r="R932" s="71">
        <v>12.5</v>
      </c>
      <c r="S932" s="46" t="s">
        <v>1173</v>
      </c>
      <c r="T932" s="146">
        <f t="shared" si="152"/>
        <v>2028.5</v>
      </c>
      <c r="U932" s="147"/>
      <c r="V932" s="147"/>
      <c r="W932" s="147"/>
      <c r="X932" s="147"/>
      <c r="Y932" s="147"/>
      <c r="Z932" s="147"/>
      <c r="AA932" s="148"/>
      <c r="AB932" s="147"/>
      <c r="AC932" s="196">
        <f t="shared" si="147"/>
        <v>0</v>
      </c>
      <c r="AD932" s="196">
        <f t="shared" si="148"/>
        <v>0</v>
      </c>
      <c r="AE932" s="196">
        <f t="shared" si="149"/>
        <v>0</v>
      </c>
    </row>
    <row r="933" spans="1:31" s="7" customFormat="1" x14ac:dyDescent="0.25">
      <c r="A933" s="364"/>
      <c r="B933" s="248">
        <f t="shared" si="153"/>
        <v>272</v>
      </c>
      <c r="C933" s="382"/>
      <c r="D933" s="386"/>
      <c r="E933" s="382"/>
      <c r="F933" s="18" t="s">
        <v>70</v>
      </c>
      <c r="G933" s="386"/>
      <c r="H933" s="386"/>
      <c r="I933" s="386"/>
      <c r="J933" s="18">
        <v>0.7</v>
      </c>
      <c r="K933" s="18">
        <v>57</v>
      </c>
      <c r="L933" s="18">
        <v>6</v>
      </c>
      <c r="M933" s="71">
        <v>2016</v>
      </c>
      <c r="N933" s="144">
        <f>IF(K933="","",IF(O933="",IF(K933=0,"",IF(K933&lt;=[7]Разработчик!$D$7,[7]Разработчик!$C$8,IF(K933&lt;=[7]Разработчик!$G$7,[7]Разработчик!$F$8,IF(K933&lt;=[7]Разработчик!$J$7,[7]Разработчик!$I$8,IF(K933&lt;=[7]Разработчик!$M$7,[7]Разработчик!$L$8,IF(K933&lt;=[7]Разработчик!$P$7,[7]Разработчик!$O$8,IF(K933&lt;=[7]Разработчик!$S$7,[7]Разработчик!$R$8,IF(K933&lt;=425.9,3.5,IF(K933&gt;=[7]Разработчик!$V$7,[7]Разработчик!$U$8))))))))),"-"))</f>
        <v>1.5</v>
      </c>
      <c r="O933" s="145"/>
      <c r="P933" s="71">
        <v>2019</v>
      </c>
      <c r="Q933" s="71">
        <v>2023</v>
      </c>
      <c r="R933" s="71">
        <v>12.5</v>
      </c>
      <c r="S933" s="46" t="s">
        <v>1173</v>
      </c>
      <c r="T933" s="146">
        <f t="shared" si="152"/>
        <v>2028.5</v>
      </c>
      <c r="U933" s="147"/>
      <c r="V933" s="147"/>
      <c r="W933" s="147"/>
      <c r="X933" s="147"/>
      <c r="Y933" s="147"/>
      <c r="Z933" s="147"/>
      <c r="AA933" s="148"/>
      <c r="AB933" s="147"/>
      <c r="AC933" s="196">
        <f t="shared" ref="AC933:AC990" si="154">SUM(U933+V933+X933+Y933+Z933)</f>
        <v>0</v>
      </c>
      <c r="AD933" s="196">
        <f t="shared" ref="AD933:AD990" si="155">SUM(U933*2)+(V933*3)+(W933*2)+(X933*2)+(Y933)+(Z933*3)</f>
        <v>0</v>
      </c>
      <c r="AE933" s="196">
        <f t="shared" ref="AE933:AE990" si="156">SUM(AC933+AD933)</f>
        <v>0</v>
      </c>
    </row>
    <row r="934" spans="1:31" s="7" customFormat="1" ht="46.5" customHeight="1" x14ac:dyDescent="0.25">
      <c r="A934" s="364"/>
      <c r="B934" s="248">
        <f t="shared" si="153"/>
        <v>272</v>
      </c>
      <c r="C934" s="382"/>
      <c r="D934" s="364" t="s">
        <v>1860</v>
      </c>
      <c r="E934" s="382"/>
      <c r="F934" s="18" t="s">
        <v>70</v>
      </c>
      <c r="G934" s="364">
        <v>3.63</v>
      </c>
      <c r="H934" s="364">
        <v>3.63</v>
      </c>
      <c r="I934" s="364">
        <v>120</v>
      </c>
      <c r="J934" s="46">
        <v>3.6</v>
      </c>
      <c r="K934" s="46">
        <v>89</v>
      </c>
      <c r="L934" s="46">
        <v>7</v>
      </c>
      <c r="M934" s="71">
        <v>2016</v>
      </c>
      <c r="N934" s="144">
        <f>IF(K934="","",IF(O934="",IF(K934=0,"",IF(K934&lt;=[7]Разработчик!$D$7,[7]Разработчик!$C$8,IF(K934&lt;=[7]Разработчик!$G$7,[7]Разработчик!$F$8,IF(K934&lt;=[7]Разработчик!$J$7,[7]Разработчик!$I$8,IF(K934&lt;=[7]Разработчик!$M$7,[7]Разработчик!$L$8,IF(K934&lt;=[7]Разработчик!$P$7,[7]Разработчик!$O$8,IF(K934&lt;=[7]Разработчик!$S$7,[7]Разработчик!$R$8,IF(K934&lt;=425.9,3.5,IF(K934&gt;=[7]Разработчик!$V$7,[7]Разработчик!$U$8))))))))),"-"))</f>
        <v>2</v>
      </c>
      <c r="O934" s="145"/>
      <c r="P934" s="71">
        <v>2019</v>
      </c>
      <c r="Q934" s="71">
        <v>2023</v>
      </c>
      <c r="R934" s="71">
        <v>12.5</v>
      </c>
      <c r="S934" s="46" t="s">
        <v>1173</v>
      </c>
      <c r="T934" s="146">
        <f t="shared" si="152"/>
        <v>2028.5</v>
      </c>
      <c r="U934" s="147">
        <v>0</v>
      </c>
      <c r="V934" s="147">
        <v>1</v>
      </c>
      <c r="W934" s="147">
        <v>2</v>
      </c>
      <c r="X934" s="147">
        <v>0</v>
      </c>
      <c r="Y934" s="147">
        <v>1</v>
      </c>
      <c r="Z934" s="147">
        <v>0</v>
      </c>
      <c r="AA934" s="148" t="s">
        <v>2963</v>
      </c>
      <c r="AB934" s="147" t="s">
        <v>2521</v>
      </c>
      <c r="AC934" s="196">
        <f t="shared" si="154"/>
        <v>2</v>
      </c>
      <c r="AD934" s="196">
        <f t="shared" si="155"/>
        <v>8</v>
      </c>
      <c r="AE934" s="196">
        <f t="shared" si="156"/>
        <v>10</v>
      </c>
    </row>
    <row r="935" spans="1:31" s="7" customFormat="1" x14ac:dyDescent="0.25">
      <c r="A935" s="364"/>
      <c r="B935" s="248">
        <f t="shared" si="153"/>
        <v>272</v>
      </c>
      <c r="C935" s="382"/>
      <c r="D935" s="364"/>
      <c r="E935" s="382"/>
      <c r="F935" s="18" t="s">
        <v>70</v>
      </c>
      <c r="G935" s="364"/>
      <c r="H935" s="364"/>
      <c r="I935" s="364"/>
      <c r="J935" s="46">
        <v>0.1</v>
      </c>
      <c r="K935" s="46">
        <v>57</v>
      </c>
      <c r="L935" s="46">
        <v>6</v>
      </c>
      <c r="M935" s="71">
        <v>2016</v>
      </c>
      <c r="N935" s="144">
        <f>IF(K935="","",IF(O935="",IF(K935=0,"",IF(K935&lt;=[7]Разработчик!$D$7,[7]Разработчик!$C$8,IF(K935&lt;=[7]Разработчик!$G$7,[7]Разработчик!$F$8,IF(K935&lt;=[7]Разработчик!$J$7,[7]Разработчик!$I$8,IF(K935&lt;=[7]Разработчик!$M$7,[7]Разработчик!$L$8,IF(K935&lt;=[7]Разработчик!$P$7,[7]Разработчик!$O$8,IF(K935&lt;=[7]Разработчик!$S$7,[7]Разработчик!$R$8,IF(K935&lt;=425.9,3.5,IF(K935&gt;=[7]Разработчик!$V$7,[7]Разработчик!$U$8))))))))),"-"))</f>
        <v>1.5</v>
      </c>
      <c r="O935" s="145"/>
      <c r="P935" s="71">
        <v>2019</v>
      </c>
      <c r="Q935" s="71">
        <v>2023</v>
      </c>
      <c r="R935" s="71">
        <v>12.5</v>
      </c>
      <c r="S935" s="46" t="s">
        <v>1173</v>
      </c>
      <c r="T935" s="146">
        <f t="shared" si="152"/>
        <v>2028.5</v>
      </c>
      <c r="U935" s="147"/>
      <c r="V935" s="147"/>
      <c r="W935" s="147"/>
      <c r="X935" s="147"/>
      <c r="Y935" s="147"/>
      <c r="Z935" s="147"/>
      <c r="AA935" s="148"/>
      <c r="AB935" s="147"/>
      <c r="AC935" s="196">
        <f t="shared" si="154"/>
        <v>0</v>
      </c>
      <c r="AD935" s="196">
        <f t="shared" si="155"/>
        <v>0</v>
      </c>
      <c r="AE935" s="196">
        <f t="shared" si="156"/>
        <v>0</v>
      </c>
    </row>
    <row r="936" spans="1:31" s="7" customFormat="1" x14ac:dyDescent="0.25">
      <c r="A936" s="364"/>
      <c r="B936" s="248">
        <f t="shared" si="153"/>
        <v>272</v>
      </c>
      <c r="C936" s="382"/>
      <c r="D936" s="18" t="s">
        <v>1861</v>
      </c>
      <c r="E936" s="382"/>
      <c r="F936" s="18" t="s">
        <v>70</v>
      </c>
      <c r="G936" s="18">
        <v>3.63</v>
      </c>
      <c r="H936" s="18">
        <v>3.63</v>
      </c>
      <c r="I936" s="18">
        <v>120</v>
      </c>
      <c r="J936" s="18">
        <v>42.2</v>
      </c>
      <c r="K936" s="18">
        <v>89</v>
      </c>
      <c r="L936" s="18">
        <v>7</v>
      </c>
      <c r="M936" s="71">
        <v>2016</v>
      </c>
      <c r="N936" s="144">
        <f>IF(K936="","",IF(O936="",IF(K936=0,"",IF(K936&lt;=[7]Разработчик!$D$7,[7]Разработчик!$C$8,IF(K936&lt;=[7]Разработчик!$G$7,[7]Разработчик!$F$8,IF(K936&lt;=[7]Разработчик!$J$7,[7]Разработчик!$I$8,IF(K936&lt;=[7]Разработчик!$M$7,[7]Разработчик!$L$8,IF(K936&lt;=[7]Разработчик!$P$7,[7]Разработчик!$O$8,IF(K936&lt;=[7]Разработчик!$S$7,[7]Разработчик!$R$8,IF(K936&lt;=425.9,3.5,IF(K936&gt;=[7]Разработчик!$V$7,[7]Разработчик!$U$8))))))))),"-"))</f>
        <v>2</v>
      </c>
      <c r="O936" s="145"/>
      <c r="P936" s="71">
        <v>2019</v>
      </c>
      <c r="Q936" s="71">
        <v>2023</v>
      </c>
      <c r="R936" s="71">
        <v>12.5</v>
      </c>
      <c r="S936" s="46" t="s">
        <v>1173</v>
      </c>
      <c r="T936" s="146">
        <f t="shared" si="152"/>
        <v>2028.5</v>
      </c>
      <c r="U936" s="71">
        <v>8</v>
      </c>
      <c r="V936" s="71">
        <v>1</v>
      </c>
      <c r="W936" s="71">
        <v>0</v>
      </c>
      <c r="X936" s="71">
        <v>0</v>
      </c>
      <c r="Y936" s="71">
        <v>0</v>
      </c>
      <c r="Z936" s="71">
        <v>0</v>
      </c>
      <c r="AA936" s="148" t="s">
        <v>2964</v>
      </c>
      <c r="AB936" s="147" t="s">
        <v>2521</v>
      </c>
      <c r="AC936" s="196">
        <f t="shared" si="154"/>
        <v>9</v>
      </c>
      <c r="AD936" s="196">
        <f t="shared" si="155"/>
        <v>19</v>
      </c>
      <c r="AE936" s="196">
        <f t="shared" si="156"/>
        <v>28</v>
      </c>
    </row>
    <row r="937" spans="1:31" s="7" customFormat="1" ht="42.75" customHeight="1" x14ac:dyDescent="0.25">
      <c r="A937" s="364"/>
      <c r="B937" s="248">
        <f t="shared" si="153"/>
        <v>272</v>
      </c>
      <c r="C937" s="382"/>
      <c r="D937" s="18" t="s">
        <v>1862</v>
      </c>
      <c r="E937" s="382"/>
      <c r="F937" s="18" t="s">
        <v>70</v>
      </c>
      <c r="G937" s="18">
        <v>3.63</v>
      </c>
      <c r="H937" s="18">
        <v>3.63</v>
      </c>
      <c r="I937" s="18">
        <v>120</v>
      </c>
      <c r="J937" s="18">
        <v>29.8</v>
      </c>
      <c r="K937" s="18">
        <v>25</v>
      </c>
      <c r="L937" s="18">
        <v>4.5</v>
      </c>
      <c r="M937" s="71">
        <v>2016</v>
      </c>
      <c r="N937" s="144">
        <f>IF(K937="","",IF(O937="",IF(K937=0,"",IF(K937&lt;=[7]Разработчик!$D$7,[7]Разработчик!$C$8,IF(K937&lt;=[7]Разработчик!$G$7,[7]Разработчик!$F$8,IF(K937&lt;=[7]Разработчик!$J$7,[7]Разработчик!$I$8,IF(K937&lt;=[7]Разработчик!$M$7,[7]Разработчик!$L$8,IF(K937&lt;=[7]Разработчик!$P$7,[7]Разработчик!$O$8,IF(K937&lt;=[7]Разработчик!$S$7,[7]Разработчик!$R$8,IF(K937&lt;=425.9,3.5,IF(K937&gt;=[7]Разработчик!$V$7,[7]Разработчик!$U$8))))))))),"-"))</f>
        <v>1</v>
      </c>
      <c r="O937" s="145"/>
      <c r="P937" s="71">
        <v>2019</v>
      </c>
      <c r="Q937" s="71">
        <v>2023</v>
      </c>
      <c r="R937" s="71">
        <v>12.5</v>
      </c>
      <c r="S937" s="46" t="s">
        <v>1173</v>
      </c>
      <c r="T937" s="146">
        <f t="shared" si="152"/>
        <v>2028.5</v>
      </c>
      <c r="U937" s="71">
        <v>15</v>
      </c>
      <c r="V937" s="71">
        <v>3</v>
      </c>
      <c r="W937" s="71">
        <v>7</v>
      </c>
      <c r="X937" s="71">
        <v>0</v>
      </c>
      <c r="Y937" s="71">
        <v>2</v>
      </c>
      <c r="Z937" s="71">
        <v>4</v>
      </c>
      <c r="AA937" s="148" t="s">
        <v>2965</v>
      </c>
      <c r="AB937" s="147" t="s">
        <v>2521</v>
      </c>
      <c r="AC937" s="196">
        <f t="shared" si="154"/>
        <v>24</v>
      </c>
      <c r="AD937" s="196">
        <f t="shared" si="155"/>
        <v>67</v>
      </c>
      <c r="AE937" s="196">
        <f t="shared" si="156"/>
        <v>91</v>
      </c>
    </row>
    <row r="938" spans="1:31" s="7" customFormat="1" ht="48" customHeight="1" x14ac:dyDescent="0.25">
      <c r="A938" s="364" t="s">
        <v>1863</v>
      </c>
      <c r="B938" s="248">
        <v>273</v>
      </c>
      <c r="C938" s="382" t="s">
        <v>1864</v>
      </c>
      <c r="D938" s="46" t="s">
        <v>1865</v>
      </c>
      <c r="E938" s="382" t="s">
        <v>88</v>
      </c>
      <c r="F938" s="46" t="s">
        <v>33</v>
      </c>
      <c r="G938" s="46">
        <v>1.4</v>
      </c>
      <c r="H938" s="46">
        <v>1.4</v>
      </c>
      <c r="I938" s="46">
        <v>120</v>
      </c>
      <c r="J938" s="46">
        <v>34.299999999999997</v>
      </c>
      <c r="K938" s="46">
        <v>108</v>
      </c>
      <c r="L938" s="46">
        <v>8</v>
      </c>
      <c r="M938" s="71">
        <v>2016</v>
      </c>
      <c r="N938" s="144">
        <f>IF(K938="","",IF(O938="",IF(K938=0,"",IF(K938&lt;=[7]Разработчик!$D$7,[7]Разработчик!$C$8,IF(K938&lt;=[7]Разработчик!$G$7,[7]Разработчик!$F$8,IF(K938&lt;=[7]Разработчик!$J$7,[7]Разработчик!$I$8,IF(K938&lt;=[7]Разработчик!$M$7,[7]Разработчик!$L$8,IF(K938&lt;=[7]Разработчик!$P$7,[7]Разработчик!$O$8,IF(K938&lt;=[7]Разработчик!$S$7,[7]Разработчик!$R$8,IF(K938&lt;=425.9,3.5,IF(K938&gt;=[7]Разработчик!$V$7,[7]Разработчик!$U$8))))))))),"-"))</f>
        <v>2</v>
      </c>
      <c r="O938" s="145"/>
      <c r="P938" s="71">
        <v>2019</v>
      </c>
      <c r="Q938" s="71">
        <v>2023</v>
      </c>
      <c r="R938" s="71">
        <v>12.5</v>
      </c>
      <c r="S938" s="46" t="s">
        <v>1173</v>
      </c>
      <c r="T938" s="146">
        <f t="shared" si="152"/>
        <v>2028.5</v>
      </c>
      <c r="U938" s="147">
        <v>9</v>
      </c>
      <c r="V938" s="147">
        <v>0</v>
      </c>
      <c r="W938" s="147">
        <v>1</v>
      </c>
      <c r="X938" s="147">
        <v>0</v>
      </c>
      <c r="Y938" s="147">
        <v>0</v>
      </c>
      <c r="Z938" s="147">
        <v>0</v>
      </c>
      <c r="AA938" s="148" t="s">
        <v>2966</v>
      </c>
      <c r="AB938" s="147" t="s">
        <v>2521</v>
      </c>
      <c r="AC938" s="196">
        <f t="shared" si="154"/>
        <v>9</v>
      </c>
      <c r="AD938" s="196">
        <f t="shared" si="155"/>
        <v>20</v>
      </c>
      <c r="AE938" s="196">
        <f t="shared" si="156"/>
        <v>29</v>
      </c>
    </row>
    <row r="939" spans="1:31" s="7" customFormat="1" x14ac:dyDescent="0.25">
      <c r="A939" s="364"/>
      <c r="B939" s="248">
        <f>B938</f>
        <v>273</v>
      </c>
      <c r="C939" s="382"/>
      <c r="D939" s="18" t="s">
        <v>1866</v>
      </c>
      <c r="E939" s="382"/>
      <c r="F939" s="46" t="s">
        <v>33</v>
      </c>
      <c r="G939" s="18">
        <v>1.4</v>
      </c>
      <c r="H939" s="18">
        <v>1.4</v>
      </c>
      <c r="I939" s="18">
        <v>120</v>
      </c>
      <c r="J939" s="18">
        <v>41.7</v>
      </c>
      <c r="K939" s="18">
        <v>108</v>
      </c>
      <c r="L939" s="18">
        <v>8</v>
      </c>
      <c r="M939" s="71">
        <v>2016</v>
      </c>
      <c r="N939" s="144">
        <f>IF(K939="","",IF(O939="",IF(K939=0,"",IF(K939&lt;=[7]Разработчик!$D$7,[7]Разработчик!$C$8,IF(K939&lt;=[7]Разработчик!$G$7,[7]Разработчик!$F$8,IF(K939&lt;=[7]Разработчик!$J$7,[7]Разработчик!$I$8,IF(K939&lt;=[7]Разработчик!$M$7,[7]Разработчик!$L$8,IF(K939&lt;=[7]Разработчик!$P$7,[7]Разработчик!$O$8,IF(K939&lt;=[7]Разработчик!$S$7,[7]Разработчик!$R$8,IF(K939&lt;=425.9,3.5,IF(K939&gt;=[7]Разработчик!$V$7,[7]Разработчик!$U$8))))))))),"-"))</f>
        <v>2</v>
      </c>
      <c r="O939" s="145"/>
      <c r="P939" s="71">
        <v>2019</v>
      </c>
      <c r="Q939" s="71">
        <v>2023</v>
      </c>
      <c r="R939" s="71">
        <v>12.5</v>
      </c>
      <c r="S939" s="46" t="s">
        <v>1173</v>
      </c>
      <c r="T939" s="146">
        <f t="shared" si="152"/>
        <v>2028.5</v>
      </c>
      <c r="U939" s="71">
        <v>10</v>
      </c>
      <c r="V939" s="71">
        <v>1</v>
      </c>
      <c r="W939" s="71">
        <v>1</v>
      </c>
      <c r="X939" s="71">
        <v>0</v>
      </c>
      <c r="Y939" s="71">
        <v>0</v>
      </c>
      <c r="Z939" s="71">
        <v>0</v>
      </c>
      <c r="AA939" s="148" t="s">
        <v>2967</v>
      </c>
      <c r="AB939" s="147" t="s">
        <v>2521</v>
      </c>
      <c r="AC939" s="196">
        <f t="shared" si="154"/>
        <v>11</v>
      </c>
      <c r="AD939" s="196">
        <f t="shared" si="155"/>
        <v>25</v>
      </c>
      <c r="AE939" s="196">
        <f t="shared" si="156"/>
        <v>36</v>
      </c>
    </row>
    <row r="940" spans="1:31" s="7" customFormat="1" ht="15" customHeight="1" x14ac:dyDescent="0.25">
      <c r="A940" s="364" t="s">
        <v>1867</v>
      </c>
      <c r="B940" s="248">
        <v>274</v>
      </c>
      <c r="C940" s="382" t="s">
        <v>1868</v>
      </c>
      <c r="D940" s="364" t="s">
        <v>1869</v>
      </c>
      <c r="E940" s="382" t="s">
        <v>88</v>
      </c>
      <c r="F940" s="46" t="s">
        <v>595</v>
      </c>
      <c r="G940" s="364">
        <v>3.4</v>
      </c>
      <c r="H940" s="364">
        <v>3.4</v>
      </c>
      <c r="I940" s="364">
        <v>120</v>
      </c>
      <c r="J940" s="46">
        <v>19.16</v>
      </c>
      <c r="K940" s="46">
        <v>89</v>
      </c>
      <c r="L940" s="46">
        <v>8</v>
      </c>
      <c r="M940" s="71">
        <v>2016</v>
      </c>
      <c r="N940" s="144">
        <f>IF(K940="","",IF(O940="",IF(K940=0,"",IF(K940&lt;=[7]Разработчик!$D$7,[7]Разработчик!$C$8,IF(K940&lt;=[7]Разработчик!$G$7,[7]Разработчик!$F$8,IF(K940&lt;=[7]Разработчик!$J$7,[7]Разработчик!$I$8,IF(K940&lt;=[7]Разработчик!$M$7,[7]Разработчик!$L$8,IF(K940&lt;=[7]Разработчик!$P$7,[7]Разработчик!$O$8,IF(K940&lt;=[7]Разработчик!$S$7,[7]Разработчик!$R$8,IF(K940&lt;=425.9,3.5,IF(K940&gt;=[7]Разработчик!$V$7,[7]Разработчик!$U$8))))))))),"-"))</f>
        <v>2</v>
      </c>
      <c r="O940" s="145"/>
      <c r="P940" s="71">
        <v>2019</v>
      </c>
      <c r="Q940" s="71">
        <v>2023</v>
      </c>
      <c r="R940" s="71">
        <v>12.5</v>
      </c>
      <c r="S940" s="46" t="s">
        <v>1173</v>
      </c>
      <c r="T940" s="146">
        <f t="shared" si="152"/>
        <v>2028.5</v>
      </c>
      <c r="U940" s="147">
        <v>7</v>
      </c>
      <c r="V940" s="147">
        <v>1</v>
      </c>
      <c r="W940" s="147">
        <v>3</v>
      </c>
      <c r="X940" s="147">
        <v>0</v>
      </c>
      <c r="Y940" s="147">
        <v>1</v>
      </c>
      <c r="Z940" s="147">
        <v>3</v>
      </c>
      <c r="AA940" s="148" t="s">
        <v>2968</v>
      </c>
      <c r="AB940" s="147" t="s">
        <v>2521</v>
      </c>
      <c r="AC940" s="196">
        <f t="shared" si="154"/>
        <v>12</v>
      </c>
      <c r="AD940" s="196">
        <f t="shared" si="155"/>
        <v>33</v>
      </c>
      <c r="AE940" s="196">
        <f t="shared" si="156"/>
        <v>45</v>
      </c>
    </row>
    <row r="941" spans="1:31" s="7" customFormat="1" x14ac:dyDescent="0.25">
      <c r="A941" s="364"/>
      <c r="B941" s="248">
        <f>B940</f>
        <v>274</v>
      </c>
      <c r="C941" s="382"/>
      <c r="D941" s="364"/>
      <c r="E941" s="382"/>
      <c r="F941" s="46" t="s">
        <v>595</v>
      </c>
      <c r="G941" s="364"/>
      <c r="H941" s="364"/>
      <c r="I941" s="364"/>
      <c r="J941" s="46">
        <v>0.1</v>
      </c>
      <c r="K941" s="46">
        <v>57</v>
      </c>
      <c r="L941" s="46">
        <v>6</v>
      </c>
      <c r="M941" s="71">
        <v>2016</v>
      </c>
      <c r="N941" s="144">
        <f>IF(K941="","",IF(O941="",IF(K941=0,"",IF(K941&lt;=[7]Разработчик!$D$7,[7]Разработчик!$C$8,IF(K941&lt;=[7]Разработчик!$G$7,[7]Разработчик!$F$8,IF(K941&lt;=[7]Разработчик!$J$7,[7]Разработчик!$I$8,IF(K941&lt;=[7]Разработчик!$M$7,[7]Разработчик!$L$8,IF(K941&lt;=[7]Разработчик!$P$7,[7]Разработчик!$O$8,IF(K941&lt;=[7]Разработчик!$S$7,[7]Разработчик!$R$8,IF(K941&lt;=425.9,3.5,IF(K941&gt;=[7]Разработчик!$V$7,[7]Разработчик!$U$8))))))))),"-"))</f>
        <v>1.5</v>
      </c>
      <c r="O941" s="145"/>
      <c r="P941" s="71">
        <v>2019</v>
      </c>
      <c r="Q941" s="71">
        <v>2023</v>
      </c>
      <c r="R941" s="71">
        <v>12.5</v>
      </c>
      <c r="S941" s="46" t="s">
        <v>1173</v>
      </c>
      <c r="T941" s="146">
        <f t="shared" si="152"/>
        <v>2028.5</v>
      </c>
      <c r="U941" s="147"/>
      <c r="V941" s="147"/>
      <c r="W941" s="147"/>
      <c r="X941" s="147"/>
      <c r="Y941" s="147"/>
      <c r="Z941" s="147"/>
      <c r="AA941" s="148"/>
      <c r="AB941" s="147"/>
      <c r="AC941" s="196">
        <f t="shared" si="154"/>
        <v>0</v>
      </c>
      <c r="AD941" s="196">
        <f t="shared" si="155"/>
        <v>0</v>
      </c>
      <c r="AE941" s="196">
        <f t="shared" si="156"/>
        <v>0</v>
      </c>
    </row>
    <row r="942" spans="1:31" s="7" customFormat="1" x14ac:dyDescent="0.25">
      <c r="A942" s="364"/>
      <c r="B942" s="248">
        <f>B941</f>
        <v>274</v>
      </c>
      <c r="C942" s="382"/>
      <c r="D942" s="18" t="s">
        <v>1870</v>
      </c>
      <c r="E942" s="382"/>
      <c r="F942" s="46" t="s">
        <v>595</v>
      </c>
      <c r="G942" s="18">
        <v>3.4</v>
      </c>
      <c r="H942" s="18">
        <v>3.4</v>
      </c>
      <c r="I942" s="18">
        <v>120</v>
      </c>
      <c r="J942" s="18">
        <v>91.54</v>
      </c>
      <c r="K942" s="18">
        <v>89</v>
      </c>
      <c r="L942" s="18">
        <v>8</v>
      </c>
      <c r="M942" s="71">
        <v>2016</v>
      </c>
      <c r="N942" s="144">
        <f>IF(K942="","",IF(O942="",IF(K942=0,"",IF(K942&lt;=[7]Разработчик!$D$7,[7]Разработчик!$C$8,IF(K942&lt;=[7]Разработчик!$G$7,[7]Разработчик!$F$8,IF(K942&lt;=[7]Разработчик!$J$7,[7]Разработчик!$I$8,IF(K942&lt;=[7]Разработчик!$M$7,[7]Разработчик!$L$8,IF(K942&lt;=[7]Разработчик!$P$7,[7]Разработчик!$O$8,IF(K942&lt;=[7]Разработчик!$S$7,[7]Разработчик!$R$8,IF(K942&lt;=425.9,3.5,IF(K942&gt;=[7]Разработчик!$V$7,[7]Разработчик!$U$8))))))))),"-"))</f>
        <v>2</v>
      </c>
      <c r="O942" s="145"/>
      <c r="P942" s="71">
        <v>2019</v>
      </c>
      <c r="Q942" s="71">
        <v>2023</v>
      </c>
      <c r="R942" s="71">
        <v>12.5</v>
      </c>
      <c r="S942" s="46" t="s">
        <v>1173</v>
      </c>
      <c r="T942" s="146">
        <f t="shared" si="152"/>
        <v>2028.5</v>
      </c>
      <c r="U942" s="71">
        <v>12</v>
      </c>
      <c r="V942" s="71">
        <v>1</v>
      </c>
      <c r="W942" s="71">
        <v>1</v>
      </c>
      <c r="X942" s="71">
        <v>0</v>
      </c>
      <c r="Y942" s="71">
        <v>0</v>
      </c>
      <c r="Z942" s="71">
        <v>0</v>
      </c>
      <c r="AA942" s="148" t="s">
        <v>2969</v>
      </c>
      <c r="AB942" s="147" t="s">
        <v>2521</v>
      </c>
      <c r="AC942" s="196">
        <f t="shared" si="154"/>
        <v>13</v>
      </c>
      <c r="AD942" s="196">
        <f t="shared" si="155"/>
        <v>29</v>
      </c>
      <c r="AE942" s="196">
        <f t="shared" si="156"/>
        <v>42</v>
      </c>
    </row>
    <row r="943" spans="1:31" s="7" customFormat="1" x14ac:dyDescent="0.25">
      <c r="A943" s="364"/>
      <c r="B943" s="248">
        <f>B942</f>
        <v>274</v>
      </c>
      <c r="C943" s="382"/>
      <c r="D943" s="18" t="s">
        <v>1871</v>
      </c>
      <c r="E943" s="382"/>
      <c r="F943" s="46" t="s">
        <v>595</v>
      </c>
      <c r="G943" s="18">
        <v>3.4</v>
      </c>
      <c r="H943" s="18">
        <v>3.4</v>
      </c>
      <c r="I943" s="18">
        <v>120</v>
      </c>
      <c r="J943" s="18">
        <v>1.51</v>
      </c>
      <c r="K943" s="18">
        <v>89</v>
      </c>
      <c r="L943" s="18">
        <v>8</v>
      </c>
      <c r="M943" s="71">
        <v>2016</v>
      </c>
      <c r="N943" s="144">
        <f>IF(K943="","",IF(O943="",IF(K943=0,"",IF(K943&lt;=[7]Разработчик!$D$7,[7]Разработчик!$C$8,IF(K943&lt;=[7]Разработчик!$G$7,[7]Разработчик!$F$8,IF(K943&lt;=[7]Разработчик!$J$7,[7]Разработчик!$I$8,IF(K943&lt;=[7]Разработчик!$M$7,[7]Разработчик!$L$8,IF(K943&lt;=[7]Разработчик!$P$7,[7]Разработчик!$O$8,IF(K943&lt;=[7]Разработчик!$S$7,[7]Разработчик!$R$8,IF(K943&lt;=425.9,3.5,IF(K943&gt;=[7]Разработчик!$V$7,[7]Разработчик!$U$8))))))))),"-"))</f>
        <v>2</v>
      </c>
      <c r="O943" s="145"/>
      <c r="P943" s="71">
        <v>2019</v>
      </c>
      <c r="Q943" s="71">
        <v>2023</v>
      </c>
      <c r="R943" s="71">
        <v>12.5</v>
      </c>
      <c r="S943" s="46" t="s">
        <v>1173</v>
      </c>
      <c r="T943" s="146">
        <f t="shared" si="152"/>
        <v>2028.5</v>
      </c>
      <c r="U943" s="71">
        <v>2</v>
      </c>
      <c r="V943" s="71">
        <v>0</v>
      </c>
      <c r="W943" s="71">
        <v>0</v>
      </c>
      <c r="X943" s="71">
        <v>0</v>
      </c>
      <c r="Y943" s="71">
        <v>0</v>
      </c>
      <c r="Z943" s="71">
        <v>0</v>
      </c>
      <c r="AA943" s="148" t="s">
        <v>2970</v>
      </c>
      <c r="AB943" s="147" t="s">
        <v>2521</v>
      </c>
      <c r="AC943" s="196">
        <f t="shared" si="154"/>
        <v>2</v>
      </c>
      <c r="AD943" s="196">
        <f t="shared" si="155"/>
        <v>4</v>
      </c>
      <c r="AE943" s="196">
        <f t="shared" si="156"/>
        <v>6</v>
      </c>
    </row>
    <row r="944" spans="1:31" s="7" customFormat="1" x14ac:dyDescent="0.25">
      <c r="A944" s="364"/>
      <c r="B944" s="248">
        <f>B943</f>
        <v>274</v>
      </c>
      <c r="C944" s="382"/>
      <c r="D944" s="46" t="s">
        <v>1872</v>
      </c>
      <c r="E944" s="382"/>
      <c r="F944" s="46" t="s">
        <v>595</v>
      </c>
      <c r="G944" s="46">
        <v>3.4</v>
      </c>
      <c r="H944" s="46">
        <v>3.4</v>
      </c>
      <c r="I944" s="46">
        <v>120</v>
      </c>
      <c r="J944" s="46">
        <v>10.1</v>
      </c>
      <c r="K944" s="46">
        <v>57</v>
      </c>
      <c r="L944" s="46">
        <v>6</v>
      </c>
      <c r="M944" s="71">
        <v>2016</v>
      </c>
      <c r="N944" s="144">
        <f>IF(K944="","",IF(O944="",IF(K944=0,"",IF(K944&lt;=[7]Разработчик!$D$7,[7]Разработчик!$C$8,IF(K944&lt;=[7]Разработчик!$G$7,[7]Разработчик!$F$8,IF(K944&lt;=[7]Разработчик!$J$7,[7]Разработчик!$I$8,IF(K944&lt;=[7]Разработчик!$M$7,[7]Разработчик!$L$8,IF(K944&lt;=[7]Разработчик!$P$7,[7]Разработчик!$O$8,IF(K944&lt;=[7]Разработчик!$S$7,[7]Разработчик!$R$8,IF(K944&lt;=425.9,3.5,IF(K944&gt;=[7]Разработчик!$V$7,[7]Разработчик!$U$8))))))))),"-"))</f>
        <v>1.5</v>
      </c>
      <c r="O944" s="145"/>
      <c r="P944" s="71">
        <v>2019</v>
      </c>
      <c r="Q944" s="71">
        <v>2023</v>
      </c>
      <c r="R944" s="71">
        <v>12.5</v>
      </c>
      <c r="S944" s="46" t="s">
        <v>1173</v>
      </c>
      <c r="T944" s="146">
        <f t="shared" si="152"/>
        <v>2028.5</v>
      </c>
      <c r="U944" s="71">
        <v>7</v>
      </c>
      <c r="V944" s="71">
        <v>2</v>
      </c>
      <c r="W944" s="71">
        <v>0</v>
      </c>
      <c r="X944" s="71">
        <v>0</v>
      </c>
      <c r="Y944" s="71">
        <v>0</v>
      </c>
      <c r="Z944" s="71">
        <v>0</v>
      </c>
      <c r="AA944" s="148" t="s">
        <v>2971</v>
      </c>
      <c r="AB944" s="147" t="s">
        <v>2521</v>
      </c>
      <c r="AC944" s="196">
        <f t="shared" si="154"/>
        <v>9</v>
      </c>
      <c r="AD944" s="196">
        <f t="shared" si="155"/>
        <v>20</v>
      </c>
      <c r="AE944" s="196">
        <f t="shared" si="156"/>
        <v>29</v>
      </c>
    </row>
    <row r="945" spans="1:31" s="7" customFormat="1" ht="15" customHeight="1" x14ac:dyDescent="0.25">
      <c r="A945" s="364" t="s">
        <v>1873</v>
      </c>
      <c r="B945" s="248">
        <v>275</v>
      </c>
      <c r="C945" s="382" t="s">
        <v>1874</v>
      </c>
      <c r="D945" s="386" t="s">
        <v>1875</v>
      </c>
      <c r="E945" s="382" t="s">
        <v>88</v>
      </c>
      <c r="F945" s="46" t="s">
        <v>595</v>
      </c>
      <c r="G945" s="386">
        <v>3.4</v>
      </c>
      <c r="H945" s="386">
        <v>3.4</v>
      </c>
      <c r="I945" s="386">
        <v>120</v>
      </c>
      <c r="J945" s="18">
        <v>114.28</v>
      </c>
      <c r="K945" s="18">
        <v>89</v>
      </c>
      <c r="L945" s="18">
        <v>7</v>
      </c>
      <c r="M945" s="71">
        <v>2016</v>
      </c>
      <c r="N945" s="144">
        <f>IF(K945="","",IF(O945="",IF(K945=0,"",IF(K945&lt;=[7]Разработчик!$D$7,[7]Разработчик!$C$8,IF(K945&lt;=[7]Разработчик!$G$7,[7]Разработчик!$F$8,IF(K945&lt;=[7]Разработчик!$J$7,[7]Разработчик!$I$8,IF(K945&lt;=[7]Разработчик!$M$7,[7]Разработчик!$L$8,IF(K945&lt;=[7]Разработчик!$P$7,[7]Разработчик!$O$8,IF(K945&lt;=[7]Разработчик!$S$7,[7]Разработчик!$R$8,IF(K945&lt;=425.9,3.5,IF(K945&gt;=[7]Разработчик!$V$7,[7]Разработчик!$U$8))))))))),"-"))</f>
        <v>2</v>
      </c>
      <c r="O945" s="145"/>
      <c r="P945" s="71">
        <v>2019</v>
      </c>
      <c r="Q945" s="71">
        <v>2023</v>
      </c>
      <c r="R945" s="71">
        <v>12.5</v>
      </c>
      <c r="S945" s="46" t="s">
        <v>1173</v>
      </c>
      <c r="T945" s="146">
        <f t="shared" si="152"/>
        <v>2028.5</v>
      </c>
      <c r="U945" s="147"/>
      <c r="V945" s="147"/>
      <c r="W945" s="147"/>
      <c r="X945" s="147"/>
      <c r="Y945" s="147"/>
      <c r="Z945" s="147"/>
      <c r="AA945" s="148"/>
      <c r="AB945" s="147"/>
      <c r="AC945" s="196">
        <f t="shared" si="154"/>
        <v>0</v>
      </c>
      <c r="AD945" s="196">
        <f t="shared" si="155"/>
        <v>0</v>
      </c>
      <c r="AE945" s="196">
        <f t="shared" si="156"/>
        <v>0</v>
      </c>
    </row>
    <row r="946" spans="1:31" s="7" customFormat="1" x14ac:dyDescent="0.25">
      <c r="A946" s="364"/>
      <c r="B946" s="248">
        <f t="shared" ref="B946:B955" si="157">B945</f>
        <v>275</v>
      </c>
      <c r="C946" s="382"/>
      <c r="D946" s="386"/>
      <c r="E946" s="382"/>
      <c r="F946" s="46" t="s">
        <v>595</v>
      </c>
      <c r="G946" s="386"/>
      <c r="H946" s="386"/>
      <c r="I946" s="386"/>
      <c r="J946" s="18">
        <v>0.93</v>
      </c>
      <c r="K946" s="18">
        <v>57</v>
      </c>
      <c r="L946" s="18">
        <v>6</v>
      </c>
      <c r="M946" s="71">
        <v>2016</v>
      </c>
      <c r="N946" s="144">
        <f>IF(K946="","",IF(O946="",IF(K946=0,"",IF(K946&lt;=[7]Разработчик!$D$7,[7]Разработчик!$C$8,IF(K946&lt;=[7]Разработчик!$G$7,[7]Разработчик!$F$8,IF(K946&lt;=[7]Разработчик!$J$7,[7]Разработчик!$I$8,IF(K946&lt;=[7]Разработчик!$M$7,[7]Разработчик!$L$8,IF(K946&lt;=[7]Разработчик!$P$7,[7]Разработчик!$O$8,IF(K946&lt;=[7]Разработчик!$S$7,[7]Разработчик!$R$8,IF(K946&lt;=425.9,3.5,IF(K946&gt;=[7]Разработчик!$V$7,[7]Разработчик!$U$8))))))))),"-"))</f>
        <v>1.5</v>
      </c>
      <c r="O946" s="145"/>
      <c r="P946" s="71">
        <v>2019</v>
      </c>
      <c r="Q946" s="71">
        <v>2023</v>
      </c>
      <c r="R946" s="71">
        <v>12.5</v>
      </c>
      <c r="S946" s="46" t="s">
        <v>1173</v>
      </c>
      <c r="T946" s="146">
        <f t="shared" si="152"/>
        <v>2028.5</v>
      </c>
      <c r="U946" s="71">
        <v>14</v>
      </c>
      <c r="V946" s="71">
        <v>10</v>
      </c>
      <c r="W946" s="71">
        <v>18</v>
      </c>
      <c r="X946" s="71">
        <v>3</v>
      </c>
      <c r="Y946" s="71">
        <v>5</v>
      </c>
      <c r="Z946" s="71">
        <v>9</v>
      </c>
      <c r="AA946" s="148" t="s">
        <v>2972</v>
      </c>
      <c r="AB946" s="147" t="s">
        <v>2521</v>
      </c>
      <c r="AC946" s="196">
        <f t="shared" si="154"/>
        <v>41</v>
      </c>
      <c r="AD946" s="196">
        <f t="shared" si="155"/>
        <v>132</v>
      </c>
      <c r="AE946" s="196">
        <f t="shared" si="156"/>
        <v>173</v>
      </c>
    </row>
    <row r="947" spans="1:31" s="7" customFormat="1" x14ac:dyDescent="0.25">
      <c r="A947" s="364"/>
      <c r="B947" s="248">
        <f t="shared" si="157"/>
        <v>275</v>
      </c>
      <c r="C947" s="382"/>
      <c r="D947" s="386"/>
      <c r="E947" s="382"/>
      <c r="F947" s="46" t="s">
        <v>595</v>
      </c>
      <c r="G947" s="386"/>
      <c r="H947" s="386"/>
      <c r="I947" s="386"/>
      <c r="J947" s="18">
        <v>1.62</v>
      </c>
      <c r="K947" s="18">
        <v>45</v>
      </c>
      <c r="L947" s="18">
        <v>5</v>
      </c>
      <c r="M947" s="71">
        <v>2016</v>
      </c>
      <c r="N947" s="144">
        <f>IF(K947="","",IF(O947="",IF(K947=0,"",IF(K947&lt;=[7]Разработчик!$D$7,[7]Разработчик!$C$8,IF(K947&lt;=[7]Разработчик!$G$7,[7]Разработчик!$F$8,IF(K947&lt;=[7]Разработчик!$J$7,[7]Разработчик!$I$8,IF(K947&lt;=[7]Разработчик!$M$7,[7]Разработчик!$L$8,IF(K947&lt;=[7]Разработчик!$P$7,[7]Разработчик!$O$8,IF(K947&lt;=[7]Разработчик!$S$7,[7]Разработчик!$R$8,IF(K947&lt;=425.9,3.5,IF(K947&gt;=[7]Разработчик!$V$7,[7]Разработчик!$U$8))))))))),"-"))</f>
        <v>1.5</v>
      </c>
      <c r="O947" s="145"/>
      <c r="P947" s="71">
        <v>2019</v>
      </c>
      <c r="Q947" s="71">
        <v>2023</v>
      </c>
      <c r="R947" s="71">
        <v>12.5</v>
      </c>
      <c r="S947" s="46" t="s">
        <v>1173</v>
      </c>
      <c r="T947" s="146">
        <f t="shared" si="152"/>
        <v>2028.5</v>
      </c>
      <c r="U947" s="147"/>
      <c r="V947" s="147"/>
      <c r="W947" s="147"/>
      <c r="X947" s="147"/>
      <c r="Y947" s="147"/>
      <c r="Z947" s="147"/>
      <c r="AA947" s="148"/>
      <c r="AB947" s="147"/>
      <c r="AC947" s="196">
        <f t="shared" si="154"/>
        <v>0</v>
      </c>
      <c r="AD947" s="196">
        <f t="shared" si="155"/>
        <v>0</v>
      </c>
      <c r="AE947" s="196">
        <f t="shared" si="156"/>
        <v>0</v>
      </c>
    </row>
    <row r="948" spans="1:31" s="7" customFormat="1" x14ac:dyDescent="0.25">
      <c r="A948" s="364"/>
      <c r="B948" s="248">
        <f t="shared" si="157"/>
        <v>275</v>
      </c>
      <c r="C948" s="382"/>
      <c r="D948" s="386"/>
      <c r="E948" s="382"/>
      <c r="F948" s="46" t="s">
        <v>595</v>
      </c>
      <c r="G948" s="386"/>
      <c r="H948" s="386"/>
      <c r="I948" s="386"/>
      <c r="J948" s="18">
        <v>2.78</v>
      </c>
      <c r="K948" s="18">
        <v>18</v>
      </c>
      <c r="L948" s="18">
        <v>4</v>
      </c>
      <c r="M948" s="71">
        <v>2016</v>
      </c>
      <c r="N948" s="144">
        <f>IF(K948="","",IF(O948="",IF(K948=0,"",IF(K948&lt;=[7]Разработчик!$D$7,[7]Разработчик!$C$8,IF(K948&lt;=[7]Разработчик!$G$7,[7]Разработчик!$F$8,IF(K948&lt;=[7]Разработчик!$J$7,[7]Разработчик!$I$8,IF(K948&lt;=[7]Разработчик!$M$7,[7]Разработчик!$L$8,IF(K948&lt;=[7]Разработчик!$P$7,[7]Разработчик!$O$8,IF(K948&lt;=[7]Разработчик!$S$7,[7]Разработчик!$R$8,IF(K948&lt;=425.9,3.5,IF(K948&gt;=[7]Разработчик!$V$7,[7]Разработчик!$U$8))))))))),"-"))</f>
        <v>1</v>
      </c>
      <c r="O948" s="145"/>
      <c r="P948" s="71">
        <v>2019</v>
      </c>
      <c r="Q948" s="71">
        <v>2023</v>
      </c>
      <c r="R948" s="71">
        <v>12.5</v>
      </c>
      <c r="S948" s="46" t="s">
        <v>1173</v>
      </c>
      <c r="T948" s="146">
        <f t="shared" si="152"/>
        <v>2028.5</v>
      </c>
      <c r="U948" s="147"/>
      <c r="V948" s="147"/>
      <c r="W948" s="147"/>
      <c r="X948" s="147"/>
      <c r="Y948" s="147"/>
      <c r="Z948" s="147"/>
      <c r="AA948" s="148"/>
      <c r="AB948" s="147"/>
      <c r="AC948" s="196">
        <f t="shared" si="154"/>
        <v>0</v>
      </c>
      <c r="AD948" s="196">
        <f t="shared" si="155"/>
        <v>0</v>
      </c>
      <c r="AE948" s="196">
        <f t="shared" si="156"/>
        <v>0</v>
      </c>
    </row>
    <row r="949" spans="1:31" s="7" customFormat="1" x14ac:dyDescent="0.25">
      <c r="A949" s="364"/>
      <c r="B949" s="248">
        <f t="shared" si="157"/>
        <v>275</v>
      </c>
      <c r="C949" s="382"/>
      <c r="D949" s="18" t="s">
        <v>1876</v>
      </c>
      <c r="E949" s="382"/>
      <c r="F949" s="46" t="s">
        <v>595</v>
      </c>
      <c r="G949" s="18">
        <v>3.4</v>
      </c>
      <c r="H949" s="18">
        <v>3.4</v>
      </c>
      <c r="I949" s="18">
        <v>120</v>
      </c>
      <c r="J949" s="18">
        <v>122.8</v>
      </c>
      <c r="K949" s="18">
        <v>89</v>
      </c>
      <c r="L949" s="18">
        <v>7</v>
      </c>
      <c r="M949" s="71">
        <v>2016</v>
      </c>
      <c r="N949" s="144">
        <f>IF(K949="","",IF(O949="",IF(K949=0,"",IF(K949&lt;=[7]Разработчик!$D$7,[7]Разработчик!$C$8,IF(K949&lt;=[7]Разработчик!$G$7,[7]Разработчик!$F$8,IF(K949&lt;=[7]Разработчик!$J$7,[7]Разработчик!$I$8,IF(K949&lt;=[7]Разработчик!$M$7,[7]Разработчик!$L$8,IF(K949&lt;=[7]Разработчик!$P$7,[7]Разработчик!$O$8,IF(K949&lt;=[7]Разработчик!$S$7,[7]Разработчик!$R$8,IF(K949&lt;=425.9,3.5,IF(K949&gt;=[7]Разработчик!$V$7,[7]Разработчик!$U$8))))))))),"-"))</f>
        <v>2</v>
      </c>
      <c r="O949" s="145"/>
      <c r="P949" s="71">
        <v>2019</v>
      </c>
      <c r="Q949" s="71">
        <v>2023</v>
      </c>
      <c r="R949" s="71">
        <v>12.5</v>
      </c>
      <c r="S949" s="46" t="s">
        <v>1173</v>
      </c>
      <c r="T949" s="146">
        <f t="shared" si="152"/>
        <v>2028.5</v>
      </c>
      <c r="U949" s="71">
        <v>15</v>
      </c>
      <c r="V949" s="71">
        <v>0</v>
      </c>
      <c r="W949" s="71">
        <v>2</v>
      </c>
      <c r="X949" s="71">
        <v>0</v>
      </c>
      <c r="Y949" s="71">
        <v>1</v>
      </c>
      <c r="Z949" s="71">
        <v>1</v>
      </c>
      <c r="AA949" s="148" t="s">
        <v>2973</v>
      </c>
      <c r="AB949" s="147" t="s">
        <v>2521</v>
      </c>
      <c r="AC949" s="196">
        <f t="shared" si="154"/>
        <v>17</v>
      </c>
      <c r="AD949" s="196">
        <f t="shared" si="155"/>
        <v>38</v>
      </c>
      <c r="AE949" s="196">
        <f t="shared" si="156"/>
        <v>55</v>
      </c>
    </row>
    <row r="950" spans="1:31" s="7" customFormat="1" x14ac:dyDescent="0.25">
      <c r="A950" s="364"/>
      <c r="B950" s="248">
        <f t="shared" si="157"/>
        <v>275</v>
      </c>
      <c r="C950" s="382"/>
      <c r="D950" s="18" t="s">
        <v>1877</v>
      </c>
      <c r="E950" s="382"/>
      <c r="F950" s="46" t="s">
        <v>595</v>
      </c>
      <c r="G950" s="18">
        <v>3.4</v>
      </c>
      <c r="H950" s="18">
        <v>3.4</v>
      </c>
      <c r="I950" s="18">
        <v>120</v>
      </c>
      <c r="J950" s="18">
        <v>3.67</v>
      </c>
      <c r="K950" s="18">
        <v>89</v>
      </c>
      <c r="L950" s="18">
        <v>7</v>
      </c>
      <c r="M950" s="71">
        <v>2016</v>
      </c>
      <c r="N950" s="144">
        <f>IF(K950="","",IF(O950="",IF(K950=0,"",IF(K950&lt;=[7]Разработчик!$D$7,[7]Разработчик!$C$8,IF(K950&lt;=[7]Разработчик!$G$7,[7]Разработчик!$F$8,IF(K950&lt;=[7]Разработчик!$J$7,[7]Разработчик!$I$8,IF(K950&lt;=[7]Разработчик!$M$7,[7]Разработчик!$L$8,IF(K950&lt;=[7]Разработчик!$P$7,[7]Разработчик!$O$8,IF(K950&lt;=[7]Разработчик!$S$7,[7]Разработчик!$R$8,IF(K950&lt;=425.9,3.5,IF(K950&gt;=[7]Разработчик!$V$7,[7]Разработчик!$U$8))))))))),"-"))</f>
        <v>2</v>
      </c>
      <c r="O950" s="145"/>
      <c r="P950" s="71">
        <v>2019</v>
      </c>
      <c r="Q950" s="71">
        <v>2023</v>
      </c>
      <c r="R950" s="71">
        <v>12.5</v>
      </c>
      <c r="S950" s="46" t="s">
        <v>1173</v>
      </c>
      <c r="T950" s="146">
        <f t="shared" si="152"/>
        <v>2028.5</v>
      </c>
      <c r="U950" s="71">
        <v>2</v>
      </c>
      <c r="V950" s="71">
        <v>0</v>
      </c>
      <c r="W950" s="71">
        <v>3</v>
      </c>
      <c r="X950" s="71">
        <v>0</v>
      </c>
      <c r="Y950" s="71">
        <v>0</v>
      </c>
      <c r="Z950" s="71">
        <v>1</v>
      </c>
      <c r="AA950" s="148" t="s">
        <v>2974</v>
      </c>
      <c r="AB950" s="147" t="s">
        <v>2521</v>
      </c>
      <c r="AC950" s="196">
        <f t="shared" si="154"/>
        <v>3</v>
      </c>
      <c r="AD950" s="196">
        <f t="shared" si="155"/>
        <v>13</v>
      </c>
      <c r="AE950" s="196">
        <f t="shared" si="156"/>
        <v>16</v>
      </c>
    </row>
    <row r="951" spans="1:31" s="7" customFormat="1" x14ac:dyDescent="0.25">
      <c r="A951" s="364"/>
      <c r="B951" s="248">
        <f t="shared" si="157"/>
        <v>275</v>
      </c>
      <c r="C951" s="382"/>
      <c r="D951" s="18" t="s">
        <v>1878</v>
      </c>
      <c r="E951" s="382"/>
      <c r="F951" s="46" t="s">
        <v>595</v>
      </c>
      <c r="G951" s="18">
        <v>3.4</v>
      </c>
      <c r="H951" s="18">
        <v>3.4</v>
      </c>
      <c r="I951" s="18">
        <v>120</v>
      </c>
      <c r="J951" s="18">
        <v>123.16</v>
      </c>
      <c r="K951" s="18">
        <v>89</v>
      </c>
      <c r="L951" s="18">
        <v>7</v>
      </c>
      <c r="M951" s="71">
        <v>2016</v>
      </c>
      <c r="N951" s="144">
        <f>IF(K951="","",IF(O951="",IF(K951=0,"",IF(K951&lt;=[7]Разработчик!$D$7,[7]Разработчик!$C$8,IF(K951&lt;=[7]Разработчик!$G$7,[7]Разработчик!$F$8,IF(K951&lt;=[7]Разработчик!$J$7,[7]Разработчик!$I$8,IF(K951&lt;=[7]Разработчик!$M$7,[7]Разработчик!$L$8,IF(K951&lt;=[7]Разработчик!$P$7,[7]Разработчик!$O$8,IF(K951&lt;=[7]Разработчик!$S$7,[7]Разработчик!$R$8,IF(K951&lt;=425.9,3.5,IF(K951&gt;=[7]Разработчик!$V$7,[7]Разработчик!$U$8))))))))),"-"))</f>
        <v>2</v>
      </c>
      <c r="O951" s="145"/>
      <c r="P951" s="71">
        <v>2019</v>
      </c>
      <c r="Q951" s="71">
        <v>2023</v>
      </c>
      <c r="R951" s="71">
        <v>12.5</v>
      </c>
      <c r="S951" s="46" t="s">
        <v>1173</v>
      </c>
      <c r="T951" s="146">
        <f t="shared" si="152"/>
        <v>2028.5</v>
      </c>
      <c r="U951" s="71">
        <v>14</v>
      </c>
      <c r="V951" s="71">
        <v>1</v>
      </c>
      <c r="W951" s="71">
        <v>6</v>
      </c>
      <c r="X951" s="71">
        <v>0</v>
      </c>
      <c r="Y951" s="71">
        <v>0</v>
      </c>
      <c r="Z951" s="71">
        <v>3</v>
      </c>
      <c r="AA951" s="148" t="s">
        <v>2975</v>
      </c>
      <c r="AB951" s="147" t="s">
        <v>2521</v>
      </c>
      <c r="AC951" s="196">
        <f t="shared" si="154"/>
        <v>18</v>
      </c>
      <c r="AD951" s="196">
        <f t="shared" si="155"/>
        <v>52</v>
      </c>
      <c r="AE951" s="196">
        <f t="shared" si="156"/>
        <v>70</v>
      </c>
    </row>
    <row r="952" spans="1:31" s="7" customFormat="1" ht="15" customHeight="1" x14ac:dyDescent="0.25">
      <c r="A952" s="364"/>
      <c r="B952" s="248">
        <f t="shared" si="157"/>
        <v>275</v>
      </c>
      <c r="C952" s="382"/>
      <c r="D952" s="386" t="s">
        <v>1879</v>
      </c>
      <c r="E952" s="382"/>
      <c r="F952" s="46" t="s">
        <v>595</v>
      </c>
      <c r="G952" s="386">
        <v>3.4</v>
      </c>
      <c r="H952" s="386">
        <v>3.4</v>
      </c>
      <c r="I952" s="386">
        <v>120</v>
      </c>
      <c r="J952" s="18">
        <v>2.54</v>
      </c>
      <c r="K952" s="18">
        <v>89</v>
      </c>
      <c r="L952" s="18">
        <v>7</v>
      </c>
      <c r="M952" s="71">
        <v>2016</v>
      </c>
      <c r="N952" s="144">
        <f>IF(K952="","",IF(O952="",IF(K952=0,"",IF(K952&lt;=[7]Разработчик!$D$7,[7]Разработчик!$C$8,IF(K952&lt;=[7]Разработчик!$G$7,[7]Разработчик!$F$8,IF(K952&lt;=[7]Разработчик!$J$7,[7]Разработчик!$I$8,IF(K952&lt;=[7]Разработчик!$M$7,[7]Разработчик!$L$8,IF(K952&lt;=[7]Разработчик!$P$7,[7]Разработчик!$O$8,IF(K952&lt;=[7]Разработчик!$S$7,[7]Разработчик!$R$8,IF(K952&lt;=425.9,3.5,IF(K952&gt;=[7]Разработчик!$V$7,[7]Разработчик!$U$8))))))))),"-"))</f>
        <v>2</v>
      </c>
      <c r="O952" s="145"/>
      <c r="P952" s="71">
        <v>2019</v>
      </c>
      <c r="Q952" s="71">
        <v>2023</v>
      </c>
      <c r="R952" s="71">
        <v>12.5</v>
      </c>
      <c r="S952" s="46" t="s">
        <v>1173</v>
      </c>
      <c r="T952" s="146">
        <f t="shared" si="152"/>
        <v>2028.5</v>
      </c>
      <c r="U952" s="71">
        <v>5</v>
      </c>
      <c r="V952" s="71">
        <v>2</v>
      </c>
      <c r="W952" s="71">
        <v>4</v>
      </c>
      <c r="X952" s="71">
        <v>0</v>
      </c>
      <c r="Y952" s="71">
        <v>2</v>
      </c>
      <c r="Z952" s="71">
        <v>2</v>
      </c>
      <c r="AA952" s="148" t="s">
        <v>2976</v>
      </c>
      <c r="AB952" s="147" t="s">
        <v>2521</v>
      </c>
      <c r="AC952" s="196">
        <f t="shared" si="154"/>
        <v>11</v>
      </c>
      <c r="AD952" s="196">
        <f t="shared" si="155"/>
        <v>32</v>
      </c>
      <c r="AE952" s="196">
        <f t="shared" si="156"/>
        <v>43</v>
      </c>
    </row>
    <row r="953" spans="1:31" s="7" customFormat="1" x14ac:dyDescent="0.25">
      <c r="A953" s="364"/>
      <c r="B953" s="248">
        <f t="shared" si="157"/>
        <v>275</v>
      </c>
      <c r="C953" s="382"/>
      <c r="D953" s="386"/>
      <c r="E953" s="382"/>
      <c r="F953" s="46" t="s">
        <v>595</v>
      </c>
      <c r="G953" s="386"/>
      <c r="H953" s="386"/>
      <c r="I953" s="386"/>
      <c r="J953" s="18">
        <v>0.75</v>
      </c>
      <c r="K953" s="18">
        <v>32</v>
      </c>
      <c r="L953" s="18">
        <v>4.5</v>
      </c>
      <c r="M953" s="71">
        <v>2016</v>
      </c>
      <c r="N953" s="144">
        <f>IF(K953="","",IF(O953="",IF(K953=0,"",IF(K953&lt;=[7]Разработчик!$D$7,[7]Разработчик!$C$8,IF(K953&lt;=[7]Разработчик!$G$7,[7]Разработчик!$F$8,IF(K953&lt;=[7]Разработчик!$J$7,[7]Разработчик!$I$8,IF(K953&lt;=[7]Разработчик!$M$7,[7]Разработчик!$L$8,IF(K953&lt;=[7]Разработчик!$P$7,[7]Разработчик!$O$8,IF(K953&lt;=[7]Разработчик!$S$7,[7]Разработчик!$R$8,IF(K953&lt;=425.9,3.5,IF(K953&gt;=[7]Разработчик!$V$7,[7]Разработчик!$U$8))))))))),"-"))</f>
        <v>1.5</v>
      </c>
      <c r="O953" s="145"/>
      <c r="P953" s="71">
        <v>2019</v>
      </c>
      <c r="Q953" s="71">
        <v>2023</v>
      </c>
      <c r="R953" s="71">
        <v>12.5</v>
      </c>
      <c r="S953" s="46" t="s">
        <v>1173</v>
      </c>
      <c r="T953" s="146">
        <f t="shared" si="152"/>
        <v>2028.5</v>
      </c>
      <c r="U953" s="147"/>
      <c r="V953" s="147"/>
      <c r="W953" s="147"/>
      <c r="X953" s="147"/>
      <c r="Y953" s="147"/>
      <c r="Z953" s="147"/>
      <c r="AA953" s="148"/>
      <c r="AB953" s="147"/>
      <c r="AC953" s="196">
        <f t="shared" si="154"/>
        <v>0</v>
      </c>
      <c r="AD953" s="196">
        <f t="shared" si="155"/>
        <v>0</v>
      </c>
      <c r="AE953" s="196">
        <f t="shared" si="156"/>
        <v>0</v>
      </c>
    </row>
    <row r="954" spans="1:31" s="7" customFormat="1" ht="15" customHeight="1" x14ac:dyDescent="0.25">
      <c r="A954" s="364"/>
      <c r="B954" s="248">
        <f t="shared" si="157"/>
        <v>275</v>
      </c>
      <c r="C954" s="382"/>
      <c r="D954" s="386" t="s">
        <v>1880</v>
      </c>
      <c r="E954" s="382"/>
      <c r="F954" s="46" t="s">
        <v>595</v>
      </c>
      <c r="G954" s="386">
        <v>3.4</v>
      </c>
      <c r="H954" s="386">
        <v>3.4</v>
      </c>
      <c r="I954" s="386">
        <v>120</v>
      </c>
      <c r="J954" s="18">
        <v>8.3699999999999992</v>
      </c>
      <c r="K954" s="18">
        <v>89</v>
      </c>
      <c r="L954" s="18">
        <v>7</v>
      </c>
      <c r="M954" s="71">
        <v>2016</v>
      </c>
      <c r="N954" s="144">
        <f>IF(K954="","",IF(O954="",IF(K954=0,"",IF(K954&lt;=[7]Разработчик!$D$7,[7]Разработчик!$C$8,IF(K954&lt;=[7]Разработчик!$G$7,[7]Разработчик!$F$8,IF(K954&lt;=[7]Разработчик!$J$7,[7]Разработчик!$I$8,IF(K954&lt;=[7]Разработчик!$M$7,[7]Разработчик!$L$8,IF(K954&lt;=[7]Разработчик!$P$7,[7]Разработчик!$O$8,IF(K954&lt;=[7]Разработчик!$S$7,[7]Разработчик!$R$8,IF(K954&lt;=425.9,3.5,IF(K954&gt;=[7]Разработчик!$V$7,[7]Разработчик!$U$8))))))))),"-"))</f>
        <v>2</v>
      </c>
      <c r="O954" s="145"/>
      <c r="P954" s="71">
        <v>2019</v>
      </c>
      <c r="Q954" s="71">
        <v>2023</v>
      </c>
      <c r="R954" s="71">
        <v>12.5</v>
      </c>
      <c r="S954" s="46" t="s">
        <v>1173</v>
      </c>
      <c r="T954" s="146">
        <f t="shared" si="152"/>
        <v>2028.5</v>
      </c>
      <c r="U954" s="71">
        <v>7</v>
      </c>
      <c r="V954" s="71">
        <v>2</v>
      </c>
      <c r="W954" s="71">
        <v>6</v>
      </c>
      <c r="X954" s="71">
        <v>0</v>
      </c>
      <c r="Y954" s="71">
        <v>1</v>
      </c>
      <c r="Z954" s="71">
        <v>2</v>
      </c>
      <c r="AA954" s="148" t="s">
        <v>2977</v>
      </c>
      <c r="AB954" s="147" t="s">
        <v>2521</v>
      </c>
      <c r="AC954" s="196">
        <f t="shared" si="154"/>
        <v>12</v>
      </c>
      <c r="AD954" s="196">
        <f t="shared" si="155"/>
        <v>39</v>
      </c>
      <c r="AE954" s="196">
        <f t="shared" si="156"/>
        <v>51</v>
      </c>
    </row>
    <row r="955" spans="1:31" s="7" customFormat="1" x14ac:dyDescent="0.25">
      <c r="A955" s="364"/>
      <c r="B955" s="248">
        <f t="shared" si="157"/>
        <v>275</v>
      </c>
      <c r="C955" s="382"/>
      <c r="D955" s="386"/>
      <c r="E955" s="382"/>
      <c r="F955" s="46" t="s">
        <v>595</v>
      </c>
      <c r="G955" s="386"/>
      <c r="H955" s="386"/>
      <c r="I955" s="386"/>
      <c r="J955" s="18">
        <v>0.72</v>
      </c>
      <c r="K955" s="18">
        <v>32</v>
      </c>
      <c r="L955" s="18">
        <v>4.5</v>
      </c>
      <c r="M955" s="71">
        <v>2016</v>
      </c>
      <c r="N955" s="144">
        <f>IF(K955="","",IF(O955="",IF(K955=0,"",IF(K955&lt;=[7]Разработчик!$D$7,[7]Разработчик!$C$8,IF(K955&lt;=[7]Разработчик!$G$7,[7]Разработчик!$F$8,IF(K955&lt;=[7]Разработчик!$J$7,[7]Разработчик!$I$8,IF(K955&lt;=[7]Разработчик!$M$7,[7]Разработчик!$L$8,IF(K955&lt;=[7]Разработчик!$P$7,[7]Разработчик!$O$8,IF(K955&lt;=[7]Разработчик!$S$7,[7]Разработчик!$R$8,IF(K955&lt;=425.9,3.5,IF(K955&gt;=[7]Разработчик!$V$7,[7]Разработчик!$U$8))))))))),"-"))</f>
        <v>1.5</v>
      </c>
      <c r="O955" s="145"/>
      <c r="P955" s="71">
        <v>2019</v>
      </c>
      <c r="Q955" s="71">
        <v>2023</v>
      </c>
      <c r="R955" s="71">
        <v>12.5</v>
      </c>
      <c r="S955" s="46" t="s">
        <v>1173</v>
      </c>
      <c r="T955" s="146">
        <f t="shared" si="152"/>
        <v>2028.5</v>
      </c>
      <c r="U955" s="147"/>
      <c r="V955" s="147"/>
      <c r="W955" s="147"/>
      <c r="X955" s="147"/>
      <c r="Y955" s="147"/>
      <c r="Z955" s="147"/>
      <c r="AA955" s="148"/>
      <c r="AB955" s="147"/>
      <c r="AC955" s="196">
        <f t="shared" si="154"/>
        <v>0</v>
      </c>
      <c r="AD955" s="196">
        <f t="shared" si="155"/>
        <v>0</v>
      </c>
      <c r="AE955" s="196">
        <f t="shared" si="156"/>
        <v>0</v>
      </c>
    </row>
    <row r="956" spans="1:31" s="7" customFormat="1" ht="48" customHeight="1" x14ac:dyDescent="0.25">
      <c r="A956" s="364" t="s">
        <v>1881</v>
      </c>
      <c r="B956" s="248">
        <v>281</v>
      </c>
      <c r="C956" s="382" t="s">
        <v>1882</v>
      </c>
      <c r="D956" s="49" t="s">
        <v>1883</v>
      </c>
      <c r="E956" s="382" t="s">
        <v>1884</v>
      </c>
      <c r="F956" s="46" t="s">
        <v>30</v>
      </c>
      <c r="G956" s="48">
        <v>0.9</v>
      </c>
      <c r="H956" s="48">
        <v>0.9</v>
      </c>
      <c r="I956" s="46">
        <v>200</v>
      </c>
      <c r="J956" s="46">
        <v>40.799999999999997</v>
      </c>
      <c r="K956" s="48">
        <v>219</v>
      </c>
      <c r="L956" s="48">
        <v>10</v>
      </c>
      <c r="M956" s="71">
        <v>2016</v>
      </c>
      <c r="N956" s="144">
        <f>IF(K956="","",IF(O956="",IF(K956=0,"",IF(K956&lt;=[7]Разработчик!$D$7,[7]Разработчик!$C$8,IF(K956&lt;=[7]Разработчик!$G$7,[7]Разработчик!$F$8,IF(K956&lt;=[7]Разработчик!$J$7,[7]Разработчик!$I$8,IF(K956&lt;=[7]Разработчик!$M$7,[7]Разработчик!$L$8,IF(K956&lt;=[7]Разработчик!$P$7,[7]Разработчик!$O$8,IF(K956&lt;=[7]Разработчик!$S$7,[7]Разработчик!$R$8,IF(K956&lt;=425.9,3.5,IF(K956&gt;=[7]Разработчик!$V$7,[7]Разработчик!$U$8))))))))),"-"))</f>
        <v>2.5</v>
      </c>
      <c r="O956" s="145"/>
      <c r="P956" s="71">
        <v>2019</v>
      </c>
      <c r="Q956" s="71">
        <v>2023</v>
      </c>
      <c r="R956" s="71">
        <v>12.5</v>
      </c>
      <c r="S956" s="46" t="s">
        <v>1173</v>
      </c>
      <c r="T956" s="146">
        <f t="shared" si="152"/>
        <v>2028.5</v>
      </c>
      <c r="U956" s="147">
        <v>0</v>
      </c>
      <c r="V956" s="147">
        <v>1</v>
      </c>
      <c r="W956" s="147">
        <v>0</v>
      </c>
      <c r="X956" s="147">
        <v>0</v>
      </c>
      <c r="Y956" s="147">
        <v>1</v>
      </c>
      <c r="Z956" s="147">
        <v>0</v>
      </c>
      <c r="AA956" s="148" t="s">
        <v>2978</v>
      </c>
      <c r="AB956" s="147" t="s">
        <v>2521</v>
      </c>
      <c r="AC956" s="196">
        <f t="shared" si="154"/>
        <v>2</v>
      </c>
      <c r="AD956" s="196">
        <f t="shared" si="155"/>
        <v>4</v>
      </c>
      <c r="AE956" s="196">
        <f t="shared" si="156"/>
        <v>6</v>
      </c>
    </row>
    <row r="957" spans="1:31" s="7" customFormat="1" x14ac:dyDescent="0.25">
      <c r="A957" s="364"/>
      <c r="B957" s="248">
        <f t="shared" ref="B957:B981" si="158">B956</f>
        <v>281</v>
      </c>
      <c r="C957" s="382"/>
      <c r="D957" s="18" t="s">
        <v>1885</v>
      </c>
      <c r="E957" s="382"/>
      <c r="F957" s="46" t="s">
        <v>30</v>
      </c>
      <c r="G957" s="18">
        <v>0.9</v>
      </c>
      <c r="H957" s="18">
        <v>0.9</v>
      </c>
      <c r="I957" s="18">
        <v>200</v>
      </c>
      <c r="J957" s="18">
        <v>113.3</v>
      </c>
      <c r="K957" s="18">
        <v>219</v>
      </c>
      <c r="L957" s="18">
        <v>10</v>
      </c>
      <c r="M957" s="71">
        <v>2016</v>
      </c>
      <c r="N957" s="144">
        <f>IF(K957="","",IF(O957="",IF(K957=0,"",IF(K957&lt;=[7]Разработчик!$D$7,[7]Разработчик!$C$8,IF(K957&lt;=[7]Разработчик!$G$7,[7]Разработчик!$F$8,IF(K957&lt;=[7]Разработчик!$J$7,[7]Разработчик!$I$8,IF(K957&lt;=[7]Разработчик!$M$7,[7]Разработчик!$L$8,IF(K957&lt;=[7]Разработчик!$P$7,[7]Разработчик!$O$8,IF(K957&lt;=[7]Разработчик!$S$7,[7]Разработчик!$R$8,IF(K957&lt;=425.9,3.5,IF(K957&gt;=[7]Разработчик!$V$7,[7]Разработчик!$U$8))))))))),"-"))</f>
        <v>2.5</v>
      </c>
      <c r="O957" s="145"/>
      <c r="P957" s="71">
        <v>2019</v>
      </c>
      <c r="Q957" s="71">
        <v>2023</v>
      </c>
      <c r="R957" s="71">
        <v>12.5</v>
      </c>
      <c r="S957" s="46" t="s">
        <v>1173</v>
      </c>
      <c r="T957" s="146">
        <f t="shared" si="152"/>
        <v>2028.5</v>
      </c>
      <c r="U957" s="71">
        <v>8</v>
      </c>
      <c r="V957" s="71">
        <v>1</v>
      </c>
      <c r="W957" s="71">
        <v>0</v>
      </c>
      <c r="X957" s="71">
        <v>0</v>
      </c>
      <c r="Y957" s="71">
        <v>0</v>
      </c>
      <c r="Z957" s="71">
        <v>1</v>
      </c>
      <c r="AA957" s="148" t="s">
        <v>2979</v>
      </c>
      <c r="AB957" s="147" t="s">
        <v>2521</v>
      </c>
      <c r="AC957" s="196">
        <f t="shared" si="154"/>
        <v>10</v>
      </c>
      <c r="AD957" s="196">
        <f t="shared" si="155"/>
        <v>22</v>
      </c>
      <c r="AE957" s="196">
        <f t="shared" si="156"/>
        <v>32</v>
      </c>
    </row>
    <row r="958" spans="1:31" s="7" customFormat="1" x14ac:dyDescent="0.25">
      <c r="A958" s="364"/>
      <c r="B958" s="248">
        <f t="shared" si="158"/>
        <v>281</v>
      </c>
      <c r="C958" s="382"/>
      <c r="D958" s="46" t="s">
        <v>1886</v>
      </c>
      <c r="E958" s="382"/>
      <c r="F958" s="46" t="s">
        <v>30</v>
      </c>
      <c r="G958" s="18">
        <v>0.9</v>
      </c>
      <c r="H958" s="18">
        <v>0.9</v>
      </c>
      <c r="I958" s="18">
        <v>200</v>
      </c>
      <c r="J958" s="46">
        <v>20.2</v>
      </c>
      <c r="K958" s="46">
        <v>219</v>
      </c>
      <c r="L958" s="46">
        <v>10</v>
      </c>
      <c r="M958" s="71">
        <v>2016</v>
      </c>
      <c r="N958" s="144">
        <f>IF(K958="","",IF(O958="",IF(K958=0,"",IF(K958&lt;=[7]Разработчик!$D$7,[7]Разработчик!$C$8,IF(K958&lt;=[7]Разработчик!$G$7,[7]Разработчик!$F$8,IF(K958&lt;=[7]Разработчик!$J$7,[7]Разработчик!$I$8,IF(K958&lt;=[7]Разработчик!$M$7,[7]Разработчик!$L$8,IF(K958&lt;=[7]Разработчик!$P$7,[7]Разработчик!$O$8,IF(K958&lt;=[7]Разработчик!$S$7,[7]Разработчик!$R$8,IF(K958&lt;=425.9,3.5,IF(K958&gt;=[7]Разработчик!$V$7,[7]Разработчик!$U$8))))))))),"-"))</f>
        <v>2.5</v>
      </c>
      <c r="O958" s="145"/>
      <c r="P958" s="71">
        <v>2019</v>
      </c>
      <c r="Q958" s="71">
        <v>2023</v>
      </c>
      <c r="R958" s="71">
        <v>12.5</v>
      </c>
      <c r="S958" s="46" t="s">
        <v>1173</v>
      </c>
      <c r="T958" s="146">
        <f t="shared" si="152"/>
        <v>2028.5</v>
      </c>
      <c r="U958" s="71">
        <v>1</v>
      </c>
      <c r="V958" s="71">
        <v>0</v>
      </c>
      <c r="W958" s="71">
        <v>0</v>
      </c>
      <c r="X958" s="71">
        <v>0</v>
      </c>
      <c r="Y958" s="71">
        <v>0</v>
      </c>
      <c r="Z958" s="71">
        <v>0</v>
      </c>
      <c r="AA958" s="148" t="s">
        <v>2980</v>
      </c>
      <c r="AB958" s="147" t="s">
        <v>2521</v>
      </c>
      <c r="AC958" s="196">
        <f t="shared" si="154"/>
        <v>1</v>
      </c>
      <c r="AD958" s="196">
        <f t="shared" si="155"/>
        <v>2</v>
      </c>
      <c r="AE958" s="196">
        <f t="shared" si="156"/>
        <v>3</v>
      </c>
    </row>
    <row r="959" spans="1:31" s="7" customFormat="1" ht="15" customHeight="1" x14ac:dyDescent="0.25">
      <c r="A959" s="364"/>
      <c r="B959" s="248">
        <f t="shared" si="158"/>
        <v>281</v>
      </c>
      <c r="C959" s="382"/>
      <c r="D959" s="386" t="s">
        <v>1887</v>
      </c>
      <c r="E959" s="382"/>
      <c r="F959" s="46" t="s">
        <v>30</v>
      </c>
      <c r="G959" s="386">
        <v>0.9</v>
      </c>
      <c r="H959" s="386">
        <v>0.9</v>
      </c>
      <c r="I959" s="386">
        <v>200</v>
      </c>
      <c r="J959" s="18">
        <v>75.3</v>
      </c>
      <c r="K959" s="18">
        <v>219</v>
      </c>
      <c r="L959" s="18">
        <v>10</v>
      </c>
      <c r="M959" s="71">
        <v>2016</v>
      </c>
      <c r="N959" s="144">
        <f>IF(K959="","",IF(O959="",IF(K959=0,"",IF(K959&lt;=[7]Разработчик!$D$7,[7]Разработчик!$C$8,IF(K959&lt;=[7]Разработчик!$G$7,[7]Разработчик!$F$8,IF(K959&lt;=[7]Разработчик!$J$7,[7]Разработчик!$I$8,IF(K959&lt;=[7]Разработчик!$M$7,[7]Разработчик!$L$8,IF(K959&lt;=[7]Разработчик!$P$7,[7]Разработчик!$O$8,IF(K959&lt;=[7]Разработчик!$S$7,[7]Разработчик!$R$8,IF(K959&lt;=425.9,3.5,IF(K959&gt;=[7]Разработчик!$V$7,[7]Разработчик!$U$8))))))))),"-"))</f>
        <v>2.5</v>
      </c>
      <c r="O959" s="145"/>
      <c r="P959" s="71">
        <v>2019</v>
      </c>
      <c r="Q959" s="71">
        <v>2023</v>
      </c>
      <c r="R959" s="71">
        <v>12.5</v>
      </c>
      <c r="S959" s="46" t="s">
        <v>1173</v>
      </c>
      <c r="T959" s="146">
        <f t="shared" si="152"/>
        <v>2028.5</v>
      </c>
      <c r="U959" s="71">
        <v>9</v>
      </c>
      <c r="V959" s="71">
        <v>0</v>
      </c>
      <c r="W959" s="71">
        <v>2</v>
      </c>
      <c r="X959" s="71">
        <v>0</v>
      </c>
      <c r="Y959" s="71">
        <v>3</v>
      </c>
      <c r="Z959" s="71">
        <v>1</v>
      </c>
      <c r="AA959" s="148" t="s">
        <v>2981</v>
      </c>
      <c r="AB959" s="147" t="s">
        <v>2521</v>
      </c>
      <c r="AC959" s="196">
        <f t="shared" si="154"/>
        <v>13</v>
      </c>
      <c r="AD959" s="196">
        <f t="shared" si="155"/>
        <v>28</v>
      </c>
      <c r="AE959" s="196">
        <f t="shared" si="156"/>
        <v>41</v>
      </c>
    </row>
    <row r="960" spans="1:31" s="7" customFormat="1" x14ac:dyDescent="0.25">
      <c r="A960" s="364"/>
      <c r="B960" s="248">
        <f t="shared" si="158"/>
        <v>281</v>
      </c>
      <c r="C960" s="382"/>
      <c r="D960" s="386"/>
      <c r="E960" s="382"/>
      <c r="F960" s="46" t="s">
        <v>30</v>
      </c>
      <c r="G960" s="386"/>
      <c r="H960" s="386"/>
      <c r="I960" s="386"/>
      <c r="J960" s="18">
        <v>0.1</v>
      </c>
      <c r="K960" s="46">
        <v>57</v>
      </c>
      <c r="L960" s="46">
        <v>6</v>
      </c>
      <c r="M960" s="71">
        <v>2016</v>
      </c>
      <c r="N960" s="144">
        <f>IF(K960="","",IF(O960="",IF(K960=0,"",IF(K960&lt;=[7]Разработчик!$D$7,[7]Разработчик!$C$8,IF(K960&lt;=[7]Разработчик!$G$7,[7]Разработчик!$F$8,IF(K960&lt;=[7]Разработчик!$J$7,[7]Разработчик!$I$8,IF(K960&lt;=[7]Разработчик!$M$7,[7]Разработчик!$L$8,IF(K960&lt;=[7]Разработчик!$P$7,[7]Разработчик!$O$8,IF(K960&lt;=[7]Разработчик!$S$7,[7]Разработчик!$R$8,IF(K960&lt;=425.9,3.5,IF(K960&gt;=[7]Разработчик!$V$7,[7]Разработчик!$U$8))))))))),"-"))</f>
        <v>1.5</v>
      </c>
      <c r="O960" s="145"/>
      <c r="P960" s="71">
        <v>2019</v>
      </c>
      <c r="Q960" s="71">
        <v>2023</v>
      </c>
      <c r="R960" s="71">
        <v>12.5</v>
      </c>
      <c r="S960" s="46" t="s">
        <v>1173</v>
      </c>
      <c r="T960" s="146">
        <f t="shared" si="152"/>
        <v>2028.5</v>
      </c>
      <c r="U960" s="147"/>
      <c r="V960" s="147"/>
      <c r="W960" s="147"/>
      <c r="X960" s="147"/>
      <c r="Y960" s="147"/>
      <c r="Z960" s="147"/>
      <c r="AA960" s="148"/>
      <c r="AB960" s="147"/>
      <c r="AC960" s="196">
        <f t="shared" si="154"/>
        <v>0</v>
      </c>
      <c r="AD960" s="196">
        <f t="shared" si="155"/>
        <v>0</v>
      </c>
      <c r="AE960" s="196">
        <f t="shared" si="156"/>
        <v>0</v>
      </c>
    </row>
    <row r="961" spans="1:31" s="7" customFormat="1" ht="15" customHeight="1" x14ac:dyDescent="0.25">
      <c r="A961" s="364"/>
      <c r="B961" s="248">
        <f t="shared" si="158"/>
        <v>281</v>
      </c>
      <c r="C961" s="382"/>
      <c r="D961" s="386" t="s">
        <v>1888</v>
      </c>
      <c r="E961" s="382"/>
      <c r="F961" s="46" t="s">
        <v>30</v>
      </c>
      <c r="G961" s="386">
        <v>0.9</v>
      </c>
      <c r="H961" s="386">
        <v>0.9</v>
      </c>
      <c r="I961" s="386">
        <v>200</v>
      </c>
      <c r="J961" s="18">
        <v>15.9</v>
      </c>
      <c r="K961" s="46">
        <v>89</v>
      </c>
      <c r="L961" s="46">
        <v>7</v>
      </c>
      <c r="M961" s="71">
        <v>2016</v>
      </c>
      <c r="N961" s="144">
        <f>IF(K961="","",IF(O961="",IF(K961=0,"",IF(K961&lt;=[7]Разработчик!$D$7,[7]Разработчик!$C$8,IF(K961&lt;=[7]Разработчик!$G$7,[7]Разработчик!$F$8,IF(K961&lt;=[7]Разработчик!$J$7,[7]Разработчик!$I$8,IF(K961&lt;=[7]Разработчик!$M$7,[7]Разработчик!$L$8,IF(K961&lt;=[7]Разработчик!$P$7,[7]Разработчик!$O$8,IF(K961&lt;=[7]Разработчик!$S$7,[7]Разработчик!$R$8,IF(K961&lt;=425.9,3.5,IF(K961&gt;=[7]Разработчик!$V$7,[7]Разработчик!$U$8))))))))),"-"))</f>
        <v>2</v>
      </c>
      <c r="O961" s="145"/>
      <c r="P961" s="71">
        <v>2019</v>
      </c>
      <c r="Q961" s="71">
        <v>2023</v>
      </c>
      <c r="R961" s="71">
        <v>12.5</v>
      </c>
      <c r="S961" s="46" t="s">
        <v>1173</v>
      </c>
      <c r="T961" s="146">
        <f t="shared" si="152"/>
        <v>2028.5</v>
      </c>
      <c r="U961" s="71">
        <v>10</v>
      </c>
      <c r="V961" s="71">
        <v>2</v>
      </c>
      <c r="W961" s="71">
        <v>2</v>
      </c>
      <c r="X961" s="71">
        <v>2</v>
      </c>
      <c r="Y961" s="71">
        <v>2</v>
      </c>
      <c r="Z961" s="71">
        <v>0</v>
      </c>
      <c r="AA961" s="148" t="s">
        <v>2982</v>
      </c>
      <c r="AB961" s="147" t="s">
        <v>2521</v>
      </c>
      <c r="AC961" s="196">
        <f t="shared" si="154"/>
        <v>16</v>
      </c>
      <c r="AD961" s="196">
        <f t="shared" si="155"/>
        <v>36</v>
      </c>
      <c r="AE961" s="196">
        <f t="shared" si="156"/>
        <v>52</v>
      </c>
    </row>
    <row r="962" spans="1:31" s="7" customFormat="1" x14ac:dyDescent="0.25">
      <c r="A962" s="364"/>
      <c r="B962" s="248">
        <f t="shared" si="158"/>
        <v>281</v>
      </c>
      <c r="C962" s="382"/>
      <c r="D962" s="386"/>
      <c r="E962" s="382"/>
      <c r="F962" s="46" t="s">
        <v>30</v>
      </c>
      <c r="G962" s="386"/>
      <c r="H962" s="386"/>
      <c r="I962" s="386"/>
      <c r="J962" s="18">
        <v>2.9</v>
      </c>
      <c r="K962" s="46">
        <v>57</v>
      </c>
      <c r="L962" s="46">
        <v>6</v>
      </c>
      <c r="M962" s="71">
        <v>2016</v>
      </c>
      <c r="N962" s="144">
        <f>IF(K962="","",IF(O962="",IF(K962=0,"",IF(K962&lt;=[7]Разработчик!$D$7,[7]Разработчик!$C$8,IF(K962&lt;=[7]Разработчик!$G$7,[7]Разработчик!$F$8,IF(K962&lt;=[7]Разработчик!$J$7,[7]Разработчик!$I$8,IF(K962&lt;=[7]Разработчик!$M$7,[7]Разработчик!$L$8,IF(K962&lt;=[7]Разработчик!$P$7,[7]Разработчик!$O$8,IF(K962&lt;=[7]Разработчик!$S$7,[7]Разработчик!$R$8,IF(K962&lt;=425.9,3.5,IF(K962&gt;=[7]Разработчик!$V$7,[7]Разработчик!$U$8))))))))),"-"))</f>
        <v>1.5</v>
      </c>
      <c r="O962" s="145"/>
      <c r="P962" s="71">
        <v>2019</v>
      </c>
      <c r="Q962" s="71">
        <v>2023</v>
      </c>
      <c r="R962" s="71">
        <v>12.5</v>
      </c>
      <c r="S962" s="46" t="s">
        <v>1173</v>
      </c>
      <c r="T962" s="146">
        <f t="shared" si="152"/>
        <v>2028.5</v>
      </c>
      <c r="U962" s="147"/>
      <c r="V962" s="147"/>
      <c r="W962" s="147"/>
      <c r="X962" s="147"/>
      <c r="Y962" s="147"/>
      <c r="Z962" s="147"/>
      <c r="AA962" s="148"/>
      <c r="AB962" s="147"/>
      <c r="AC962" s="196">
        <f t="shared" si="154"/>
        <v>0</v>
      </c>
      <c r="AD962" s="196">
        <f t="shared" si="155"/>
        <v>0</v>
      </c>
      <c r="AE962" s="196">
        <f t="shared" si="156"/>
        <v>0</v>
      </c>
    </row>
    <row r="963" spans="1:31" s="7" customFormat="1" ht="15" customHeight="1" x14ac:dyDescent="0.25">
      <c r="A963" s="364"/>
      <c r="B963" s="248">
        <f t="shared" si="158"/>
        <v>281</v>
      </c>
      <c r="C963" s="382"/>
      <c r="D963" s="364" t="s">
        <v>1889</v>
      </c>
      <c r="E963" s="382"/>
      <c r="F963" s="46" t="s">
        <v>30</v>
      </c>
      <c r="G963" s="364">
        <v>0.9</v>
      </c>
      <c r="H963" s="364">
        <v>0.9</v>
      </c>
      <c r="I963" s="364">
        <v>200</v>
      </c>
      <c r="J963" s="46">
        <v>4.5599999999999996</v>
      </c>
      <c r="K963" s="46">
        <v>219</v>
      </c>
      <c r="L963" s="46">
        <v>10</v>
      </c>
      <c r="M963" s="71">
        <v>2016</v>
      </c>
      <c r="N963" s="144">
        <f>IF(K963="","",IF(O963="",IF(K963=0,"",IF(K963&lt;=[7]Разработчик!$D$7,[7]Разработчик!$C$8,IF(K963&lt;=[7]Разработчик!$G$7,[7]Разработчик!$F$8,IF(K963&lt;=[7]Разработчик!$J$7,[7]Разработчик!$I$8,IF(K963&lt;=[7]Разработчик!$M$7,[7]Разработчик!$L$8,IF(K963&lt;=[7]Разработчик!$P$7,[7]Разработчик!$O$8,IF(K963&lt;=[7]Разработчик!$S$7,[7]Разработчик!$R$8,IF(K963&lt;=425.9,3.5,IF(K963&gt;=[7]Разработчик!$V$7,[7]Разработчик!$U$8))))))))),"-"))</f>
        <v>2.5</v>
      </c>
      <c r="O963" s="145"/>
      <c r="P963" s="71">
        <v>2019</v>
      </c>
      <c r="Q963" s="71">
        <v>2023</v>
      </c>
      <c r="R963" s="71">
        <v>12.5</v>
      </c>
      <c r="S963" s="46" t="s">
        <v>1173</v>
      </c>
      <c r="T963" s="146">
        <f t="shared" si="152"/>
        <v>2028.5</v>
      </c>
      <c r="U963" s="147"/>
      <c r="V963" s="147"/>
      <c r="W963" s="147"/>
      <c r="X963" s="147"/>
      <c r="Y963" s="147"/>
      <c r="Z963" s="147"/>
      <c r="AA963" s="148"/>
      <c r="AB963" s="147"/>
      <c r="AC963" s="196">
        <f t="shared" si="154"/>
        <v>0</v>
      </c>
      <c r="AD963" s="196">
        <f t="shared" si="155"/>
        <v>0</v>
      </c>
      <c r="AE963" s="196">
        <f t="shared" si="156"/>
        <v>0</v>
      </c>
    </row>
    <row r="964" spans="1:31" s="7" customFormat="1" x14ac:dyDescent="0.25">
      <c r="A964" s="364"/>
      <c r="B964" s="248">
        <f t="shared" si="158"/>
        <v>281</v>
      </c>
      <c r="C964" s="382"/>
      <c r="D964" s="364"/>
      <c r="E964" s="382"/>
      <c r="F964" s="46" t="s">
        <v>30</v>
      </c>
      <c r="G964" s="364"/>
      <c r="H964" s="364"/>
      <c r="I964" s="364"/>
      <c r="J964" s="46">
        <v>4.08</v>
      </c>
      <c r="K964" s="46">
        <v>108</v>
      </c>
      <c r="L964" s="46">
        <v>9</v>
      </c>
      <c r="M964" s="71">
        <v>2016</v>
      </c>
      <c r="N964" s="144">
        <f>IF(K964="","",IF(O964="",IF(K964=0,"",IF(K964&lt;=[7]Разработчик!$D$7,[7]Разработчик!$C$8,IF(K964&lt;=[7]Разработчик!$G$7,[7]Разработчик!$F$8,IF(K964&lt;=[7]Разработчик!$J$7,[7]Разработчик!$I$8,IF(K964&lt;=[7]Разработчик!$M$7,[7]Разработчик!$L$8,IF(K964&lt;=[7]Разработчик!$P$7,[7]Разработчик!$O$8,IF(K964&lt;=[7]Разработчик!$S$7,[7]Разработчик!$R$8,IF(K964&lt;=425.9,3.5,IF(K964&gt;=[7]Разработчик!$V$7,[7]Разработчик!$U$8))))))))),"-"))</f>
        <v>2</v>
      </c>
      <c r="O964" s="145"/>
      <c r="P964" s="71">
        <v>2019</v>
      </c>
      <c r="Q964" s="71">
        <v>2023</v>
      </c>
      <c r="R964" s="71">
        <v>12.5</v>
      </c>
      <c r="S964" s="46" t="s">
        <v>1173</v>
      </c>
      <c r="T964" s="146">
        <f t="shared" si="152"/>
        <v>2028.5</v>
      </c>
      <c r="U964" s="147"/>
      <c r="V964" s="147"/>
      <c r="W964" s="147"/>
      <c r="X964" s="147"/>
      <c r="Y964" s="147"/>
      <c r="Z964" s="147"/>
      <c r="AA964" s="148"/>
      <c r="AB964" s="147"/>
      <c r="AC964" s="196">
        <f t="shared" si="154"/>
        <v>0</v>
      </c>
      <c r="AD964" s="196">
        <f t="shared" si="155"/>
        <v>0</v>
      </c>
      <c r="AE964" s="196">
        <f t="shared" si="156"/>
        <v>0</v>
      </c>
    </row>
    <row r="965" spans="1:31" s="7" customFormat="1" x14ac:dyDescent="0.25">
      <c r="A965" s="364"/>
      <c r="B965" s="248">
        <f t="shared" si="158"/>
        <v>281</v>
      </c>
      <c r="C965" s="382"/>
      <c r="D965" s="364"/>
      <c r="E965" s="382"/>
      <c r="F965" s="46" t="s">
        <v>30</v>
      </c>
      <c r="G965" s="364"/>
      <c r="H965" s="364"/>
      <c r="I965" s="364"/>
      <c r="J965" s="46">
        <v>4.04</v>
      </c>
      <c r="K965" s="46">
        <v>57</v>
      </c>
      <c r="L965" s="46">
        <v>6</v>
      </c>
      <c r="M965" s="71">
        <v>2016</v>
      </c>
      <c r="N965" s="144">
        <f>IF(K965="","",IF(O965="",IF(K965=0,"",IF(K965&lt;=[7]Разработчик!$D$7,[7]Разработчик!$C$8,IF(K965&lt;=[7]Разработчик!$G$7,[7]Разработчик!$F$8,IF(K965&lt;=[7]Разработчик!$J$7,[7]Разработчик!$I$8,IF(K965&lt;=[7]Разработчик!$M$7,[7]Разработчик!$L$8,IF(K965&lt;=[7]Разработчик!$P$7,[7]Разработчик!$O$8,IF(K965&lt;=[7]Разработчик!$S$7,[7]Разработчик!$R$8,IF(K965&lt;=425.9,3.5,IF(K965&gt;=[7]Разработчик!$V$7,[7]Разработчик!$U$8))))))))),"-"))</f>
        <v>1.5</v>
      </c>
      <c r="O965" s="145"/>
      <c r="P965" s="71">
        <v>2019</v>
      </c>
      <c r="Q965" s="71">
        <v>2023</v>
      </c>
      <c r="R965" s="71">
        <v>12.5</v>
      </c>
      <c r="S965" s="46" t="s">
        <v>1173</v>
      </c>
      <c r="T965" s="146">
        <f t="shared" si="152"/>
        <v>2028.5</v>
      </c>
      <c r="U965" s="147"/>
      <c r="V965" s="147"/>
      <c r="W965" s="147"/>
      <c r="X965" s="147"/>
      <c r="Y965" s="147"/>
      <c r="Z965" s="147"/>
      <c r="AA965" s="148"/>
      <c r="AB965" s="147"/>
      <c r="AC965" s="196">
        <f t="shared" si="154"/>
        <v>0</v>
      </c>
      <c r="AD965" s="196">
        <f t="shared" si="155"/>
        <v>0</v>
      </c>
      <c r="AE965" s="196">
        <f t="shared" si="156"/>
        <v>0</v>
      </c>
    </row>
    <row r="966" spans="1:31" s="7" customFormat="1" x14ac:dyDescent="0.25">
      <c r="A966" s="364"/>
      <c r="B966" s="248">
        <f t="shared" si="158"/>
        <v>281</v>
      </c>
      <c r="C966" s="382"/>
      <c r="D966" s="364"/>
      <c r="E966" s="382"/>
      <c r="F966" s="46" t="s">
        <v>30</v>
      </c>
      <c r="G966" s="364"/>
      <c r="H966" s="364"/>
      <c r="I966" s="364"/>
      <c r="J966" s="46">
        <v>0.3</v>
      </c>
      <c r="K966" s="46">
        <v>32</v>
      </c>
      <c r="L966" s="46">
        <v>4.5</v>
      </c>
      <c r="M966" s="71">
        <v>2016</v>
      </c>
      <c r="N966" s="144">
        <f>IF(K966="","",IF(O966="",IF(K966=0,"",IF(K966&lt;=[7]Разработчик!$D$7,[7]Разработчик!$C$8,IF(K966&lt;=[7]Разработчик!$G$7,[7]Разработчик!$F$8,IF(K966&lt;=[7]Разработчик!$J$7,[7]Разработчик!$I$8,IF(K966&lt;=[7]Разработчик!$M$7,[7]Разработчик!$L$8,IF(K966&lt;=[7]Разработчик!$P$7,[7]Разработчик!$O$8,IF(K966&lt;=[7]Разработчик!$S$7,[7]Разработчик!$R$8,IF(K966&lt;=425.9,3.5,IF(K966&gt;=[7]Разработчик!$V$7,[7]Разработчик!$U$8))))))))),"-"))</f>
        <v>1.5</v>
      </c>
      <c r="O966" s="145"/>
      <c r="P966" s="71">
        <v>2019</v>
      </c>
      <c r="Q966" s="71">
        <v>2023</v>
      </c>
      <c r="R966" s="71">
        <v>12.5</v>
      </c>
      <c r="S966" s="46" t="s">
        <v>1173</v>
      </c>
      <c r="T966" s="146">
        <f t="shared" si="152"/>
        <v>2028.5</v>
      </c>
      <c r="U966" s="147">
        <v>13</v>
      </c>
      <c r="V966" s="147">
        <v>5</v>
      </c>
      <c r="W966" s="147">
        <v>9</v>
      </c>
      <c r="X966" s="147">
        <v>5</v>
      </c>
      <c r="Y966" s="147">
        <v>0</v>
      </c>
      <c r="Z966" s="147">
        <v>0</v>
      </c>
      <c r="AA966" s="148" t="s">
        <v>2983</v>
      </c>
      <c r="AB966" s="147" t="s">
        <v>2521</v>
      </c>
      <c r="AC966" s="196">
        <f t="shared" si="154"/>
        <v>23</v>
      </c>
      <c r="AD966" s="196">
        <f t="shared" si="155"/>
        <v>69</v>
      </c>
      <c r="AE966" s="196">
        <f t="shared" si="156"/>
        <v>92</v>
      </c>
    </row>
    <row r="967" spans="1:31" s="7" customFormat="1" x14ac:dyDescent="0.25">
      <c r="A967" s="364"/>
      <c r="B967" s="248">
        <f t="shared" si="158"/>
        <v>281</v>
      </c>
      <c r="C967" s="382"/>
      <c r="D967" s="364"/>
      <c r="E967" s="382"/>
      <c r="F967" s="46" t="s">
        <v>30</v>
      </c>
      <c r="G967" s="364"/>
      <c r="H967" s="364"/>
      <c r="I967" s="364"/>
      <c r="J967" s="46">
        <v>0.39</v>
      </c>
      <c r="K967" s="46">
        <v>25</v>
      </c>
      <c r="L967" s="46">
        <v>4.5</v>
      </c>
      <c r="M967" s="71">
        <v>2016</v>
      </c>
      <c r="N967" s="144">
        <f>IF(K967="","",IF(O967="",IF(K967=0,"",IF(K967&lt;=[7]Разработчик!$D$7,[7]Разработчик!$C$8,IF(K967&lt;=[7]Разработчик!$G$7,[7]Разработчик!$F$8,IF(K967&lt;=[7]Разработчик!$J$7,[7]Разработчик!$I$8,IF(K967&lt;=[7]Разработчик!$M$7,[7]Разработчик!$L$8,IF(K967&lt;=[7]Разработчик!$P$7,[7]Разработчик!$O$8,IF(K967&lt;=[7]Разработчик!$S$7,[7]Разработчик!$R$8,IF(K967&lt;=425.9,3.5,IF(K967&gt;=[7]Разработчик!$V$7,[7]Разработчик!$U$8))))))))),"-"))</f>
        <v>1</v>
      </c>
      <c r="O967" s="145"/>
      <c r="P967" s="71">
        <v>2019</v>
      </c>
      <c r="Q967" s="71">
        <v>2023</v>
      </c>
      <c r="R967" s="71">
        <v>12.5</v>
      </c>
      <c r="S967" s="46" t="s">
        <v>1173</v>
      </c>
      <c r="T967" s="146">
        <f t="shared" si="152"/>
        <v>2028.5</v>
      </c>
      <c r="U967" s="147"/>
      <c r="V967" s="147"/>
      <c r="W967" s="147"/>
      <c r="X967" s="147"/>
      <c r="Y967" s="147"/>
      <c r="Z967" s="147"/>
      <c r="AA967" s="148"/>
      <c r="AB967" s="147"/>
      <c r="AC967" s="196">
        <f t="shared" si="154"/>
        <v>0</v>
      </c>
      <c r="AD967" s="196">
        <f t="shared" si="155"/>
        <v>0</v>
      </c>
      <c r="AE967" s="196">
        <f t="shared" si="156"/>
        <v>0</v>
      </c>
    </row>
    <row r="968" spans="1:31" s="7" customFormat="1" x14ac:dyDescent="0.25">
      <c r="A968" s="364"/>
      <c r="B968" s="248">
        <f t="shared" si="158"/>
        <v>281</v>
      </c>
      <c r="C968" s="382"/>
      <c r="D968" s="364"/>
      <c r="E968" s="382"/>
      <c r="F968" s="46" t="s">
        <v>30</v>
      </c>
      <c r="G968" s="364"/>
      <c r="H968" s="364"/>
      <c r="I968" s="364"/>
      <c r="J968" s="46">
        <v>0.65</v>
      </c>
      <c r="K968" s="46">
        <v>18</v>
      </c>
      <c r="L968" s="46">
        <v>4</v>
      </c>
      <c r="M968" s="71">
        <v>2016</v>
      </c>
      <c r="N968" s="144">
        <f>IF(K968="","",IF(O968="",IF(K968=0,"",IF(K968&lt;=[7]Разработчик!$D$7,[7]Разработчик!$C$8,IF(K968&lt;=[7]Разработчик!$G$7,[7]Разработчик!$F$8,IF(K968&lt;=[7]Разработчик!$J$7,[7]Разработчик!$I$8,IF(K968&lt;=[7]Разработчик!$M$7,[7]Разработчик!$L$8,IF(K968&lt;=[7]Разработчик!$P$7,[7]Разработчик!$O$8,IF(K968&lt;=[7]Разработчик!$S$7,[7]Разработчик!$R$8,IF(K968&lt;=425.9,3.5,IF(K968&gt;=[7]Разработчик!$V$7,[7]Разработчик!$U$8))))))))),"-"))</f>
        <v>1</v>
      </c>
      <c r="O968" s="145"/>
      <c r="P968" s="71">
        <v>2019</v>
      </c>
      <c r="Q968" s="71">
        <v>2023</v>
      </c>
      <c r="R968" s="71">
        <v>12.5</v>
      </c>
      <c r="S968" s="46" t="s">
        <v>1173</v>
      </c>
      <c r="T968" s="146">
        <f t="shared" si="152"/>
        <v>2028.5</v>
      </c>
      <c r="U968" s="147"/>
      <c r="V968" s="147"/>
      <c r="W968" s="147"/>
      <c r="X968" s="147"/>
      <c r="Y968" s="147"/>
      <c r="Z968" s="147"/>
      <c r="AA968" s="148"/>
      <c r="AB968" s="147"/>
      <c r="AC968" s="196">
        <f t="shared" si="154"/>
        <v>0</v>
      </c>
      <c r="AD968" s="196">
        <f t="shared" si="155"/>
        <v>0</v>
      </c>
      <c r="AE968" s="196">
        <f t="shared" si="156"/>
        <v>0</v>
      </c>
    </row>
    <row r="969" spans="1:31" s="7" customFormat="1" x14ac:dyDescent="0.25">
      <c r="A969" s="364"/>
      <c r="B969" s="248">
        <f t="shared" si="158"/>
        <v>281</v>
      </c>
      <c r="C969" s="382"/>
      <c r="D969" s="46" t="s">
        <v>1890</v>
      </c>
      <c r="E969" s="382"/>
      <c r="F969" s="46" t="s">
        <v>30</v>
      </c>
      <c r="G969" s="18">
        <v>0.9</v>
      </c>
      <c r="H969" s="18">
        <v>0.9</v>
      </c>
      <c r="I969" s="18">
        <v>200</v>
      </c>
      <c r="J969" s="46">
        <v>9.8000000000000007</v>
      </c>
      <c r="K969" s="46">
        <v>219</v>
      </c>
      <c r="L969" s="46">
        <v>10</v>
      </c>
      <c r="M969" s="71">
        <v>2016</v>
      </c>
      <c r="N969" s="144">
        <f>IF(K969="","",IF(O969="",IF(K969=0,"",IF(K969&lt;=[7]Разработчик!$D$7,[7]Разработчик!$C$8,IF(K969&lt;=[7]Разработчик!$G$7,[7]Разработчик!$F$8,IF(K969&lt;=[7]Разработчик!$J$7,[7]Разработчик!$I$8,IF(K969&lt;=[7]Разработчик!$M$7,[7]Разработчик!$L$8,IF(K969&lt;=[7]Разработчик!$P$7,[7]Разработчик!$O$8,IF(K969&lt;=[7]Разработчик!$S$7,[7]Разработчик!$R$8,IF(K969&lt;=425.9,3.5,IF(K969&gt;=[7]Разработчик!$V$7,[7]Разработчик!$U$8))))))))),"-"))</f>
        <v>2.5</v>
      </c>
      <c r="O969" s="145"/>
      <c r="P969" s="71">
        <v>2019</v>
      </c>
      <c r="Q969" s="71">
        <v>2023</v>
      </c>
      <c r="R969" s="71">
        <v>12.5</v>
      </c>
      <c r="S969" s="46" t="s">
        <v>1173</v>
      </c>
      <c r="T969" s="146">
        <f t="shared" si="152"/>
        <v>2028.5</v>
      </c>
      <c r="U969" s="71">
        <v>5</v>
      </c>
      <c r="V969" s="71">
        <v>0</v>
      </c>
      <c r="W969" s="71">
        <v>0</v>
      </c>
      <c r="X969" s="71">
        <v>0</v>
      </c>
      <c r="Y969" s="71">
        <v>0</v>
      </c>
      <c r="Z969" s="71">
        <v>0</v>
      </c>
      <c r="AA969" s="148" t="s">
        <v>2984</v>
      </c>
      <c r="AB969" s="147" t="s">
        <v>2521</v>
      </c>
      <c r="AC969" s="196">
        <f t="shared" si="154"/>
        <v>5</v>
      </c>
      <c r="AD969" s="196">
        <f t="shared" si="155"/>
        <v>10</v>
      </c>
      <c r="AE969" s="196">
        <f t="shared" si="156"/>
        <v>15</v>
      </c>
    </row>
    <row r="970" spans="1:31" s="7" customFormat="1" ht="15" customHeight="1" x14ac:dyDescent="0.25">
      <c r="A970" s="364"/>
      <c r="B970" s="248">
        <f t="shared" si="158"/>
        <v>281</v>
      </c>
      <c r="C970" s="382"/>
      <c r="D970" s="364" t="s">
        <v>1891</v>
      </c>
      <c r="E970" s="382"/>
      <c r="F970" s="46" t="s">
        <v>30</v>
      </c>
      <c r="G970" s="370">
        <v>0.9</v>
      </c>
      <c r="H970" s="370">
        <v>0.9</v>
      </c>
      <c r="I970" s="364">
        <v>200</v>
      </c>
      <c r="J970" s="46">
        <v>12.3</v>
      </c>
      <c r="K970" s="48">
        <v>108</v>
      </c>
      <c r="L970" s="48">
        <v>9</v>
      </c>
      <c r="M970" s="71">
        <v>2016</v>
      </c>
      <c r="N970" s="144">
        <f>IF(K970="","",IF(O970="",IF(K970=0,"",IF(K970&lt;=[7]Разработчик!$D$7,[7]Разработчик!$C$8,IF(K970&lt;=[7]Разработчик!$G$7,[7]Разработчик!$F$8,IF(K970&lt;=[7]Разработчик!$J$7,[7]Разработчик!$I$8,IF(K970&lt;=[7]Разработчик!$M$7,[7]Разработчик!$L$8,IF(K970&lt;=[7]Разработчик!$P$7,[7]Разработчик!$O$8,IF(K970&lt;=[7]Разработчик!$S$7,[7]Разработчик!$R$8,IF(K970&lt;=425.9,3.5,IF(K970&gt;=[7]Разработчик!$V$7,[7]Разработчик!$U$8))))))))),"-"))</f>
        <v>2</v>
      </c>
      <c r="O970" s="145"/>
      <c r="P970" s="71">
        <v>2019</v>
      </c>
      <c r="Q970" s="71">
        <v>2023</v>
      </c>
      <c r="R970" s="71">
        <v>12.5</v>
      </c>
      <c r="S970" s="46" t="s">
        <v>1173</v>
      </c>
      <c r="T970" s="146">
        <f t="shared" si="152"/>
        <v>2028.5</v>
      </c>
      <c r="U970" s="147"/>
      <c r="V970" s="147"/>
      <c r="W970" s="147"/>
      <c r="X970" s="147"/>
      <c r="Y970" s="147"/>
      <c r="Z970" s="147"/>
      <c r="AA970" s="148"/>
      <c r="AB970" s="147"/>
      <c r="AC970" s="196">
        <f t="shared" si="154"/>
        <v>0</v>
      </c>
      <c r="AD970" s="196">
        <f t="shared" si="155"/>
        <v>0</v>
      </c>
      <c r="AE970" s="196">
        <f t="shared" si="156"/>
        <v>0</v>
      </c>
    </row>
    <row r="971" spans="1:31" s="7" customFormat="1" x14ac:dyDescent="0.25">
      <c r="A971" s="364"/>
      <c r="B971" s="248">
        <f t="shared" si="158"/>
        <v>281</v>
      </c>
      <c r="C971" s="382"/>
      <c r="D971" s="364"/>
      <c r="E971" s="382"/>
      <c r="F971" s="46" t="s">
        <v>30</v>
      </c>
      <c r="G971" s="370"/>
      <c r="H971" s="370"/>
      <c r="I971" s="364"/>
      <c r="J971" s="46">
        <v>11.5</v>
      </c>
      <c r="K971" s="48">
        <v>57</v>
      </c>
      <c r="L971" s="48">
        <v>6</v>
      </c>
      <c r="M971" s="71">
        <v>2016</v>
      </c>
      <c r="N971" s="144">
        <f>IF(K971="","",IF(O971="",IF(K971=0,"",IF(K971&lt;=[7]Разработчик!$D$7,[7]Разработчик!$C$8,IF(K971&lt;=[7]Разработчик!$G$7,[7]Разработчик!$F$8,IF(K971&lt;=[7]Разработчик!$J$7,[7]Разработчик!$I$8,IF(K971&lt;=[7]Разработчик!$M$7,[7]Разработчик!$L$8,IF(K971&lt;=[7]Разработчик!$P$7,[7]Разработчик!$O$8,IF(K971&lt;=[7]Разработчик!$S$7,[7]Разработчик!$R$8,IF(K971&lt;=425.9,3.5,IF(K971&gt;=[7]Разработчик!$V$7,[7]Разработчик!$U$8))))))))),"-"))</f>
        <v>1.5</v>
      </c>
      <c r="O971" s="145"/>
      <c r="P971" s="71">
        <v>2019</v>
      </c>
      <c r="Q971" s="71">
        <v>2023</v>
      </c>
      <c r="R971" s="71">
        <v>12.5</v>
      </c>
      <c r="S971" s="46" t="s">
        <v>1173</v>
      </c>
      <c r="T971" s="146">
        <f t="shared" si="152"/>
        <v>2028.5</v>
      </c>
      <c r="U971" s="147"/>
      <c r="V971" s="147"/>
      <c r="W971" s="147"/>
      <c r="X971" s="147"/>
      <c r="Y971" s="147"/>
      <c r="Z971" s="147"/>
      <c r="AA971" s="148"/>
      <c r="AB971" s="147"/>
      <c r="AC971" s="196">
        <f t="shared" si="154"/>
        <v>0</v>
      </c>
      <c r="AD971" s="196">
        <f t="shared" si="155"/>
        <v>0</v>
      </c>
      <c r="AE971" s="196">
        <f t="shared" si="156"/>
        <v>0</v>
      </c>
    </row>
    <row r="972" spans="1:31" s="7" customFormat="1" x14ac:dyDescent="0.25">
      <c r="A972" s="364"/>
      <c r="B972" s="248">
        <f t="shared" si="158"/>
        <v>281</v>
      </c>
      <c r="C972" s="382"/>
      <c r="D972" s="364"/>
      <c r="E972" s="382"/>
      <c r="F972" s="46" t="s">
        <v>30</v>
      </c>
      <c r="G972" s="370"/>
      <c r="H972" s="370"/>
      <c r="I972" s="364"/>
      <c r="J972" s="46">
        <v>1.1000000000000001</v>
      </c>
      <c r="K972" s="48">
        <v>32</v>
      </c>
      <c r="L972" s="48">
        <v>4.5</v>
      </c>
      <c r="M972" s="71">
        <v>2016</v>
      </c>
      <c r="N972" s="144">
        <f>IF(K972="","",IF(O972="",IF(K972=0,"",IF(K972&lt;=[7]Разработчик!$D$7,[7]Разработчик!$C$8,IF(K972&lt;=[7]Разработчик!$G$7,[7]Разработчик!$F$8,IF(K972&lt;=[7]Разработчик!$J$7,[7]Разработчик!$I$8,IF(K972&lt;=[7]Разработчик!$M$7,[7]Разработчик!$L$8,IF(K972&lt;=[7]Разработчик!$P$7,[7]Разработчик!$O$8,IF(K972&lt;=[7]Разработчик!$S$7,[7]Разработчик!$R$8,IF(K972&lt;=425.9,3.5,IF(K972&gt;=[7]Разработчик!$V$7,[7]Разработчик!$U$8))))))))),"-"))</f>
        <v>1.5</v>
      </c>
      <c r="O972" s="145"/>
      <c r="P972" s="71">
        <v>2019</v>
      </c>
      <c r="Q972" s="71">
        <v>2023</v>
      </c>
      <c r="R972" s="71">
        <v>12.5</v>
      </c>
      <c r="S972" s="46" t="s">
        <v>1173</v>
      </c>
      <c r="T972" s="146">
        <f t="shared" si="152"/>
        <v>2028.5</v>
      </c>
      <c r="U972" s="147">
        <v>8</v>
      </c>
      <c r="V972" s="147">
        <v>3</v>
      </c>
      <c r="W972" s="147">
        <v>8</v>
      </c>
      <c r="X972" s="147">
        <v>4</v>
      </c>
      <c r="Y972" s="147">
        <v>0</v>
      </c>
      <c r="Z972" s="147">
        <v>0</v>
      </c>
      <c r="AA972" s="148" t="s">
        <v>2985</v>
      </c>
      <c r="AB972" s="147" t="s">
        <v>2521</v>
      </c>
      <c r="AC972" s="196">
        <f t="shared" si="154"/>
        <v>15</v>
      </c>
      <c r="AD972" s="196">
        <f t="shared" si="155"/>
        <v>49</v>
      </c>
      <c r="AE972" s="196">
        <f t="shared" si="156"/>
        <v>64</v>
      </c>
    </row>
    <row r="973" spans="1:31" s="7" customFormat="1" x14ac:dyDescent="0.25">
      <c r="A973" s="364"/>
      <c r="B973" s="248">
        <f t="shared" si="158"/>
        <v>281</v>
      </c>
      <c r="C973" s="382"/>
      <c r="D973" s="364"/>
      <c r="E973" s="382"/>
      <c r="F973" s="46" t="s">
        <v>30</v>
      </c>
      <c r="G973" s="370"/>
      <c r="H973" s="370"/>
      <c r="I973" s="364"/>
      <c r="J973" s="46">
        <v>0.1</v>
      </c>
      <c r="K973" s="48">
        <v>25</v>
      </c>
      <c r="L973" s="48">
        <v>4.5</v>
      </c>
      <c r="M973" s="71">
        <v>2016</v>
      </c>
      <c r="N973" s="144">
        <f>IF(K973="","",IF(O973="",IF(K973=0,"",IF(K973&lt;=[7]Разработчик!$D$7,[7]Разработчик!$C$8,IF(K973&lt;=[7]Разработчик!$G$7,[7]Разработчик!$F$8,IF(K973&lt;=[7]Разработчик!$J$7,[7]Разработчик!$I$8,IF(K973&lt;=[7]Разработчик!$M$7,[7]Разработчик!$L$8,IF(K973&lt;=[7]Разработчик!$P$7,[7]Разработчик!$O$8,IF(K973&lt;=[7]Разработчик!$S$7,[7]Разработчик!$R$8,IF(K973&lt;=425.9,3.5,IF(K973&gt;=[7]Разработчик!$V$7,[7]Разработчик!$U$8))))))))),"-"))</f>
        <v>1</v>
      </c>
      <c r="O973" s="145"/>
      <c r="P973" s="71">
        <v>2019</v>
      </c>
      <c r="Q973" s="71">
        <v>2023</v>
      </c>
      <c r="R973" s="71">
        <v>12.5</v>
      </c>
      <c r="S973" s="46" t="s">
        <v>1173</v>
      </c>
      <c r="T973" s="146">
        <f t="shared" si="152"/>
        <v>2028.5</v>
      </c>
      <c r="U973" s="147"/>
      <c r="V973" s="147"/>
      <c r="W973" s="147"/>
      <c r="X973" s="147"/>
      <c r="Y973" s="147"/>
      <c r="Z973" s="147"/>
      <c r="AA973" s="148"/>
      <c r="AB973" s="147"/>
      <c r="AC973" s="196">
        <f t="shared" si="154"/>
        <v>0</v>
      </c>
      <c r="AD973" s="196">
        <f t="shared" si="155"/>
        <v>0</v>
      </c>
      <c r="AE973" s="196">
        <f t="shared" si="156"/>
        <v>0</v>
      </c>
    </row>
    <row r="974" spans="1:31" s="7" customFormat="1" ht="15" customHeight="1" x14ac:dyDescent="0.25">
      <c r="A974" s="364"/>
      <c r="B974" s="248">
        <f t="shared" si="158"/>
        <v>281</v>
      </c>
      <c r="C974" s="382"/>
      <c r="D974" s="364" t="s">
        <v>1892</v>
      </c>
      <c r="E974" s="382"/>
      <c r="F974" s="46" t="s">
        <v>30</v>
      </c>
      <c r="G974" s="370">
        <v>0.9</v>
      </c>
      <c r="H974" s="370">
        <v>0.9</v>
      </c>
      <c r="I974" s="364">
        <v>200</v>
      </c>
      <c r="J974" s="46">
        <v>10</v>
      </c>
      <c r="K974" s="48">
        <v>159</v>
      </c>
      <c r="L974" s="48">
        <v>10</v>
      </c>
      <c r="M974" s="71">
        <v>2016</v>
      </c>
      <c r="N974" s="144">
        <f>IF(K974="","",IF(O974="",IF(K974=0,"",IF(K974&lt;=[7]Разработчик!$D$7,[7]Разработчик!$C$8,IF(K974&lt;=[7]Разработчик!$G$7,[7]Разработчик!$F$8,IF(K974&lt;=[7]Разработчик!$J$7,[7]Разработчик!$I$8,IF(K974&lt;=[7]Разработчик!$M$7,[7]Разработчик!$L$8,IF(K974&lt;=[7]Разработчик!$P$7,[7]Разработчик!$O$8,IF(K974&lt;=[7]Разработчик!$S$7,[7]Разработчик!$R$8,IF(K974&lt;=425.9,3.5,IF(K974&gt;=[7]Разработчик!$V$7,[7]Разработчик!$U$8))))))))),"-"))</f>
        <v>2.5</v>
      </c>
      <c r="O974" s="145"/>
      <c r="P974" s="71">
        <v>2019</v>
      </c>
      <c r="Q974" s="71">
        <v>2023</v>
      </c>
      <c r="R974" s="71">
        <v>12.5</v>
      </c>
      <c r="S974" s="46" t="s">
        <v>1173</v>
      </c>
      <c r="T974" s="146">
        <f t="shared" si="152"/>
        <v>2028.5</v>
      </c>
      <c r="U974" s="147"/>
      <c r="V974" s="147"/>
      <c r="W974" s="147"/>
      <c r="X974" s="147"/>
      <c r="Y974" s="147"/>
      <c r="Z974" s="147"/>
      <c r="AA974" s="148"/>
      <c r="AB974" s="147"/>
      <c r="AC974" s="196">
        <f t="shared" si="154"/>
        <v>0</v>
      </c>
      <c r="AD974" s="196">
        <f t="shared" si="155"/>
        <v>0</v>
      </c>
      <c r="AE974" s="196">
        <f t="shared" si="156"/>
        <v>0</v>
      </c>
    </row>
    <row r="975" spans="1:31" s="7" customFormat="1" x14ac:dyDescent="0.25">
      <c r="A975" s="364"/>
      <c r="B975" s="248">
        <f t="shared" si="158"/>
        <v>281</v>
      </c>
      <c r="C975" s="382"/>
      <c r="D975" s="364"/>
      <c r="E975" s="382"/>
      <c r="F975" s="46" t="s">
        <v>30</v>
      </c>
      <c r="G975" s="370"/>
      <c r="H975" s="370"/>
      <c r="I975" s="364"/>
      <c r="J975" s="46">
        <v>1.1000000000000001</v>
      </c>
      <c r="K975" s="48">
        <v>57</v>
      </c>
      <c r="L975" s="48">
        <v>6</v>
      </c>
      <c r="M975" s="71">
        <v>2016</v>
      </c>
      <c r="N975" s="144">
        <f>IF(K975="","",IF(O975="",IF(K975=0,"",IF(K975&lt;=[7]Разработчик!$D$7,[7]Разработчик!$C$8,IF(K975&lt;=[7]Разработчик!$G$7,[7]Разработчик!$F$8,IF(K975&lt;=[7]Разработчик!$J$7,[7]Разработчик!$I$8,IF(K975&lt;=[7]Разработчик!$M$7,[7]Разработчик!$L$8,IF(K975&lt;=[7]Разработчик!$P$7,[7]Разработчик!$O$8,IF(K975&lt;=[7]Разработчик!$S$7,[7]Разработчик!$R$8,IF(K975&lt;=425.9,3.5,IF(K975&gt;=[7]Разработчик!$V$7,[7]Разработчик!$U$8))))))))),"-"))</f>
        <v>1.5</v>
      </c>
      <c r="O975" s="145"/>
      <c r="P975" s="71">
        <v>2019</v>
      </c>
      <c r="Q975" s="71">
        <v>2023</v>
      </c>
      <c r="R975" s="71">
        <v>12.5</v>
      </c>
      <c r="S975" s="46" t="s">
        <v>1173</v>
      </c>
      <c r="T975" s="146">
        <f t="shared" si="152"/>
        <v>2028.5</v>
      </c>
      <c r="U975" s="147">
        <v>9</v>
      </c>
      <c r="V975" s="147">
        <v>1</v>
      </c>
      <c r="W975" s="147">
        <v>0</v>
      </c>
      <c r="X975" s="147">
        <v>0</v>
      </c>
      <c r="Y975" s="147">
        <v>0</v>
      </c>
      <c r="Z975" s="147">
        <v>3</v>
      </c>
      <c r="AA975" s="148" t="s">
        <v>2986</v>
      </c>
      <c r="AB975" s="147" t="s">
        <v>2521</v>
      </c>
      <c r="AC975" s="196">
        <f t="shared" si="154"/>
        <v>13</v>
      </c>
      <c r="AD975" s="196">
        <f t="shared" si="155"/>
        <v>30</v>
      </c>
      <c r="AE975" s="196">
        <f t="shared" si="156"/>
        <v>43</v>
      </c>
    </row>
    <row r="976" spans="1:31" s="7" customFormat="1" x14ac:dyDescent="0.25">
      <c r="A976" s="364"/>
      <c r="B976" s="248">
        <f t="shared" si="158"/>
        <v>281</v>
      </c>
      <c r="C976" s="382"/>
      <c r="D976" s="364"/>
      <c r="E976" s="382"/>
      <c r="F976" s="46" t="s">
        <v>30</v>
      </c>
      <c r="G976" s="370"/>
      <c r="H976" s="370"/>
      <c r="I976" s="364"/>
      <c r="J976" s="46">
        <v>1.8</v>
      </c>
      <c r="K976" s="48">
        <v>25</v>
      </c>
      <c r="L976" s="48">
        <v>4.5</v>
      </c>
      <c r="M976" s="71">
        <v>2016</v>
      </c>
      <c r="N976" s="144">
        <f>IF(K976="","",IF(O976="",IF(K976=0,"",IF(K976&lt;=[7]Разработчик!$D$7,[7]Разработчик!$C$8,IF(K976&lt;=[7]Разработчик!$G$7,[7]Разработчик!$F$8,IF(K976&lt;=[7]Разработчик!$J$7,[7]Разработчик!$I$8,IF(K976&lt;=[7]Разработчик!$M$7,[7]Разработчик!$L$8,IF(K976&lt;=[7]Разработчик!$P$7,[7]Разработчик!$O$8,IF(K976&lt;=[7]Разработчик!$S$7,[7]Разработчик!$R$8,IF(K976&lt;=425.9,3.5,IF(K976&gt;=[7]Разработчик!$V$7,[7]Разработчик!$U$8))))))))),"-"))</f>
        <v>1</v>
      </c>
      <c r="O976" s="145"/>
      <c r="P976" s="71">
        <v>2019</v>
      </c>
      <c r="Q976" s="71">
        <v>2023</v>
      </c>
      <c r="R976" s="71">
        <v>12.5</v>
      </c>
      <c r="S976" s="46" t="s">
        <v>1173</v>
      </c>
      <c r="T976" s="146">
        <f t="shared" si="152"/>
        <v>2028.5</v>
      </c>
      <c r="U976" s="147"/>
      <c r="V976" s="147"/>
      <c r="W976" s="147"/>
      <c r="X976" s="147"/>
      <c r="Y976" s="147"/>
      <c r="Z976" s="147"/>
      <c r="AA976" s="148"/>
      <c r="AB976" s="147"/>
      <c r="AC976" s="196">
        <f t="shared" si="154"/>
        <v>0</v>
      </c>
      <c r="AD976" s="196">
        <f t="shared" si="155"/>
        <v>0</v>
      </c>
      <c r="AE976" s="196">
        <f t="shared" si="156"/>
        <v>0</v>
      </c>
    </row>
    <row r="977" spans="1:31" s="7" customFormat="1" x14ac:dyDescent="0.25">
      <c r="A977" s="364"/>
      <c r="B977" s="248">
        <f t="shared" si="158"/>
        <v>281</v>
      </c>
      <c r="C977" s="382"/>
      <c r="D977" s="364"/>
      <c r="E977" s="382"/>
      <c r="F977" s="46" t="s">
        <v>30</v>
      </c>
      <c r="G977" s="370"/>
      <c r="H977" s="370"/>
      <c r="I977" s="364"/>
      <c r="J977" s="46">
        <v>0.9</v>
      </c>
      <c r="K977" s="48">
        <v>18</v>
      </c>
      <c r="L977" s="48">
        <v>4</v>
      </c>
      <c r="M977" s="71">
        <v>2016</v>
      </c>
      <c r="N977" s="144">
        <f>IF(K977="","",IF(O977="",IF(K977=0,"",IF(K977&lt;=[7]Разработчик!$D$7,[7]Разработчик!$C$8,IF(K977&lt;=[7]Разработчик!$G$7,[7]Разработчик!$F$8,IF(K977&lt;=[7]Разработчик!$J$7,[7]Разработчик!$I$8,IF(K977&lt;=[7]Разработчик!$M$7,[7]Разработчик!$L$8,IF(K977&lt;=[7]Разработчик!$P$7,[7]Разработчик!$O$8,IF(K977&lt;=[7]Разработчик!$S$7,[7]Разработчик!$R$8,IF(K977&lt;=425.9,3.5,IF(K977&gt;=[7]Разработчик!$V$7,[7]Разработчик!$U$8))))))))),"-"))</f>
        <v>1</v>
      </c>
      <c r="O977" s="145"/>
      <c r="P977" s="71">
        <v>2019</v>
      </c>
      <c r="Q977" s="71">
        <v>2023</v>
      </c>
      <c r="R977" s="71">
        <v>12.5</v>
      </c>
      <c r="S977" s="46" t="s">
        <v>1173</v>
      </c>
      <c r="T977" s="146">
        <f t="shared" si="152"/>
        <v>2028.5</v>
      </c>
      <c r="U977" s="147"/>
      <c r="V977" s="147"/>
      <c r="W977" s="147"/>
      <c r="X977" s="147"/>
      <c r="Y977" s="147"/>
      <c r="Z977" s="147"/>
      <c r="AA977" s="148"/>
      <c r="AB977" s="147"/>
      <c r="AC977" s="196">
        <f t="shared" si="154"/>
        <v>0</v>
      </c>
      <c r="AD977" s="196">
        <f t="shared" si="155"/>
        <v>0</v>
      </c>
      <c r="AE977" s="196">
        <f t="shared" si="156"/>
        <v>0</v>
      </c>
    </row>
    <row r="978" spans="1:31" s="7" customFormat="1" ht="15" customHeight="1" x14ac:dyDescent="0.25">
      <c r="A978" s="364"/>
      <c r="B978" s="248">
        <f t="shared" si="158"/>
        <v>281</v>
      </c>
      <c r="C978" s="382"/>
      <c r="D978" s="364" t="s">
        <v>1893</v>
      </c>
      <c r="E978" s="382"/>
      <c r="F978" s="46" t="s">
        <v>30</v>
      </c>
      <c r="G978" s="364">
        <v>0.9</v>
      </c>
      <c r="H978" s="364">
        <v>0.9</v>
      </c>
      <c r="I978" s="364">
        <v>200</v>
      </c>
      <c r="J978" s="46">
        <v>4.4000000000000004</v>
      </c>
      <c r="K978" s="46">
        <v>108</v>
      </c>
      <c r="L978" s="46">
        <v>9</v>
      </c>
      <c r="M978" s="71">
        <v>2016</v>
      </c>
      <c r="N978" s="144">
        <f>IF(K978="","",IF(O978="",IF(K978=0,"",IF(K978&lt;=[7]Разработчик!$D$7,[7]Разработчик!$C$8,IF(K978&lt;=[7]Разработчик!$G$7,[7]Разработчик!$F$8,IF(K978&lt;=[7]Разработчик!$J$7,[7]Разработчик!$I$8,IF(K978&lt;=[7]Разработчик!$M$7,[7]Разработчик!$L$8,IF(K978&lt;=[7]Разработчик!$P$7,[7]Разработчик!$O$8,IF(K978&lt;=[7]Разработчик!$S$7,[7]Разработчик!$R$8,IF(K978&lt;=425.9,3.5,IF(K978&gt;=[7]Разработчик!$V$7,[7]Разработчик!$U$8))))))))),"-"))</f>
        <v>2</v>
      </c>
      <c r="O978" s="145"/>
      <c r="P978" s="71">
        <v>2019</v>
      </c>
      <c r="Q978" s="71">
        <v>2023</v>
      </c>
      <c r="R978" s="71">
        <v>12.5</v>
      </c>
      <c r="S978" s="46" t="s">
        <v>1173</v>
      </c>
      <c r="T978" s="146">
        <f t="shared" si="152"/>
        <v>2028.5</v>
      </c>
      <c r="U978" s="147">
        <v>5</v>
      </c>
      <c r="V978" s="147">
        <v>0</v>
      </c>
      <c r="W978" s="147">
        <v>0</v>
      </c>
      <c r="X978" s="147">
        <v>3</v>
      </c>
      <c r="Y978" s="147">
        <v>0</v>
      </c>
      <c r="Z978" s="147">
        <v>0</v>
      </c>
      <c r="AA978" s="148" t="s">
        <v>2987</v>
      </c>
      <c r="AB978" s="147" t="s">
        <v>2521</v>
      </c>
      <c r="AC978" s="196">
        <f t="shared" si="154"/>
        <v>8</v>
      </c>
      <c r="AD978" s="196">
        <f t="shared" si="155"/>
        <v>16</v>
      </c>
      <c r="AE978" s="196">
        <f t="shared" si="156"/>
        <v>24</v>
      </c>
    </row>
    <row r="979" spans="1:31" s="7" customFormat="1" x14ac:dyDescent="0.25">
      <c r="A979" s="364"/>
      <c r="B979" s="248">
        <f t="shared" si="158"/>
        <v>281</v>
      </c>
      <c r="C979" s="382"/>
      <c r="D979" s="364"/>
      <c r="E979" s="382"/>
      <c r="F979" s="46" t="s">
        <v>30</v>
      </c>
      <c r="G979" s="364"/>
      <c r="H979" s="364"/>
      <c r="I979" s="364"/>
      <c r="J979" s="46">
        <v>2</v>
      </c>
      <c r="K979" s="46">
        <v>57</v>
      </c>
      <c r="L979" s="46">
        <v>6</v>
      </c>
      <c r="M979" s="71">
        <v>2016</v>
      </c>
      <c r="N979" s="144">
        <f>IF(K979="","",IF(O979="",IF(K979=0,"",IF(K979&lt;=[7]Разработчик!$D$7,[7]Разработчик!$C$8,IF(K979&lt;=[7]Разработчик!$G$7,[7]Разработчик!$F$8,IF(K979&lt;=[7]Разработчик!$J$7,[7]Разработчик!$I$8,IF(K979&lt;=[7]Разработчик!$M$7,[7]Разработчик!$L$8,IF(K979&lt;=[7]Разработчик!$P$7,[7]Разработчик!$O$8,IF(K979&lt;=[7]Разработчик!$S$7,[7]Разработчик!$R$8,IF(K979&lt;=425.9,3.5,IF(K979&gt;=[7]Разработчик!$V$7,[7]Разработчик!$U$8))))))))),"-"))</f>
        <v>1.5</v>
      </c>
      <c r="O979" s="145"/>
      <c r="P979" s="71">
        <v>2019</v>
      </c>
      <c r="Q979" s="71">
        <v>2023</v>
      </c>
      <c r="R979" s="71">
        <v>12.5</v>
      </c>
      <c r="S979" s="46" t="s">
        <v>1173</v>
      </c>
      <c r="T979" s="146">
        <f t="shared" si="152"/>
        <v>2028.5</v>
      </c>
      <c r="U979" s="147"/>
      <c r="V979" s="147"/>
      <c r="W979" s="147"/>
      <c r="X979" s="147"/>
      <c r="Y979" s="147"/>
      <c r="Z979" s="147"/>
      <c r="AA979" s="148"/>
      <c r="AB979" s="147"/>
      <c r="AC979" s="196">
        <f t="shared" si="154"/>
        <v>0</v>
      </c>
      <c r="AD979" s="196">
        <f t="shared" si="155"/>
        <v>0</v>
      </c>
      <c r="AE979" s="196">
        <f t="shared" si="156"/>
        <v>0</v>
      </c>
    </row>
    <row r="980" spans="1:31" s="7" customFormat="1" ht="15" customHeight="1" x14ac:dyDescent="0.25">
      <c r="A980" s="364"/>
      <c r="B980" s="248">
        <f t="shared" si="158"/>
        <v>281</v>
      </c>
      <c r="C980" s="382"/>
      <c r="D980" s="364" t="s">
        <v>1894</v>
      </c>
      <c r="E980" s="382"/>
      <c r="F980" s="46" t="s">
        <v>30</v>
      </c>
      <c r="G980" s="364">
        <v>0.9</v>
      </c>
      <c r="H980" s="364">
        <v>0.9</v>
      </c>
      <c r="I980" s="364">
        <v>200</v>
      </c>
      <c r="J980" s="46">
        <v>14.3</v>
      </c>
      <c r="K980" s="48">
        <v>219</v>
      </c>
      <c r="L980" s="48">
        <v>10</v>
      </c>
      <c r="M980" s="71">
        <v>2016</v>
      </c>
      <c r="N980" s="144">
        <f>IF(K980="","",IF(O980="",IF(K980=0,"",IF(K980&lt;=[7]Разработчик!$D$7,[7]Разработчик!$C$8,IF(K980&lt;=[7]Разработчик!$G$7,[7]Разработчик!$F$8,IF(K980&lt;=[7]Разработчик!$J$7,[7]Разработчик!$I$8,IF(K980&lt;=[7]Разработчик!$M$7,[7]Разработчик!$L$8,IF(K980&lt;=[7]Разработчик!$P$7,[7]Разработчик!$O$8,IF(K980&lt;=[7]Разработчик!$S$7,[7]Разработчик!$R$8,IF(K980&lt;=425.9,3.5,IF(K980&gt;=[7]Разработчик!$V$7,[7]Разработчик!$U$8))))))))),"-"))</f>
        <v>2.5</v>
      </c>
      <c r="O980" s="145"/>
      <c r="P980" s="71">
        <v>2019</v>
      </c>
      <c r="Q980" s="71">
        <v>2023</v>
      </c>
      <c r="R980" s="71">
        <v>12.5</v>
      </c>
      <c r="S980" s="46" t="s">
        <v>1173</v>
      </c>
      <c r="T980" s="146">
        <f t="shared" si="152"/>
        <v>2028.5</v>
      </c>
      <c r="U980" s="147">
        <v>4</v>
      </c>
      <c r="V980" s="147">
        <v>1</v>
      </c>
      <c r="W980" s="147">
        <v>0</v>
      </c>
      <c r="X980" s="147">
        <v>2</v>
      </c>
      <c r="Y980" s="147">
        <v>0</v>
      </c>
      <c r="Z980" s="147">
        <v>0</v>
      </c>
      <c r="AA980" s="148" t="s">
        <v>2988</v>
      </c>
      <c r="AB980" s="147" t="s">
        <v>2521</v>
      </c>
      <c r="AC980" s="196">
        <f t="shared" si="154"/>
        <v>7</v>
      </c>
      <c r="AD980" s="196">
        <f t="shared" si="155"/>
        <v>15</v>
      </c>
      <c r="AE980" s="196">
        <f t="shared" si="156"/>
        <v>22</v>
      </c>
    </row>
    <row r="981" spans="1:31" s="7" customFormat="1" x14ac:dyDescent="0.25">
      <c r="A981" s="364"/>
      <c r="B981" s="248">
        <f t="shared" si="158"/>
        <v>281</v>
      </c>
      <c r="C981" s="382"/>
      <c r="D981" s="364"/>
      <c r="E981" s="382"/>
      <c r="F981" s="46" t="s">
        <v>30</v>
      </c>
      <c r="G981" s="364"/>
      <c r="H981" s="364"/>
      <c r="I981" s="364"/>
      <c r="J981" s="46">
        <v>1.6</v>
      </c>
      <c r="K981" s="48">
        <v>108</v>
      </c>
      <c r="L981" s="48">
        <v>9</v>
      </c>
      <c r="M981" s="71">
        <v>2016</v>
      </c>
      <c r="N981" s="144">
        <f>IF(K981="","",IF(O981="",IF(K981=0,"",IF(K981&lt;=[7]Разработчик!$D$7,[7]Разработчик!$C$8,IF(K981&lt;=[7]Разработчик!$G$7,[7]Разработчик!$F$8,IF(K981&lt;=[7]Разработчик!$J$7,[7]Разработчик!$I$8,IF(K981&lt;=[7]Разработчик!$M$7,[7]Разработчик!$L$8,IF(K981&lt;=[7]Разработчик!$P$7,[7]Разработчик!$O$8,IF(K981&lt;=[7]Разработчик!$S$7,[7]Разработчик!$R$8,IF(K981&lt;=425.9,3.5,IF(K981&gt;=[7]Разработчик!$V$7,[7]Разработчик!$U$8))))))))),"-"))</f>
        <v>2</v>
      </c>
      <c r="O981" s="145"/>
      <c r="P981" s="71">
        <v>2019</v>
      </c>
      <c r="Q981" s="71">
        <v>2023</v>
      </c>
      <c r="R981" s="71">
        <v>12.5</v>
      </c>
      <c r="S981" s="46" t="s">
        <v>1173</v>
      </c>
      <c r="T981" s="146">
        <f t="shared" si="152"/>
        <v>2028.5</v>
      </c>
      <c r="U981" s="147"/>
      <c r="V981" s="147"/>
      <c r="W981" s="147"/>
      <c r="X981" s="147"/>
      <c r="Y981" s="147"/>
      <c r="Z981" s="147"/>
      <c r="AA981" s="148"/>
      <c r="AB981" s="147"/>
      <c r="AC981" s="196">
        <f t="shared" si="154"/>
        <v>0</v>
      </c>
      <c r="AD981" s="196">
        <f t="shared" si="155"/>
        <v>0</v>
      </c>
      <c r="AE981" s="196">
        <f t="shared" si="156"/>
        <v>0</v>
      </c>
    </row>
    <row r="982" spans="1:31" s="7" customFormat="1" ht="48" customHeight="1" x14ac:dyDescent="0.25">
      <c r="A982" s="364" t="s">
        <v>1895</v>
      </c>
      <c r="B982" s="248">
        <v>282</v>
      </c>
      <c r="C982" s="321" t="s">
        <v>1896</v>
      </c>
      <c r="D982" s="46" t="s">
        <v>1897</v>
      </c>
      <c r="E982" s="321" t="s">
        <v>1161</v>
      </c>
      <c r="F982" s="46" t="s">
        <v>33</v>
      </c>
      <c r="G982" s="46">
        <v>1.85</v>
      </c>
      <c r="H982" s="46">
        <v>1.85</v>
      </c>
      <c r="I982" s="46">
        <v>120</v>
      </c>
      <c r="J982" s="46">
        <v>22.6</v>
      </c>
      <c r="K982" s="46">
        <v>219</v>
      </c>
      <c r="L982" s="46">
        <v>8</v>
      </c>
      <c r="M982" s="71">
        <v>2016</v>
      </c>
      <c r="N982" s="144">
        <f>IF(K982="","",IF(O982="",IF(K982=0,"",IF(K982&lt;=[7]Разработчик!$D$7,[7]Разработчик!$C$8,IF(K982&lt;=[7]Разработчик!$G$7,[7]Разработчик!$F$8,IF(K982&lt;=[7]Разработчик!$J$7,[7]Разработчик!$I$8,IF(K982&lt;=[7]Разработчик!$M$7,[7]Разработчик!$L$8,IF(K982&lt;=[7]Разработчик!$P$7,[7]Разработчик!$O$8,IF(K982&lt;=[7]Разработчик!$S$7,[7]Разработчик!$R$8,IF(K982&lt;=425.9,3.5,IF(K982&gt;=[7]Разработчик!$V$7,[7]Разработчик!$U$8))))))))),"-"))</f>
        <v>2.5</v>
      </c>
      <c r="O982" s="145"/>
      <c r="P982" s="71">
        <v>2019</v>
      </c>
      <c r="Q982" s="71">
        <v>2023</v>
      </c>
      <c r="R982" s="71">
        <v>12.5</v>
      </c>
      <c r="S982" s="46" t="s">
        <v>1173</v>
      </c>
      <c r="T982" s="146">
        <f t="shared" si="152"/>
        <v>2028.5</v>
      </c>
      <c r="U982" s="147">
        <v>4</v>
      </c>
      <c r="V982" s="147">
        <v>0</v>
      </c>
      <c r="W982" s="147">
        <v>0</v>
      </c>
      <c r="X982" s="147">
        <v>0</v>
      </c>
      <c r="Y982" s="147">
        <v>0</v>
      </c>
      <c r="Z982" s="147">
        <v>0</v>
      </c>
      <c r="AA982" s="148" t="s">
        <v>2989</v>
      </c>
      <c r="AB982" s="147" t="s">
        <v>2990</v>
      </c>
      <c r="AC982" s="196">
        <f t="shared" si="154"/>
        <v>4</v>
      </c>
      <c r="AD982" s="196">
        <f t="shared" si="155"/>
        <v>8</v>
      </c>
      <c r="AE982" s="196">
        <f t="shared" si="156"/>
        <v>12</v>
      </c>
    </row>
    <row r="983" spans="1:31" s="7" customFormat="1" x14ac:dyDescent="0.25">
      <c r="A983" s="364"/>
      <c r="B983" s="248">
        <f>B982</f>
        <v>282</v>
      </c>
      <c r="C983" s="321"/>
      <c r="D983" s="46" t="s">
        <v>1898</v>
      </c>
      <c r="E983" s="321"/>
      <c r="F983" s="46" t="s">
        <v>33</v>
      </c>
      <c r="G983" s="46">
        <v>1.85</v>
      </c>
      <c r="H983" s="46">
        <v>1.85</v>
      </c>
      <c r="I983" s="46">
        <v>120</v>
      </c>
      <c r="J983" s="46">
        <v>33.799999999999997</v>
      </c>
      <c r="K983" s="46">
        <v>219</v>
      </c>
      <c r="L983" s="46">
        <v>8</v>
      </c>
      <c r="M983" s="71">
        <v>2016</v>
      </c>
      <c r="N983" s="144">
        <f>IF(K983="","",IF(O983="",IF(K983=0,"",IF(K983&lt;=[7]Разработчик!$D$7,[7]Разработчик!$C$8,IF(K983&lt;=[7]Разработчик!$G$7,[7]Разработчик!$F$8,IF(K983&lt;=[7]Разработчик!$J$7,[7]Разработчик!$I$8,IF(K983&lt;=[7]Разработчик!$M$7,[7]Разработчик!$L$8,IF(K983&lt;=[7]Разработчик!$P$7,[7]Разработчик!$O$8,IF(K983&lt;=[7]Разработчик!$S$7,[7]Разработчик!$R$8,IF(K983&lt;=425.9,3.5,IF(K983&gt;=[7]Разработчик!$V$7,[7]Разработчик!$U$8))))))))),"-"))</f>
        <v>2.5</v>
      </c>
      <c r="O983" s="145"/>
      <c r="P983" s="71">
        <v>2019</v>
      </c>
      <c r="Q983" s="71">
        <v>2023</v>
      </c>
      <c r="R983" s="71">
        <v>12.5</v>
      </c>
      <c r="S983" s="46" t="s">
        <v>1173</v>
      </c>
      <c r="T983" s="146">
        <f t="shared" ref="T983:T1021" si="159">IF(M983="","",M983+R983)</f>
        <v>2028.5</v>
      </c>
      <c r="U983" s="71">
        <v>7</v>
      </c>
      <c r="V983" s="71">
        <v>0</v>
      </c>
      <c r="W983" s="71">
        <v>1</v>
      </c>
      <c r="X983" s="71">
        <v>0</v>
      </c>
      <c r="Y983" s="71">
        <v>0</v>
      </c>
      <c r="Z983" s="71">
        <v>2</v>
      </c>
      <c r="AA983" s="148" t="s">
        <v>2991</v>
      </c>
      <c r="AB983" s="147" t="s">
        <v>2521</v>
      </c>
      <c r="AC983" s="196">
        <f t="shared" si="154"/>
        <v>9</v>
      </c>
      <c r="AD983" s="196">
        <f t="shared" si="155"/>
        <v>22</v>
      </c>
      <c r="AE983" s="196">
        <f t="shared" si="156"/>
        <v>31</v>
      </c>
    </row>
    <row r="984" spans="1:31" s="7" customFormat="1" x14ac:dyDescent="0.25">
      <c r="A984" s="364"/>
      <c r="B984" s="248">
        <f>B983</f>
        <v>282</v>
      </c>
      <c r="C984" s="321"/>
      <c r="D984" s="46" t="s">
        <v>1899</v>
      </c>
      <c r="E984" s="321"/>
      <c r="F984" s="46" t="s">
        <v>33</v>
      </c>
      <c r="G984" s="46">
        <v>1.85</v>
      </c>
      <c r="H984" s="46">
        <v>1.85</v>
      </c>
      <c r="I984" s="46">
        <v>120</v>
      </c>
      <c r="J984" s="46">
        <v>0.6</v>
      </c>
      <c r="K984" s="46">
        <v>57</v>
      </c>
      <c r="L984" s="46">
        <v>5</v>
      </c>
      <c r="M984" s="71">
        <v>2016</v>
      </c>
      <c r="N984" s="144">
        <f>IF(K984="","",IF(O984="",IF(K984=0,"",IF(K984&lt;=[7]Разработчик!$D$7,[7]Разработчик!$C$8,IF(K984&lt;=[7]Разработчик!$G$7,[7]Разработчик!$F$8,IF(K984&lt;=[7]Разработчик!$J$7,[7]Разработчик!$I$8,IF(K984&lt;=[7]Разработчик!$M$7,[7]Разработчик!$L$8,IF(K984&lt;=[7]Разработчик!$P$7,[7]Разработчик!$O$8,IF(K984&lt;=[7]Разработчик!$S$7,[7]Разработчик!$R$8,IF(K984&lt;=425.9,3.5,IF(K984&gt;=[7]Разработчик!$V$7,[7]Разработчик!$U$8))))))))),"-"))</f>
        <v>1.5</v>
      </c>
      <c r="O984" s="145"/>
      <c r="P984" s="71">
        <v>2019</v>
      </c>
      <c r="Q984" s="71">
        <v>2023</v>
      </c>
      <c r="R984" s="71">
        <v>12.5</v>
      </c>
      <c r="S984" s="46" t="s">
        <v>1173</v>
      </c>
      <c r="T984" s="146">
        <f t="shared" si="159"/>
        <v>2028.5</v>
      </c>
      <c r="U984" s="71">
        <v>1</v>
      </c>
      <c r="V984" s="71">
        <v>0</v>
      </c>
      <c r="W984" s="71">
        <v>4</v>
      </c>
      <c r="X984" s="71">
        <v>0</v>
      </c>
      <c r="Y984" s="71">
        <v>0</v>
      </c>
      <c r="Z984" s="71">
        <v>1</v>
      </c>
      <c r="AA984" s="148" t="s">
        <v>2992</v>
      </c>
      <c r="AB984" s="147" t="s">
        <v>2521</v>
      </c>
      <c r="AC984" s="196">
        <f t="shared" si="154"/>
        <v>2</v>
      </c>
      <c r="AD984" s="196">
        <f t="shared" si="155"/>
        <v>13</v>
      </c>
      <c r="AE984" s="196">
        <f t="shared" si="156"/>
        <v>15</v>
      </c>
    </row>
    <row r="985" spans="1:31" s="7" customFormat="1" ht="15" customHeight="1" x14ac:dyDescent="0.25">
      <c r="A985" s="364" t="s">
        <v>1901</v>
      </c>
      <c r="B985" s="248">
        <v>287</v>
      </c>
      <c r="C985" s="321" t="s">
        <v>1902</v>
      </c>
      <c r="D985" s="364" t="s">
        <v>1903</v>
      </c>
      <c r="E985" s="321" t="s">
        <v>1161</v>
      </c>
      <c r="F985" s="46" t="s">
        <v>30</v>
      </c>
      <c r="G985" s="370">
        <v>0.5</v>
      </c>
      <c r="H985" s="370">
        <v>0.5</v>
      </c>
      <c r="I985" s="364">
        <v>120</v>
      </c>
      <c r="J985" s="46">
        <v>2.4</v>
      </c>
      <c r="K985" s="48">
        <v>57</v>
      </c>
      <c r="L985" s="48">
        <v>5</v>
      </c>
      <c r="M985" s="71">
        <v>2016</v>
      </c>
      <c r="N985" s="144">
        <f>IF(K985="","",IF(O985="",IF(K985=0,"",IF(K985&lt;=[7]Разработчик!$D$7,[7]Разработчик!$C$8,IF(K985&lt;=[7]Разработчик!$G$7,[7]Разработчик!$F$8,IF(K985&lt;=[7]Разработчик!$J$7,[7]Разработчик!$I$8,IF(K985&lt;=[7]Разработчик!$M$7,[7]Разработчик!$L$8,IF(K985&lt;=[7]Разработчик!$P$7,[7]Разработчик!$O$8,IF(K985&lt;=[7]Разработчик!$S$7,[7]Разработчик!$R$8,IF(K985&lt;=425.9,3.5,IF(K985&gt;=[7]Разработчик!$V$7,[7]Разработчик!$U$8))))))))),"-"))</f>
        <v>1.5</v>
      </c>
      <c r="O985" s="145"/>
      <c r="P985" s="71">
        <v>2019</v>
      </c>
      <c r="Q985" s="71">
        <v>2023</v>
      </c>
      <c r="R985" s="71">
        <v>12.5</v>
      </c>
      <c r="S985" s="18" t="s">
        <v>1173</v>
      </c>
      <c r="T985" s="146">
        <f t="shared" si="159"/>
        <v>2028.5</v>
      </c>
      <c r="U985" s="147"/>
      <c r="V985" s="147"/>
      <c r="W985" s="147"/>
      <c r="X985" s="147"/>
      <c r="Y985" s="147"/>
      <c r="Z985" s="147"/>
      <c r="AA985" s="148"/>
      <c r="AB985" s="147"/>
      <c r="AC985" s="196">
        <f t="shared" si="154"/>
        <v>0</v>
      </c>
      <c r="AD985" s="196">
        <f t="shared" si="155"/>
        <v>0</v>
      </c>
      <c r="AE985" s="196">
        <f t="shared" si="156"/>
        <v>0</v>
      </c>
    </row>
    <row r="986" spans="1:31" s="7" customFormat="1" x14ac:dyDescent="0.25">
      <c r="A986" s="364"/>
      <c r="B986" s="248">
        <f t="shared" ref="B986:B999" si="160">B985</f>
        <v>287</v>
      </c>
      <c r="C986" s="321"/>
      <c r="D986" s="364"/>
      <c r="E986" s="321"/>
      <c r="F986" s="46" t="s">
        <v>30</v>
      </c>
      <c r="G986" s="370"/>
      <c r="H986" s="370"/>
      <c r="I986" s="364"/>
      <c r="J986" s="46">
        <v>1.4</v>
      </c>
      <c r="K986" s="48">
        <v>45</v>
      </c>
      <c r="L986" s="48">
        <v>5</v>
      </c>
      <c r="M986" s="71">
        <v>2016</v>
      </c>
      <c r="N986" s="144">
        <f>IF(K986="","",IF(O986="",IF(K986=0,"",IF(K986&lt;=[7]Разработчик!$D$7,[7]Разработчик!$C$8,IF(K986&lt;=[7]Разработчик!$G$7,[7]Разработчик!$F$8,IF(K986&lt;=[7]Разработчик!$J$7,[7]Разработчик!$I$8,IF(K986&lt;=[7]Разработчик!$M$7,[7]Разработчик!$L$8,IF(K986&lt;=[7]Разработчик!$P$7,[7]Разработчик!$O$8,IF(K986&lt;=[7]Разработчик!$S$7,[7]Разработчик!$R$8,IF(K986&lt;=425.9,3.5,IF(K986&gt;=[7]Разработчик!$V$7,[7]Разработчик!$U$8))))))))),"-"))</f>
        <v>1.5</v>
      </c>
      <c r="O986" s="145"/>
      <c r="P986" s="71">
        <v>2019</v>
      </c>
      <c r="Q986" s="71">
        <v>2023</v>
      </c>
      <c r="R986" s="71">
        <v>12.5</v>
      </c>
      <c r="S986" s="18" t="s">
        <v>1173</v>
      </c>
      <c r="T986" s="146">
        <f t="shared" si="159"/>
        <v>2028.5</v>
      </c>
      <c r="U986" s="147">
        <v>5</v>
      </c>
      <c r="V986" s="147">
        <v>1</v>
      </c>
      <c r="W986" s="147">
        <v>5</v>
      </c>
      <c r="X986" s="147">
        <v>2</v>
      </c>
      <c r="Y986" s="147">
        <v>0</v>
      </c>
      <c r="Z986" s="147">
        <v>2</v>
      </c>
      <c r="AA986" s="148" t="s">
        <v>2993</v>
      </c>
      <c r="AB986" s="147" t="s">
        <v>2521</v>
      </c>
      <c r="AC986" s="196">
        <f t="shared" si="154"/>
        <v>10</v>
      </c>
      <c r="AD986" s="196">
        <f t="shared" si="155"/>
        <v>33</v>
      </c>
      <c r="AE986" s="196">
        <f t="shared" si="156"/>
        <v>43</v>
      </c>
    </row>
    <row r="987" spans="1:31" s="7" customFormat="1" x14ac:dyDescent="0.25">
      <c r="A987" s="364"/>
      <c r="B987" s="248">
        <f t="shared" si="160"/>
        <v>287</v>
      </c>
      <c r="C987" s="321"/>
      <c r="D987" s="46" t="s">
        <v>1904</v>
      </c>
      <c r="E987" s="321"/>
      <c r="F987" s="46" t="s">
        <v>30</v>
      </c>
      <c r="G987" s="48">
        <v>0.5</v>
      </c>
      <c r="H987" s="48">
        <v>0.5</v>
      </c>
      <c r="I987" s="46">
        <v>120</v>
      </c>
      <c r="J987" s="46">
        <v>3.1</v>
      </c>
      <c r="K987" s="48">
        <v>57</v>
      </c>
      <c r="L987" s="48">
        <v>5</v>
      </c>
      <c r="M987" s="71">
        <v>2016</v>
      </c>
      <c r="N987" s="144">
        <f>IF(K987="","",IF(O987="",IF(K987=0,"",IF(K987&lt;=[7]Разработчик!$D$7,[7]Разработчик!$C$8,IF(K987&lt;=[7]Разработчик!$G$7,[7]Разработчик!$F$8,IF(K987&lt;=[7]Разработчик!$J$7,[7]Разработчик!$I$8,IF(K987&lt;=[7]Разработчик!$M$7,[7]Разработчик!$L$8,IF(K987&lt;=[7]Разработчик!$P$7,[7]Разработчик!$O$8,IF(K987&lt;=[7]Разработчик!$S$7,[7]Разработчик!$R$8,IF(K987&lt;=425.9,3.5,IF(K987&gt;=[7]Разработчик!$V$7,[7]Разработчик!$U$8))))))))),"-"))</f>
        <v>1.5</v>
      </c>
      <c r="O987" s="145"/>
      <c r="P987" s="71">
        <v>2019</v>
      </c>
      <c r="Q987" s="71">
        <v>2023</v>
      </c>
      <c r="R987" s="71">
        <v>12.5</v>
      </c>
      <c r="S987" s="18" t="s">
        <v>1173</v>
      </c>
      <c r="T987" s="146">
        <f t="shared" si="159"/>
        <v>2028.5</v>
      </c>
      <c r="U987" s="147">
        <v>2</v>
      </c>
      <c r="V987" s="147">
        <v>2</v>
      </c>
      <c r="W987" s="147">
        <v>6</v>
      </c>
      <c r="X987" s="147">
        <v>0</v>
      </c>
      <c r="Y987" s="147">
        <v>1</v>
      </c>
      <c r="Z987" s="147">
        <v>4</v>
      </c>
      <c r="AA987" s="148" t="s">
        <v>2994</v>
      </c>
      <c r="AB987" s="147" t="s">
        <v>2521</v>
      </c>
      <c r="AC987" s="196">
        <f t="shared" si="154"/>
        <v>9</v>
      </c>
      <c r="AD987" s="196">
        <f t="shared" si="155"/>
        <v>35</v>
      </c>
      <c r="AE987" s="196">
        <f t="shared" si="156"/>
        <v>44</v>
      </c>
    </row>
    <row r="988" spans="1:31" s="7" customFormat="1" ht="15" customHeight="1" x14ac:dyDescent="0.25">
      <c r="A988" s="364"/>
      <c r="B988" s="248">
        <f t="shared" si="160"/>
        <v>287</v>
      </c>
      <c r="C988" s="321"/>
      <c r="D988" s="288" t="s">
        <v>1905</v>
      </c>
      <c r="E988" s="321"/>
      <c r="F988" s="46" t="s">
        <v>30</v>
      </c>
      <c r="G988" s="370">
        <v>0.5</v>
      </c>
      <c r="H988" s="370">
        <v>0.5</v>
      </c>
      <c r="I988" s="364">
        <v>120</v>
      </c>
      <c r="J988" s="46">
        <v>5.8</v>
      </c>
      <c r="K988" s="48">
        <v>159</v>
      </c>
      <c r="L988" s="48">
        <v>6</v>
      </c>
      <c r="M988" s="71">
        <v>2016</v>
      </c>
      <c r="N988" s="144">
        <f>IF(K988="","",IF(O988="",IF(K988=0,"",IF(K988&lt;=[7]Разработчик!$D$7,[7]Разработчик!$C$8,IF(K988&lt;=[7]Разработчик!$G$7,[7]Разработчик!$F$8,IF(K988&lt;=[7]Разработчик!$J$7,[7]Разработчик!$I$8,IF(K988&lt;=[7]Разработчик!$M$7,[7]Разработчик!$L$8,IF(K988&lt;=[7]Разработчик!$P$7,[7]Разработчик!$O$8,IF(K988&lt;=[7]Разработчик!$S$7,[7]Разработчик!$R$8,IF(K988&lt;=425.9,3.5,IF(K988&gt;=[7]Разработчик!$V$7,[7]Разработчик!$U$8))))))))),"-"))</f>
        <v>2.5</v>
      </c>
      <c r="O988" s="145"/>
      <c r="P988" s="71">
        <v>2019</v>
      </c>
      <c r="Q988" s="71">
        <v>2023</v>
      </c>
      <c r="R988" s="71">
        <v>12.5</v>
      </c>
      <c r="S988" s="18" t="s">
        <v>1173</v>
      </c>
      <c r="T988" s="146">
        <f t="shared" si="159"/>
        <v>2028.5</v>
      </c>
      <c r="U988" s="147"/>
      <c r="V988" s="147"/>
      <c r="W988" s="147"/>
      <c r="X988" s="147"/>
      <c r="Y988" s="147"/>
      <c r="Z988" s="147"/>
      <c r="AA988" s="148"/>
      <c r="AB988" s="147"/>
      <c r="AC988" s="196">
        <f t="shared" si="154"/>
        <v>0</v>
      </c>
      <c r="AD988" s="196">
        <f t="shared" si="155"/>
        <v>0</v>
      </c>
      <c r="AE988" s="196">
        <f t="shared" si="156"/>
        <v>0</v>
      </c>
    </row>
    <row r="989" spans="1:31" s="7" customFormat="1" x14ac:dyDescent="0.25">
      <c r="A989" s="364"/>
      <c r="B989" s="248">
        <f t="shared" si="160"/>
        <v>287</v>
      </c>
      <c r="C989" s="321"/>
      <c r="D989" s="288"/>
      <c r="E989" s="321"/>
      <c r="F989" s="46" t="s">
        <v>30</v>
      </c>
      <c r="G989" s="370"/>
      <c r="H989" s="370"/>
      <c r="I989" s="364"/>
      <c r="J989" s="46">
        <v>2.7</v>
      </c>
      <c r="K989" s="48">
        <v>108</v>
      </c>
      <c r="L989" s="48">
        <v>5</v>
      </c>
      <c r="M989" s="71">
        <v>2016</v>
      </c>
      <c r="N989" s="144">
        <f>IF(K989="","",IF(O989="",IF(K989=0,"",IF(K989&lt;=[7]Разработчик!$D$7,[7]Разработчик!$C$8,IF(K989&lt;=[7]Разработчик!$G$7,[7]Разработчик!$F$8,IF(K989&lt;=[7]Разработчик!$J$7,[7]Разработчик!$I$8,IF(K989&lt;=[7]Разработчик!$M$7,[7]Разработчик!$L$8,IF(K989&lt;=[7]Разработчик!$P$7,[7]Разработчик!$O$8,IF(K989&lt;=[7]Разработчик!$S$7,[7]Разработчик!$R$8,IF(K989&lt;=425.9,3.5,IF(K989&gt;=[7]Разработчик!$V$7,[7]Разработчик!$U$8))))))))),"-"))</f>
        <v>2</v>
      </c>
      <c r="O989" s="145"/>
      <c r="P989" s="71">
        <v>2019</v>
      </c>
      <c r="Q989" s="71">
        <v>2023</v>
      </c>
      <c r="R989" s="71">
        <v>12.5</v>
      </c>
      <c r="S989" s="46" t="s">
        <v>1818</v>
      </c>
      <c r="T989" s="146">
        <f t="shared" si="159"/>
        <v>2028.5</v>
      </c>
      <c r="U989" s="147"/>
      <c r="V989" s="147"/>
      <c r="W989" s="147"/>
      <c r="X989" s="147"/>
      <c r="Y989" s="147"/>
      <c r="Z989" s="147"/>
      <c r="AA989" s="148"/>
      <c r="AB989" s="147"/>
      <c r="AC989" s="196">
        <f t="shared" si="154"/>
        <v>0</v>
      </c>
      <c r="AD989" s="196">
        <f t="shared" si="155"/>
        <v>0</v>
      </c>
      <c r="AE989" s="196">
        <f t="shared" si="156"/>
        <v>0</v>
      </c>
    </row>
    <row r="990" spans="1:31" s="7" customFormat="1" x14ac:dyDescent="0.25">
      <c r="A990" s="364"/>
      <c r="B990" s="248">
        <f t="shared" si="160"/>
        <v>287</v>
      </c>
      <c r="C990" s="321"/>
      <c r="D990" s="288"/>
      <c r="E990" s="321"/>
      <c r="F990" s="46" t="s">
        <v>30</v>
      </c>
      <c r="G990" s="370"/>
      <c r="H990" s="370"/>
      <c r="I990" s="364"/>
      <c r="J990" s="46">
        <v>1.1000000000000001</v>
      </c>
      <c r="K990" s="48">
        <v>89</v>
      </c>
      <c r="L990" s="48">
        <v>3.5</v>
      </c>
      <c r="M990" s="71">
        <v>2016</v>
      </c>
      <c r="N990" s="144">
        <f>IF(K990="","",IF(O990="",IF(K990=0,"",IF(K990&lt;=[7]Разработчик!$D$7,[7]Разработчик!$C$8,IF(K990&lt;=[7]Разработчик!$G$7,[7]Разработчик!$F$8,IF(K990&lt;=[7]Разработчик!$J$7,[7]Разработчик!$I$8,IF(K990&lt;=[7]Разработчик!$M$7,[7]Разработчик!$L$8,IF(K990&lt;=[7]Разработчик!$P$7,[7]Разработчик!$O$8,IF(K990&lt;=[7]Разработчик!$S$7,[7]Разработчик!$R$8,IF(K990&lt;=425.9,3.5,IF(K990&gt;=[7]Разработчик!$V$7,[7]Разработчик!$U$8))))))))),"-"))</f>
        <v>2</v>
      </c>
      <c r="O990" s="145"/>
      <c r="P990" s="71">
        <v>2019</v>
      </c>
      <c r="Q990" s="71">
        <v>2023</v>
      </c>
      <c r="R990" s="71">
        <v>12.5</v>
      </c>
      <c r="S990" s="46" t="s">
        <v>1818</v>
      </c>
      <c r="T990" s="146">
        <f t="shared" si="159"/>
        <v>2028.5</v>
      </c>
      <c r="U990" s="147">
        <v>9</v>
      </c>
      <c r="V990" s="147">
        <v>9</v>
      </c>
      <c r="W990" s="147">
        <v>24</v>
      </c>
      <c r="X990" s="147">
        <v>6</v>
      </c>
      <c r="Y990" s="147">
        <v>2</v>
      </c>
      <c r="Z990" s="147">
        <v>4</v>
      </c>
      <c r="AA990" s="148" t="s">
        <v>2995</v>
      </c>
      <c r="AB990" s="147" t="s">
        <v>2521</v>
      </c>
      <c r="AC990" s="196">
        <f t="shared" si="154"/>
        <v>30</v>
      </c>
      <c r="AD990" s="196">
        <f t="shared" si="155"/>
        <v>119</v>
      </c>
      <c r="AE990" s="196">
        <f t="shared" si="156"/>
        <v>149</v>
      </c>
    </row>
    <row r="991" spans="1:31" s="7" customFormat="1" x14ac:dyDescent="0.25">
      <c r="A991" s="364"/>
      <c r="B991" s="248">
        <f t="shared" si="160"/>
        <v>287</v>
      </c>
      <c r="C991" s="321"/>
      <c r="D991" s="288"/>
      <c r="E991" s="321"/>
      <c r="F991" s="46" t="s">
        <v>30</v>
      </c>
      <c r="G991" s="370"/>
      <c r="H991" s="370"/>
      <c r="I991" s="364"/>
      <c r="J991" s="46">
        <v>0.6</v>
      </c>
      <c r="K991" s="48">
        <v>57</v>
      </c>
      <c r="L991" s="48">
        <v>3</v>
      </c>
      <c r="M991" s="71">
        <v>2016</v>
      </c>
      <c r="N991" s="144">
        <f>IF(K991="","",IF(O991="",IF(K991=0,"",IF(K991&lt;=[7]Разработчик!$D$7,[7]Разработчик!$C$8,IF(K991&lt;=[7]Разработчик!$G$7,[7]Разработчик!$F$8,IF(K991&lt;=[7]Разработчик!$J$7,[7]Разработчик!$I$8,IF(K991&lt;=[7]Разработчик!$M$7,[7]Разработчик!$L$8,IF(K991&lt;=[7]Разработчик!$P$7,[7]Разработчик!$O$8,IF(K991&lt;=[7]Разработчик!$S$7,[7]Разработчик!$R$8,IF(K991&lt;=425.9,3.5,IF(K991&gt;=[7]Разработчик!$V$7,[7]Разработчик!$U$8))))))))),"-"))</f>
        <v>1.5</v>
      </c>
      <c r="O991" s="145"/>
      <c r="P991" s="71">
        <v>2019</v>
      </c>
      <c r="Q991" s="71">
        <v>2023</v>
      </c>
      <c r="R991" s="71">
        <v>12.5</v>
      </c>
      <c r="S991" s="46" t="s">
        <v>1818</v>
      </c>
      <c r="T991" s="146">
        <f t="shared" si="159"/>
        <v>2028.5</v>
      </c>
      <c r="U991" s="147"/>
      <c r="V991" s="147"/>
      <c r="W991" s="147"/>
      <c r="X991" s="147"/>
      <c r="Y991" s="147"/>
      <c r="Z991" s="147"/>
      <c r="AA991" s="148"/>
      <c r="AB991" s="147"/>
      <c r="AC991" s="196">
        <f t="shared" ref="AC991:AC1026" si="161">SUM(U991+V991+X991+Y991+Z991)</f>
        <v>0</v>
      </c>
      <c r="AD991" s="196">
        <f t="shared" ref="AD991:AD1026" si="162">SUM(U991*2)+(V991*3)+(W991*2)+(X991*2)+(Y991)+(Z991*3)</f>
        <v>0</v>
      </c>
      <c r="AE991" s="196">
        <f t="shared" ref="AE991:AE1026" si="163">SUM(AC991+AD991)</f>
        <v>0</v>
      </c>
    </row>
    <row r="992" spans="1:31" s="7" customFormat="1" x14ac:dyDescent="0.25">
      <c r="A992" s="364"/>
      <c r="B992" s="248">
        <f t="shared" si="160"/>
        <v>287</v>
      </c>
      <c r="C992" s="321"/>
      <c r="D992" s="288"/>
      <c r="E992" s="321"/>
      <c r="F992" s="46" t="s">
        <v>30</v>
      </c>
      <c r="G992" s="370"/>
      <c r="H992" s="370"/>
      <c r="I992" s="364"/>
      <c r="J992" s="46">
        <v>1.1000000000000001</v>
      </c>
      <c r="K992" s="48">
        <v>25</v>
      </c>
      <c r="L992" s="48">
        <v>2</v>
      </c>
      <c r="M992" s="71">
        <v>2016</v>
      </c>
      <c r="N992" s="144">
        <f>IF(K992="","",IF(O992="",IF(K992=0,"",IF(K992&lt;=[7]Разработчик!$D$7,[7]Разработчик!$C$8,IF(K992&lt;=[7]Разработчик!$G$7,[7]Разработчик!$F$8,IF(K992&lt;=[7]Разработчик!$J$7,[7]Разработчик!$I$8,IF(K992&lt;=[7]Разработчик!$M$7,[7]Разработчик!$L$8,IF(K992&lt;=[7]Разработчик!$P$7,[7]Разработчик!$O$8,IF(K992&lt;=[7]Разработчик!$S$7,[7]Разработчик!$R$8,IF(K992&lt;=425.9,3.5,IF(K992&gt;=[7]Разработчик!$V$7,[7]Разработчик!$U$8))))))))),"-"))</f>
        <v>1</v>
      </c>
      <c r="O992" s="145"/>
      <c r="P992" s="71">
        <v>2019</v>
      </c>
      <c r="Q992" s="71">
        <v>2023</v>
      </c>
      <c r="R992" s="71">
        <v>12.5</v>
      </c>
      <c r="S992" s="46" t="s">
        <v>1818</v>
      </c>
      <c r="T992" s="146">
        <f t="shared" si="159"/>
        <v>2028.5</v>
      </c>
      <c r="U992" s="147"/>
      <c r="V992" s="147"/>
      <c r="W992" s="147"/>
      <c r="X992" s="147"/>
      <c r="Y992" s="147"/>
      <c r="Z992" s="147"/>
      <c r="AA992" s="148"/>
      <c r="AB992" s="147"/>
      <c r="AC992" s="196">
        <f t="shared" si="161"/>
        <v>0</v>
      </c>
      <c r="AD992" s="196">
        <f t="shared" si="162"/>
        <v>0</v>
      </c>
      <c r="AE992" s="196">
        <f t="shared" si="163"/>
        <v>0</v>
      </c>
    </row>
    <row r="993" spans="1:31" s="7" customFormat="1" x14ac:dyDescent="0.25">
      <c r="A993" s="364"/>
      <c r="B993" s="248">
        <f t="shared" si="160"/>
        <v>287</v>
      </c>
      <c r="C993" s="321"/>
      <c r="D993" s="288"/>
      <c r="E993" s="321"/>
      <c r="F993" s="46" t="s">
        <v>30</v>
      </c>
      <c r="G993" s="370"/>
      <c r="H993" s="370"/>
      <c r="I993" s="364"/>
      <c r="J993" s="46">
        <v>2.4</v>
      </c>
      <c r="K993" s="48">
        <v>18</v>
      </c>
      <c r="L993" s="48">
        <v>2</v>
      </c>
      <c r="M993" s="71">
        <v>2016</v>
      </c>
      <c r="N993" s="144">
        <f>IF(K993="","",IF(O993="",IF(K993=0,"",IF(K993&lt;=[7]Разработчик!$D$7,[7]Разработчик!$C$8,IF(K993&lt;=[7]Разработчик!$G$7,[7]Разработчик!$F$8,IF(K993&lt;=[7]Разработчик!$J$7,[7]Разработчик!$I$8,IF(K993&lt;=[7]Разработчик!$M$7,[7]Разработчик!$L$8,IF(K993&lt;=[7]Разработчик!$P$7,[7]Разработчик!$O$8,IF(K993&lt;=[7]Разработчик!$S$7,[7]Разработчик!$R$8,IF(K993&lt;=425.9,3.5,IF(K993&gt;=[7]Разработчик!$V$7,[7]Разработчик!$U$8))))))))),"-"))</f>
        <v>1</v>
      </c>
      <c r="O993" s="145"/>
      <c r="P993" s="71">
        <v>2019</v>
      </c>
      <c r="Q993" s="71">
        <v>2023</v>
      </c>
      <c r="R993" s="71">
        <v>12.5</v>
      </c>
      <c r="S993" s="46" t="s">
        <v>1818</v>
      </c>
      <c r="T993" s="146">
        <f t="shared" si="159"/>
        <v>2028.5</v>
      </c>
      <c r="U993" s="147"/>
      <c r="V993" s="147"/>
      <c r="W993" s="147"/>
      <c r="X993" s="147"/>
      <c r="Y993" s="147"/>
      <c r="Z993" s="147"/>
      <c r="AA993" s="148"/>
      <c r="AB993" s="147"/>
      <c r="AC993" s="196">
        <f t="shared" si="161"/>
        <v>0</v>
      </c>
      <c r="AD993" s="196">
        <f t="shared" si="162"/>
        <v>0</v>
      </c>
      <c r="AE993" s="196">
        <f t="shared" si="163"/>
        <v>0</v>
      </c>
    </row>
    <row r="994" spans="1:31" s="7" customFormat="1" ht="15" customHeight="1" x14ac:dyDescent="0.25">
      <c r="A994" s="364"/>
      <c r="B994" s="248">
        <f t="shared" si="160"/>
        <v>287</v>
      </c>
      <c r="C994" s="321"/>
      <c r="D994" s="364" t="s">
        <v>1906</v>
      </c>
      <c r="E994" s="321"/>
      <c r="F994" s="46" t="s">
        <v>30</v>
      </c>
      <c r="G994" s="370">
        <v>0.5</v>
      </c>
      <c r="H994" s="370">
        <v>0.5</v>
      </c>
      <c r="I994" s="364">
        <v>120</v>
      </c>
      <c r="J994" s="46">
        <v>25.1</v>
      </c>
      <c r="K994" s="48">
        <v>159</v>
      </c>
      <c r="L994" s="48">
        <v>6</v>
      </c>
      <c r="M994" s="71">
        <v>2016</v>
      </c>
      <c r="N994" s="144">
        <f>IF(K994="","",IF(O994="",IF(K994=0,"",IF(K994&lt;=[7]Разработчик!$D$7,[7]Разработчик!$C$8,IF(K994&lt;=[7]Разработчик!$G$7,[7]Разработчик!$F$8,IF(K994&lt;=[7]Разработчик!$J$7,[7]Разработчик!$I$8,IF(K994&lt;=[7]Разработчик!$M$7,[7]Разработчик!$L$8,IF(K994&lt;=[7]Разработчик!$P$7,[7]Разработчик!$O$8,IF(K994&lt;=[7]Разработчик!$S$7,[7]Разработчик!$R$8,IF(K994&lt;=425.9,3.5,IF(K994&gt;=[7]Разработчик!$V$7,[7]Разработчик!$U$8))))))))),"-"))</f>
        <v>2.5</v>
      </c>
      <c r="O994" s="145"/>
      <c r="P994" s="71">
        <v>2019</v>
      </c>
      <c r="Q994" s="71">
        <v>2023</v>
      </c>
      <c r="R994" s="71">
        <v>12.5</v>
      </c>
      <c r="S994" s="46" t="s">
        <v>1818</v>
      </c>
      <c r="T994" s="146">
        <f t="shared" si="159"/>
        <v>2028.5</v>
      </c>
      <c r="U994" s="147"/>
      <c r="V994" s="147"/>
      <c r="W994" s="147"/>
      <c r="X994" s="147"/>
      <c r="Y994" s="147"/>
      <c r="Z994" s="147"/>
      <c r="AA994" s="148"/>
      <c r="AB994" s="147"/>
      <c r="AC994" s="196">
        <f t="shared" si="161"/>
        <v>0</v>
      </c>
      <c r="AD994" s="196">
        <f t="shared" si="162"/>
        <v>0</v>
      </c>
      <c r="AE994" s="196">
        <f t="shared" si="163"/>
        <v>0</v>
      </c>
    </row>
    <row r="995" spans="1:31" s="7" customFormat="1" ht="48" customHeight="1" x14ac:dyDescent="0.25">
      <c r="A995" s="364"/>
      <c r="B995" s="248">
        <f t="shared" si="160"/>
        <v>287</v>
      </c>
      <c r="C995" s="321"/>
      <c r="D995" s="364"/>
      <c r="E995" s="321"/>
      <c r="F995" s="46" t="s">
        <v>30</v>
      </c>
      <c r="G995" s="370"/>
      <c r="H995" s="370"/>
      <c r="I995" s="364"/>
      <c r="J995" s="46">
        <v>4.2</v>
      </c>
      <c r="K995" s="48">
        <v>108</v>
      </c>
      <c r="L995" s="48">
        <v>5</v>
      </c>
      <c r="M995" s="71">
        <v>2016</v>
      </c>
      <c r="N995" s="144">
        <f>IF(K995="","",IF(O995="",IF(K995=0,"",IF(K995&lt;=[7]Разработчик!$D$7,[7]Разработчик!$C$8,IF(K995&lt;=[7]Разработчик!$G$7,[7]Разработчик!$F$8,IF(K995&lt;=[7]Разработчик!$J$7,[7]Разработчик!$I$8,IF(K995&lt;=[7]Разработчик!$M$7,[7]Разработчик!$L$8,IF(K995&lt;=[7]Разработчик!$P$7,[7]Разработчик!$O$8,IF(K995&lt;=[7]Разработчик!$S$7,[7]Разработчик!$R$8,IF(K995&lt;=425.9,3.5,IF(K995&gt;=[7]Разработчик!$V$7,[7]Разработчик!$U$8))))))))),"-"))</f>
        <v>2</v>
      </c>
      <c r="O995" s="145"/>
      <c r="P995" s="71">
        <v>2019</v>
      </c>
      <c r="Q995" s="71">
        <v>2023</v>
      </c>
      <c r="R995" s="71">
        <v>12.5</v>
      </c>
      <c r="S995" s="46" t="s">
        <v>1818</v>
      </c>
      <c r="T995" s="146">
        <f t="shared" si="159"/>
        <v>2028.5</v>
      </c>
      <c r="U995" s="147">
        <v>11</v>
      </c>
      <c r="V995" s="147">
        <v>1</v>
      </c>
      <c r="W995" s="147">
        <v>2</v>
      </c>
      <c r="X995" s="147">
        <v>0</v>
      </c>
      <c r="Y995" s="147">
        <v>0</v>
      </c>
      <c r="Z995" s="147">
        <v>0</v>
      </c>
      <c r="AA995" s="148" t="s">
        <v>2996</v>
      </c>
      <c r="AB995" s="147" t="s">
        <v>2521</v>
      </c>
      <c r="AC995" s="196">
        <f t="shared" si="161"/>
        <v>12</v>
      </c>
      <c r="AD995" s="196">
        <f t="shared" si="162"/>
        <v>29</v>
      </c>
      <c r="AE995" s="196">
        <f t="shared" si="163"/>
        <v>41</v>
      </c>
    </row>
    <row r="996" spans="1:31" s="7" customFormat="1" x14ac:dyDescent="0.25">
      <c r="A996" s="364"/>
      <c r="B996" s="248">
        <f t="shared" si="160"/>
        <v>287</v>
      </c>
      <c r="C996" s="321"/>
      <c r="D996" s="364"/>
      <c r="E996" s="321"/>
      <c r="F996" s="46" t="s">
        <v>30</v>
      </c>
      <c r="G996" s="370"/>
      <c r="H996" s="370"/>
      <c r="I996" s="364"/>
      <c r="J996" s="46">
        <v>5.3</v>
      </c>
      <c r="K996" s="48">
        <v>57</v>
      </c>
      <c r="L996" s="48">
        <v>3</v>
      </c>
      <c r="M996" s="71">
        <v>2016</v>
      </c>
      <c r="N996" s="144">
        <f>IF(K996="","",IF(O996="",IF(K996=0,"",IF(K996&lt;=[7]Разработчик!$D$7,[7]Разработчик!$C$8,IF(K996&lt;=[7]Разработчик!$G$7,[7]Разработчик!$F$8,IF(K996&lt;=[7]Разработчик!$J$7,[7]Разработчик!$I$8,IF(K996&lt;=[7]Разработчик!$M$7,[7]Разработчик!$L$8,IF(K996&lt;=[7]Разработчик!$P$7,[7]Разработчик!$O$8,IF(K996&lt;=[7]Разработчик!$S$7,[7]Разработчик!$R$8,IF(K996&lt;=425.9,3.5,IF(K996&gt;=[7]Разработчик!$V$7,[7]Разработчик!$U$8))))))))),"-"))</f>
        <v>1.5</v>
      </c>
      <c r="O996" s="145"/>
      <c r="P996" s="71">
        <v>2019</v>
      </c>
      <c r="Q996" s="71">
        <v>2023</v>
      </c>
      <c r="R996" s="71">
        <v>12.5</v>
      </c>
      <c r="S996" s="46" t="s">
        <v>1818</v>
      </c>
      <c r="T996" s="146">
        <f t="shared" si="159"/>
        <v>2028.5</v>
      </c>
      <c r="U996" s="147"/>
      <c r="V996" s="147"/>
      <c r="W996" s="147"/>
      <c r="X996" s="147"/>
      <c r="Y996" s="147"/>
      <c r="Z996" s="147"/>
      <c r="AA996" s="148"/>
      <c r="AB996" s="147"/>
      <c r="AC996" s="196">
        <f t="shared" si="161"/>
        <v>0</v>
      </c>
      <c r="AD996" s="196">
        <f t="shared" si="162"/>
        <v>0</v>
      </c>
      <c r="AE996" s="196">
        <f t="shared" si="163"/>
        <v>0</v>
      </c>
    </row>
    <row r="997" spans="1:31" s="7" customFormat="1" ht="48.75" customHeight="1" x14ac:dyDescent="0.25">
      <c r="A997" s="364"/>
      <c r="B997" s="248">
        <f t="shared" si="160"/>
        <v>287</v>
      </c>
      <c r="C997" s="321"/>
      <c r="D997" s="364" t="s">
        <v>1907</v>
      </c>
      <c r="E997" s="321"/>
      <c r="F997" s="46" t="s">
        <v>30</v>
      </c>
      <c r="G997" s="370">
        <v>0.5</v>
      </c>
      <c r="H997" s="370">
        <v>0.5</v>
      </c>
      <c r="I997" s="364">
        <v>120</v>
      </c>
      <c r="J997" s="46">
        <v>35.6</v>
      </c>
      <c r="K997" s="48">
        <v>159</v>
      </c>
      <c r="L997" s="48">
        <v>6</v>
      </c>
      <c r="M997" s="71">
        <v>2016</v>
      </c>
      <c r="N997" s="144">
        <f>IF(K997="","",IF(O997="",IF(K997=0,"",IF(K997&lt;=[7]Разработчик!$D$7,[7]Разработчик!$C$8,IF(K997&lt;=[7]Разработчик!$G$7,[7]Разработчик!$F$8,IF(K997&lt;=[7]Разработчик!$J$7,[7]Разработчик!$I$8,IF(K997&lt;=[7]Разработчик!$M$7,[7]Разработчик!$L$8,IF(K997&lt;=[7]Разработчик!$P$7,[7]Разработчик!$O$8,IF(K997&lt;=[7]Разработчик!$S$7,[7]Разработчик!$R$8,IF(K997&lt;=425.9,3.5,IF(K997&gt;=[7]Разработчик!$V$7,[7]Разработчик!$U$8))))))))),"-"))</f>
        <v>2.5</v>
      </c>
      <c r="O997" s="145"/>
      <c r="P997" s="71">
        <v>2019</v>
      </c>
      <c r="Q997" s="71">
        <v>2023</v>
      </c>
      <c r="R997" s="71">
        <v>12.5</v>
      </c>
      <c r="S997" s="46" t="s">
        <v>1818</v>
      </c>
      <c r="T997" s="146">
        <f t="shared" si="159"/>
        <v>2028.5</v>
      </c>
      <c r="U997" s="147">
        <v>8</v>
      </c>
      <c r="V997" s="147">
        <v>3</v>
      </c>
      <c r="W997" s="147">
        <v>9</v>
      </c>
      <c r="X997" s="147">
        <v>2</v>
      </c>
      <c r="Y997" s="147">
        <v>4</v>
      </c>
      <c r="Z997" s="147">
        <v>4</v>
      </c>
      <c r="AA997" s="148" t="s">
        <v>2997</v>
      </c>
      <c r="AB997" s="147" t="s">
        <v>2521</v>
      </c>
      <c r="AC997" s="196">
        <f t="shared" si="161"/>
        <v>21</v>
      </c>
      <c r="AD997" s="196">
        <f t="shared" si="162"/>
        <v>63</v>
      </c>
      <c r="AE997" s="196">
        <f t="shared" si="163"/>
        <v>84</v>
      </c>
    </row>
    <row r="998" spans="1:31" s="7" customFormat="1" x14ac:dyDescent="0.25">
      <c r="A998" s="364"/>
      <c r="B998" s="248">
        <f t="shared" si="160"/>
        <v>287</v>
      </c>
      <c r="C998" s="321"/>
      <c r="D998" s="364"/>
      <c r="E998" s="321"/>
      <c r="F998" s="46" t="s">
        <v>30</v>
      </c>
      <c r="G998" s="370"/>
      <c r="H998" s="370"/>
      <c r="I998" s="364"/>
      <c r="J998" s="46">
        <v>0.3</v>
      </c>
      <c r="K998" s="48">
        <v>57</v>
      </c>
      <c r="L998" s="48">
        <v>3</v>
      </c>
      <c r="M998" s="71">
        <v>2016</v>
      </c>
      <c r="N998" s="144">
        <f>IF(K998="","",IF(O998="",IF(K998=0,"",IF(K998&lt;=[7]Разработчик!$D$7,[7]Разработчик!$C$8,IF(K998&lt;=[7]Разработчик!$G$7,[7]Разработчик!$F$8,IF(K998&lt;=[7]Разработчик!$J$7,[7]Разработчик!$I$8,IF(K998&lt;=[7]Разработчик!$M$7,[7]Разработчик!$L$8,IF(K998&lt;=[7]Разработчик!$P$7,[7]Разработчик!$O$8,IF(K998&lt;=[7]Разработчик!$S$7,[7]Разработчик!$R$8,IF(K998&lt;=425.9,3.5,IF(K998&gt;=[7]Разработчик!$V$7,[7]Разработчик!$U$8))))))))),"-"))</f>
        <v>1.5</v>
      </c>
      <c r="O998" s="145"/>
      <c r="P998" s="71">
        <v>2019</v>
      </c>
      <c r="Q998" s="71">
        <v>2023</v>
      </c>
      <c r="R998" s="71">
        <v>12.5</v>
      </c>
      <c r="S998" s="46" t="s">
        <v>1818</v>
      </c>
      <c r="T998" s="146">
        <f t="shared" si="159"/>
        <v>2028.5</v>
      </c>
      <c r="U998" s="147"/>
      <c r="V998" s="147"/>
      <c r="W998" s="147"/>
      <c r="X998" s="147"/>
      <c r="Y998" s="147"/>
      <c r="Z998" s="147"/>
      <c r="AA998" s="148"/>
      <c r="AB998" s="147"/>
      <c r="AC998" s="196">
        <f t="shared" si="161"/>
        <v>0</v>
      </c>
      <c r="AD998" s="196">
        <f t="shared" si="162"/>
        <v>0</v>
      </c>
      <c r="AE998" s="196">
        <f t="shared" si="163"/>
        <v>0</v>
      </c>
    </row>
    <row r="999" spans="1:31" s="7" customFormat="1" x14ac:dyDescent="0.25">
      <c r="A999" s="364"/>
      <c r="B999" s="248">
        <f t="shared" si="160"/>
        <v>287</v>
      </c>
      <c r="C999" s="321"/>
      <c r="D999" s="364"/>
      <c r="E999" s="321"/>
      <c r="F999" s="46" t="s">
        <v>30</v>
      </c>
      <c r="G999" s="370"/>
      <c r="H999" s="370"/>
      <c r="I999" s="364"/>
      <c r="J999" s="46">
        <v>3.1</v>
      </c>
      <c r="K999" s="48">
        <v>32</v>
      </c>
      <c r="L999" s="48">
        <v>2.5</v>
      </c>
      <c r="M999" s="71">
        <v>2016</v>
      </c>
      <c r="N999" s="144">
        <f>IF(K999="","",IF(O999="",IF(K999=0,"",IF(K999&lt;=[7]Разработчик!$D$7,[7]Разработчик!$C$8,IF(K999&lt;=[7]Разработчик!$G$7,[7]Разработчик!$F$8,IF(K999&lt;=[7]Разработчик!$J$7,[7]Разработчик!$I$8,IF(K999&lt;=[7]Разработчик!$M$7,[7]Разработчик!$L$8,IF(K999&lt;=[7]Разработчик!$P$7,[7]Разработчик!$O$8,IF(K999&lt;=[7]Разработчик!$S$7,[7]Разработчик!$R$8,IF(K999&lt;=425.9,3.5,IF(K999&gt;=[7]Разработчик!$V$7,[7]Разработчик!$U$8))))))))),"-"))</f>
        <v>1.5</v>
      </c>
      <c r="O999" s="145"/>
      <c r="P999" s="71">
        <v>2019</v>
      </c>
      <c r="Q999" s="71">
        <v>2023</v>
      </c>
      <c r="R999" s="71">
        <v>12.5</v>
      </c>
      <c r="S999" s="46" t="s">
        <v>1818</v>
      </c>
      <c r="T999" s="146">
        <f t="shared" si="159"/>
        <v>2028.5</v>
      </c>
      <c r="U999" s="147"/>
      <c r="V999" s="147"/>
      <c r="W999" s="147"/>
      <c r="X999" s="147"/>
      <c r="Y999" s="147"/>
      <c r="Z999" s="147"/>
      <c r="AA999" s="148"/>
      <c r="AB999" s="147"/>
      <c r="AC999" s="196">
        <f t="shared" si="161"/>
        <v>0</v>
      </c>
      <c r="AD999" s="196">
        <f t="shared" si="162"/>
        <v>0</v>
      </c>
      <c r="AE999" s="196">
        <f t="shared" si="163"/>
        <v>0</v>
      </c>
    </row>
    <row r="1000" spans="1:31" s="7" customFormat="1" ht="15" customHeight="1" x14ac:dyDescent="0.25">
      <c r="A1000" s="364" t="s">
        <v>1908</v>
      </c>
      <c r="B1000" s="248">
        <v>288</v>
      </c>
      <c r="C1000" s="321" t="s">
        <v>1909</v>
      </c>
      <c r="D1000" s="364" t="s">
        <v>1910</v>
      </c>
      <c r="E1000" s="321" t="s">
        <v>1161</v>
      </c>
      <c r="F1000" s="46" t="s">
        <v>30</v>
      </c>
      <c r="G1000" s="370">
        <v>0.5</v>
      </c>
      <c r="H1000" s="370">
        <v>0.5</v>
      </c>
      <c r="I1000" s="364">
        <v>160</v>
      </c>
      <c r="J1000" s="46">
        <v>34.299999999999997</v>
      </c>
      <c r="K1000" s="48">
        <v>426</v>
      </c>
      <c r="L1000" s="48">
        <v>10</v>
      </c>
      <c r="M1000" s="71">
        <v>2016</v>
      </c>
      <c r="N1000" s="144">
        <f>IF(K1000="","",IF(O1000="",IF(K1000=0,"",IF(K1000&lt;=[7]Разработчик!$D$7,[7]Разработчик!$C$8,IF(K1000&lt;=[7]Разработчик!$G$7,[7]Разработчик!$F$8,IF(K1000&lt;=[7]Разработчик!$J$7,[7]Разработчик!$I$8,IF(K1000&lt;=[7]Разработчик!$M$7,[7]Разработчик!$L$8,IF(K1000&lt;=[7]Разработчик!$P$7,[7]Разработчик!$O$8,IF(K1000&lt;=[7]Разработчик!$S$7,[7]Разработчик!$R$8,IF(K1000&lt;=425.9,3.5,IF(K1000&gt;=[7]Разработчик!$V$7,[7]Разработчик!$U$8))))))))),"-"))</f>
        <v>4</v>
      </c>
      <c r="O1000" s="145"/>
      <c r="P1000" s="71">
        <v>2019</v>
      </c>
      <c r="Q1000" s="71">
        <v>2023</v>
      </c>
      <c r="R1000" s="71">
        <v>12.5</v>
      </c>
      <c r="S1000" s="46" t="s">
        <v>1173</v>
      </c>
      <c r="T1000" s="146">
        <f t="shared" si="159"/>
        <v>2028.5</v>
      </c>
      <c r="U1000" s="147"/>
      <c r="V1000" s="147"/>
      <c r="W1000" s="147"/>
      <c r="X1000" s="147"/>
      <c r="Y1000" s="147"/>
      <c r="Z1000" s="147"/>
      <c r="AA1000" s="148"/>
      <c r="AB1000" s="147"/>
      <c r="AC1000" s="196">
        <f t="shared" si="161"/>
        <v>0</v>
      </c>
      <c r="AD1000" s="196">
        <f t="shared" si="162"/>
        <v>0</v>
      </c>
      <c r="AE1000" s="196">
        <f t="shared" si="163"/>
        <v>0</v>
      </c>
    </row>
    <row r="1001" spans="1:31" s="7" customFormat="1" x14ac:dyDescent="0.25">
      <c r="A1001" s="364"/>
      <c r="B1001" s="248">
        <f t="shared" ref="B1001:B1006" si="164">B1000</f>
        <v>288</v>
      </c>
      <c r="C1001" s="321"/>
      <c r="D1001" s="364"/>
      <c r="E1001" s="321"/>
      <c r="F1001" s="46" t="s">
        <v>30</v>
      </c>
      <c r="G1001" s="370"/>
      <c r="H1001" s="370"/>
      <c r="I1001" s="364"/>
      <c r="J1001" s="46">
        <v>39.700000000000003</v>
      </c>
      <c r="K1001" s="48">
        <v>219</v>
      </c>
      <c r="L1001" s="48">
        <v>8</v>
      </c>
      <c r="M1001" s="71">
        <v>2016</v>
      </c>
      <c r="N1001" s="144">
        <f>IF(K1001="","",IF(O1001="",IF(K1001=0,"",IF(K1001&lt;=[7]Разработчик!$D$7,[7]Разработчик!$C$8,IF(K1001&lt;=[7]Разработчик!$G$7,[7]Разработчик!$F$8,IF(K1001&lt;=[7]Разработчик!$J$7,[7]Разработчик!$I$8,IF(K1001&lt;=[7]Разработчик!$M$7,[7]Разработчик!$L$8,IF(K1001&lt;=[7]Разработчик!$P$7,[7]Разработчик!$O$8,IF(K1001&lt;=[7]Разработчик!$S$7,[7]Разработчик!$R$8,IF(K1001&lt;=425.9,3.5,IF(K1001&gt;=[7]Разработчик!$V$7,[7]Разработчик!$U$8))))))))),"-"))</f>
        <v>2.5</v>
      </c>
      <c r="O1001" s="145"/>
      <c r="P1001" s="71">
        <v>2019</v>
      </c>
      <c r="Q1001" s="71">
        <v>2023</v>
      </c>
      <c r="R1001" s="71">
        <v>12.5</v>
      </c>
      <c r="S1001" s="46" t="s">
        <v>1173</v>
      </c>
      <c r="T1001" s="146">
        <f t="shared" si="159"/>
        <v>2028.5</v>
      </c>
      <c r="U1001" s="147"/>
      <c r="V1001" s="147"/>
      <c r="W1001" s="147"/>
      <c r="X1001" s="147"/>
      <c r="Y1001" s="147"/>
      <c r="Z1001" s="147"/>
      <c r="AA1001" s="148"/>
      <c r="AB1001" s="147"/>
      <c r="AC1001" s="196">
        <f t="shared" si="161"/>
        <v>0</v>
      </c>
      <c r="AD1001" s="196">
        <f t="shared" si="162"/>
        <v>0</v>
      </c>
      <c r="AE1001" s="196">
        <f t="shared" si="163"/>
        <v>0</v>
      </c>
    </row>
    <row r="1002" spans="1:31" s="7" customFormat="1" ht="46.5" customHeight="1" x14ac:dyDescent="0.25">
      <c r="A1002" s="364"/>
      <c r="B1002" s="248">
        <f t="shared" si="164"/>
        <v>288</v>
      </c>
      <c r="C1002" s="321"/>
      <c r="D1002" s="364"/>
      <c r="E1002" s="321"/>
      <c r="F1002" s="46" t="s">
        <v>30</v>
      </c>
      <c r="G1002" s="370"/>
      <c r="H1002" s="370"/>
      <c r="I1002" s="364"/>
      <c r="J1002" s="46">
        <v>0.1</v>
      </c>
      <c r="K1002" s="48">
        <v>108</v>
      </c>
      <c r="L1002" s="48">
        <v>8</v>
      </c>
      <c r="M1002" s="71">
        <v>2016</v>
      </c>
      <c r="N1002" s="144">
        <f>IF(K1002="","",IF(O1002="",IF(K1002=0,"",IF(K1002&lt;=[7]Разработчик!$D$7,[7]Разработчик!$C$8,IF(K1002&lt;=[7]Разработчик!$G$7,[7]Разработчик!$F$8,IF(K1002&lt;=[7]Разработчик!$J$7,[7]Разработчик!$I$8,IF(K1002&lt;=[7]Разработчик!$M$7,[7]Разработчик!$L$8,IF(K1002&lt;=[7]Разработчик!$P$7,[7]Разработчик!$O$8,IF(K1002&lt;=[7]Разработчик!$S$7,[7]Разработчик!$R$8,IF(K1002&lt;=425.9,3.5,IF(K1002&gt;=[7]Разработчик!$V$7,[7]Разработчик!$U$8))))))))),"-"))</f>
        <v>2</v>
      </c>
      <c r="O1002" s="145"/>
      <c r="P1002" s="71">
        <v>2019</v>
      </c>
      <c r="Q1002" s="71">
        <v>2023</v>
      </c>
      <c r="R1002" s="71">
        <v>12.5</v>
      </c>
      <c r="S1002" s="46" t="s">
        <v>1173</v>
      </c>
      <c r="T1002" s="146">
        <f t="shared" si="159"/>
        <v>2028.5</v>
      </c>
      <c r="U1002" s="147">
        <v>18</v>
      </c>
      <c r="V1002" s="147">
        <v>1</v>
      </c>
      <c r="W1002" s="147">
        <v>7</v>
      </c>
      <c r="X1002" s="147">
        <v>2</v>
      </c>
      <c r="Y1002" s="147">
        <v>1</v>
      </c>
      <c r="Z1002" s="147">
        <v>5</v>
      </c>
      <c r="AA1002" s="148" t="s">
        <v>2998</v>
      </c>
      <c r="AB1002" s="147" t="s">
        <v>2520</v>
      </c>
      <c r="AC1002" s="196">
        <f t="shared" si="161"/>
        <v>27</v>
      </c>
      <c r="AD1002" s="196">
        <f t="shared" si="162"/>
        <v>73</v>
      </c>
      <c r="AE1002" s="196">
        <f t="shared" si="163"/>
        <v>100</v>
      </c>
    </row>
    <row r="1003" spans="1:31" s="7" customFormat="1" x14ac:dyDescent="0.25">
      <c r="A1003" s="364"/>
      <c r="B1003" s="248">
        <f t="shared" si="164"/>
        <v>288</v>
      </c>
      <c r="C1003" s="321"/>
      <c r="D1003" s="364"/>
      <c r="E1003" s="321"/>
      <c r="F1003" s="46" t="s">
        <v>30</v>
      </c>
      <c r="G1003" s="370"/>
      <c r="H1003" s="370"/>
      <c r="I1003" s="364"/>
      <c r="J1003" s="46">
        <v>0.3</v>
      </c>
      <c r="K1003" s="48">
        <v>57</v>
      </c>
      <c r="L1003" s="48">
        <v>5</v>
      </c>
      <c r="M1003" s="71">
        <v>2016</v>
      </c>
      <c r="N1003" s="144">
        <f>IF(K1003="","",IF(O1003="",IF(K1003=0,"",IF(K1003&lt;=[7]Разработчик!$D$7,[7]Разработчик!$C$8,IF(K1003&lt;=[7]Разработчик!$G$7,[7]Разработчик!$F$8,IF(K1003&lt;=[7]Разработчик!$J$7,[7]Разработчик!$I$8,IF(K1003&lt;=[7]Разработчик!$M$7,[7]Разработчик!$L$8,IF(K1003&lt;=[7]Разработчик!$P$7,[7]Разработчик!$O$8,IF(K1003&lt;=[7]Разработчик!$S$7,[7]Разработчик!$R$8,IF(K1003&lt;=425.9,3.5,IF(K1003&gt;=[7]Разработчик!$V$7,[7]Разработчик!$U$8))))))))),"-"))</f>
        <v>1.5</v>
      </c>
      <c r="O1003" s="145"/>
      <c r="P1003" s="71">
        <v>2019</v>
      </c>
      <c r="Q1003" s="71">
        <v>2023</v>
      </c>
      <c r="R1003" s="71">
        <v>12.5</v>
      </c>
      <c r="S1003" s="46" t="s">
        <v>1173</v>
      </c>
      <c r="T1003" s="146">
        <f t="shared" si="159"/>
        <v>2028.5</v>
      </c>
      <c r="U1003" s="147"/>
      <c r="V1003" s="147"/>
      <c r="W1003" s="147"/>
      <c r="X1003" s="147"/>
      <c r="Y1003" s="147"/>
      <c r="Z1003" s="147"/>
      <c r="AA1003" s="148"/>
      <c r="AB1003" s="147"/>
      <c r="AC1003" s="196">
        <f t="shared" si="161"/>
        <v>0</v>
      </c>
      <c r="AD1003" s="196">
        <f t="shared" si="162"/>
        <v>0</v>
      </c>
      <c r="AE1003" s="196">
        <f t="shared" si="163"/>
        <v>0</v>
      </c>
    </row>
    <row r="1004" spans="1:31" s="7" customFormat="1" x14ac:dyDescent="0.25">
      <c r="A1004" s="364"/>
      <c r="B1004" s="248">
        <f t="shared" si="164"/>
        <v>288</v>
      </c>
      <c r="C1004" s="321"/>
      <c r="D1004" s="364"/>
      <c r="E1004" s="321"/>
      <c r="F1004" s="46" t="s">
        <v>30</v>
      </c>
      <c r="G1004" s="370"/>
      <c r="H1004" s="370"/>
      <c r="I1004" s="364"/>
      <c r="J1004" s="46">
        <v>0.2</v>
      </c>
      <c r="K1004" s="48">
        <v>32</v>
      </c>
      <c r="L1004" s="48">
        <v>4.5</v>
      </c>
      <c r="M1004" s="71">
        <v>2016</v>
      </c>
      <c r="N1004" s="144">
        <f>IF(K1004="","",IF(O1004="",IF(K1004=0,"",IF(K1004&lt;=[7]Разработчик!$D$7,[7]Разработчик!$C$8,IF(K1004&lt;=[7]Разработчик!$G$7,[7]Разработчик!$F$8,IF(K1004&lt;=[7]Разработчик!$J$7,[7]Разработчик!$I$8,IF(K1004&lt;=[7]Разработчик!$M$7,[7]Разработчик!$L$8,IF(K1004&lt;=[7]Разработчик!$P$7,[7]Разработчик!$O$8,IF(K1004&lt;=[7]Разработчик!$S$7,[7]Разработчик!$R$8,IF(K1004&lt;=425.9,3.5,IF(K1004&gt;=[7]Разработчик!$V$7,[7]Разработчик!$U$8))))))))),"-"))</f>
        <v>1.5</v>
      </c>
      <c r="O1004" s="145"/>
      <c r="P1004" s="71">
        <v>2019</v>
      </c>
      <c r="Q1004" s="71">
        <v>2023</v>
      </c>
      <c r="R1004" s="71">
        <v>12.5</v>
      </c>
      <c r="S1004" s="46" t="s">
        <v>1173</v>
      </c>
      <c r="T1004" s="146">
        <f t="shared" si="159"/>
        <v>2028.5</v>
      </c>
      <c r="U1004" s="147"/>
      <c r="V1004" s="147"/>
      <c r="W1004" s="147"/>
      <c r="X1004" s="147"/>
      <c r="Y1004" s="147"/>
      <c r="Z1004" s="147"/>
      <c r="AA1004" s="148"/>
      <c r="AB1004" s="147"/>
      <c r="AC1004" s="196">
        <f t="shared" si="161"/>
        <v>0</v>
      </c>
      <c r="AD1004" s="196">
        <f t="shared" si="162"/>
        <v>0</v>
      </c>
      <c r="AE1004" s="196">
        <f t="shared" si="163"/>
        <v>0</v>
      </c>
    </row>
    <row r="1005" spans="1:31" s="7" customFormat="1" ht="53.25" customHeight="1" x14ac:dyDescent="0.25">
      <c r="A1005" s="364"/>
      <c r="B1005" s="248">
        <f t="shared" si="164"/>
        <v>288</v>
      </c>
      <c r="C1005" s="321"/>
      <c r="D1005" s="364" t="s">
        <v>1911</v>
      </c>
      <c r="E1005" s="321"/>
      <c r="F1005" s="46" t="s">
        <v>30</v>
      </c>
      <c r="G1005" s="370">
        <v>0.5</v>
      </c>
      <c r="H1005" s="370">
        <v>0.5</v>
      </c>
      <c r="I1005" s="364">
        <v>160</v>
      </c>
      <c r="J1005" s="46">
        <v>1.3</v>
      </c>
      <c r="K1005" s="48">
        <v>108</v>
      </c>
      <c r="L1005" s="48">
        <v>8</v>
      </c>
      <c r="M1005" s="71">
        <v>2016</v>
      </c>
      <c r="N1005" s="144">
        <f>IF(K1005="","",IF(O1005="",IF(K1005=0,"",IF(K1005&lt;=[7]Разработчик!$D$7,[7]Разработчик!$C$8,IF(K1005&lt;=[7]Разработчик!$G$7,[7]Разработчик!$F$8,IF(K1005&lt;=[7]Разработчик!$J$7,[7]Разработчик!$I$8,IF(K1005&lt;=[7]Разработчик!$M$7,[7]Разработчик!$L$8,IF(K1005&lt;=[7]Разработчик!$P$7,[7]Разработчик!$O$8,IF(K1005&lt;=[7]Разработчик!$S$7,[7]Разработчик!$R$8,IF(K1005&lt;=425.9,3.5,IF(K1005&gt;=[7]Разработчик!$V$7,[7]Разработчик!$U$8))))))))),"-"))</f>
        <v>2</v>
      </c>
      <c r="O1005" s="145"/>
      <c r="P1005" s="71">
        <v>2019</v>
      </c>
      <c r="Q1005" s="71">
        <v>2023</v>
      </c>
      <c r="R1005" s="71">
        <v>12.5</v>
      </c>
      <c r="S1005" s="46" t="s">
        <v>1173</v>
      </c>
      <c r="T1005" s="146">
        <f t="shared" si="159"/>
        <v>2028.5</v>
      </c>
      <c r="U1005" s="147">
        <v>3</v>
      </c>
      <c r="V1005" s="147">
        <v>0</v>
      </c>
      <c r="W1005" s="147">
        <v>3</v>
      </c>
      <c r="X1005" s="147">
        <v>1</v>
      </c>
      <c r="Y1005" s="147">
        <v>1</v>
      </c>
      <c r="Z1005" s="147">
        <v>2</v>
      </c>
      <c r="AA1005" s="148" t="s">
        <v>2999</v>
      </c>
      <c r="AB1005" s="147" t="s">
        <v>2521</v>
      </c>
      <c r="AC1005" s="196">
        <f t="shared" si="161"/>
        <v>7</v>
      </c>
      <c r="AD1005" s="196">
        <f t="shared" si="162"/>
        <v>21</v>
      </c>
      <c r="AE1005" s="196">
        <f t="shared" si="163"/>
        <v>28</v>
      </c>
    </row>
    <row r="1006" spans="1:31" s="7" customFormat="1" x14ac:dyDescent="0.25">
      <c r="A1006" s="364"/>
      <c r="B1006" s="248">
        <f t="shared" si="164"/>
        <v>288</v>
      </c>
      <c r="C1006" s="321"/>
      <c r="D1006" s="364"/>
      <c r="E1006" s="321"/>
      <c r="F1006" s="46" t="s">
        <v>30</v>
      </c>
      <c r="G1006" s="370"/>
      <c r="H1006" s="370"/>
      <c r="I1006" s="364"/>
      <c r="J1006" s="46">
        <v>1.5</v>
      </c>
      <c r="K1006" s="48">
        <v>57</v>
      </c>
      <c r="L1006" s="48">
        <v>5</v>
      </c>
      <c r="M1006" s="71">
        <v>2016</v>
      </c>
      <c r="N1006" s="144">
        <f>IF(K1006="","",IF(O1006="",IF(K1006=0,"",IF(K1006&lt;=[7]Разработчик!$D$7,[7]Разработчик!$C$8,IF(K1006&lt;=[7]Разработчик!$G$7,[7]Разработчик!$F$8,IF(K1006&lt;=[7]Разработчик!$J$7,[7]Разработчик!$I$8,IF(K1006&lt;=[7]Разработчик!$M$7,[7]Разработчик!$L$8,IF(K1006&lt;=[7]Разработчик!$P$7,[7]Разработчик!$O$8,IF(K1006&lt;=[7]Разработчик!$S$7,[7]Разработчик!$R$8,IF(K1006&lt;=425.9,3.5,IF(K1006&gt;=[7]Разработчик!$V$7,[7]Разработчик!$U$8))))))))),"-"))</f>
        <v>1.5</v>
      </c>
      <c r="O1006" s="145"/>
      <c r="P1006" s="71">
        <v>2019</v>
      </c>
      <c r="Q1006" s="71">
        <v>2023</v>
      </c>
      <c r="R1006" s="71">
        <v>12.5</v>
      </c>
      <c r="S1006" s="46" t="s">
        <v>1173</v>
      </c>
      <c r="T1006" s="146">
        <f t="shared" si="159"/>
        <v>2028.5</v>
      </c>
      <c r="U1006" s="147"/>
      <c r="V1006" s="147"/>
      <c r="W1006" s="147"/>
      <c r="X1006" s="147"/>
      <c r="Y1006" s="147"/>
      <c r="Z1006" s="147"/>
      <c r="AA1006" s="148"/>
      <c r="AB1006" s="147"/>
      <c r="AC1006" s="196">
        <f t="shared" si="161"/>
        <v>0</v>
      </c>
      <c r="AD1006" s="196">
        <f t="shared" si="162"/>
        <v>0</v>
      </c>
      <c r="AE1006" s="196">
        <f t="shared" si="163"/>
        <v>0</v>
      </c>
    </row>
    <row r="1007" spans="1:31" s="7" customFormat="1" ht="72.75" customHeight="1" x14ac:dyDescent="0.25">
      <c r="A1007" s="364" t="s">
        <v>1912</v>
      </c>
      <c r="B1007" s="248">
        <v>291</v>
      </c>
      <c r="C1007" s="321" t="s">
        <v>1913</v>
      </c>
      <c r="D1007" s="364" t="s">
        <v>1914</v>
      </c>
      <c r="E1007" s="321" t="s">
        <v>1900</v>
      </c>
      <c r="F1007" s="46" t="s">
        <v>33</v>
      </c>
      <c r="G1007" s="364">
        <v>0.6</v>
      </c>
      <c r="H1007" s="364">
        <v>0.6</v>
      </c>
      <c r="I1007" s="364">
        <v>120</v>
      </c>
      <c r="J1007" s="46">
        <v>3.1</v>
      </c>
      <c r="K1007" s="46">
        <v>89</v>
      </c>
      <c r="L1007" s="46">
        <v>6</v>
      </c>
      <c r="M1007" s="71">
        <v>2016</v>
      </c>
      <c r="N1007" s="144">
        <f>IF(K1007="","",IF(O1007="",IF(K1007=0,"",IF(K1007&lt;=[7]Разработчик!$D$7,[7]Разработчик!$C$8,IF(K1007&lt;=[7]Разработчик!$G$7,[7]Разработчик!$F$8,IF(K1007&lt;=[7]Разработчик!$J$7,[7]Разработчик!$I$8,IF(K1007&lt;=[7]Разработчик!$M$7,[7]Разработчик!$L$8,IF(K1007&lt;=[7]Разработчик!$P$7,[7]Разработчик!$O$8,IF(K1007&lt;=[7]Разработчик!$S$7,[7]Разработчик!$R$8,IF(K1007&lt;=425.9,3.5,IF(K1007&gt;=[7]Разработчик!$V$7,[7]Разработчик!$U$8))))))))),"-"))</f>
        <v>2</v>
      </c>
      <c r="O1007" s="145"/>
      <c r="P1007" s="71">
        <v>2019</v>
      </c>
      <c r="Q1007" s="71">
        <v>2023</v>
      </c>
      <c r="R1007" s="71">
        <v>12.5</v>
      </c>
      <c r="S1007" s="46" t="s">
        <v>1173</v>
      </c>
      <c r="T1007" s="146">
        <f t="shared" si="159"/>
        <v>2028.5</v>
      </c>
      <c r="U1007" s="147">
        <v>7</v>
      </c>
      <c r="V1007" s="147">
        <v>3</v>
      </c>
      <c r="W1007" s="147">
        <v>12</v>
      </c>
      <c r="X1007" s="147">
        <v>6</v>
      </c>
      <c r="Y1007" s="147">
        <v>0</v>
      </c>
      <c r="Z1007" s="147">
        <v>5</v>
      </c>
      <c r="AA1007" s="148" t="s">
        <v>3000</v>
      </c>
      <c r="AB1007" s="147" t="s">
        <v>2521</v>
      </c>
      <c r="AC1007" s="196">
        <f t="shared" si="161"/>
        <v>21</v>
      </c>
      <c r="AD1007" s="196">
        <f t="shared" si="162"/>
        <v>74</v>
      </c>
      <c r="AE1007" s="196">
        <f t="shared" si="163"/>
        <v>95</v>
      </c>
    </row>
    <row r="1008" spans="1:31" s="7" customFormat="1" x14ac:dyDescent="0.25">
      <c r="A1008" s="364"/>
      <c r="B1008" s="248">
        <f>B1007</f>
        <v>291</v>
      </c>
      <c r="C1008" s="321"/>
      <c r="D1008" s="364"/>
      <c r="E1008" s="321"/>
      <c r="F1008" s="46" t="s">
        <v>33</v>
      </c>
      <c r="G1008" s="364"/>
      <c r="H1008" s="364"/>
      <c r="I1008" s="364"/>
      <c r="J1008" s="46">
        <v>2.5</v>
      </c>
      <c r="K1008" s="46">
        <v>57</v>
      </c>
      <c r="L1008" s="46">
        <v>5</v>
      </c>
      <c r="M1008" s="71">
        <v>2016</v>
      </c>
      <c r="N1008" s="144">
        <f>IF(K1008="","",IF(O1008="",IF(K1008=0,"",IF(K1008&lt;=[7]Разработчик!$D$7,[7]Разработчик!$C$8,IF(K1008&lt;=[7]Разработчик!$G$7,[7]Разработчик!$F$8,IF(K1008&lt;=[7]Разработчик!$J$7,[7]Разработчик!$I$8,IF(K1008&lt;=[7]Разработчик!$M$7,[7]Разработчик!$L$8,IF(K1008&lt;=[7]Разработчик!$P$7,[7]Разработчик!$O$8,IF(K1008&lt;=[7]Разработчик!$S$7,[7]Разработчик!$R$8,IF(K1008&lt;=425.9,3.5,IF(K1008&gt;=[7]Разработчик!$V$7,[7]Разработчик!$U$8))))))))),"-"))</f>
        <v>1.5</v>
      </c>
      <c r="O1008" s="145"/>
      <c r="P1008" s="71">
        <v>2019</v>
      </c>
      <c r="Q1008" s="71">
        <v>2023</v>
      </c>
      <c r="R1008" s="71">
        <v>12.5</v>
      </c>
      <c r="S1008" s="46" t="s">
        <v>1173</v>
      </c>
      <c r="T1008" s="146">
        <f t="shared" si="159"/>
        <v>2028.5</v>
      </c>
      <c r="U1008" s="147"/>
      <c r="V1008" s="147"/>
      <c r="W1008" s="147"/>
      <c r="X1008" s="147"/>
      <c r="Y1008" s="147"/>
      <c r="Z1008" s="147"/>
      <c r="AA1008" s="148"/>
      <c r="AB1008" s="147"/>
      <c r="AC1008" s="196">
        <f t="shared" si="161"/>
        <v>0</v>
      </c>
      <c r="AD1008" s="196">
        <f t="shared" si="162"/>
        <v>0</v>
      </c>
      <c r="AE1008" s="196">
        <f t="shared" si="163"/>
        <v>0</v>
      </c>
    </row>
    <row r="1009" spans="1:31" s="7" customFormat="1" ht="15" customHeight="1" x14ac:dyDescent="0.25">
      <c r="A1009" s="364" t="s">
        <v>1915</v>
      </c>
      <c r="B1009" s="248">
        <v>295</v>
      </c>
      <c r="C1009" s="382" t="s">
        <v>1916</v>
      </c>
      <c r="D1009" s="364" t="s">
        <v>1917</v>
      </c>
      <c r="E1009" s="382" t="s">
        <v>752</v>
      </c>
      <c r="F1009" s="46" t="s">
        <v>33</v>
      </c>
      <c r="G1009" s="364">
        <v>1.6</v>
      </c>
      <c r="H1009" s="364">
        <v>1.6</v>
      </c>
      <c r="I1009" s="364">
        <v>120</v>
      </c>
      <c r="J1009" s="46">
        <v>20</v>
      </c>
      <c r="K1009" s="46">
        <v>159</v>
      </c>
      <c r="L1009" s="46">
        <v>10</v>
      </c>
      <c r="M1009" s="71">
        <v>2016</v>
      </c>
      <c r="N1009" s="144">
        <f>IF(K1009="","",IF(O1009="",IF(K1009=0,"",IF(K1009&lt;=[7]Разработчик!$D$7,[7]Разработчик!$C$8,IF(K1009&lt;=[7]Разработчик!$G$7,[7]Разработчик!$F$8,IF(K1009&lt;=[7]Разработчик!$J$7,[7]Разработчик!$I$8,IF(K1009&lt;=[7]Разработчик!$M$7,[7]Разработчик!$L$8,IF(K1009&lt;=[7]Разработчик!$P$7,[7]Разработчик!$O$8,IF(K1009&lt;=[7]Разработчик!$S$7,[7]Разработчик!$R$8,IF(K1009&lt;=425.9,3.5,IF(K1009&gt;=[7]Разработчик!$V$7,[7]Разработчик!$U$8))))))))),"-"))</f>
        <v>2.5</v>
      </c>
      <c r="O1009" s="145"/>
      <c r="P1009" s="71">
        <v>2019</v>
      </c>
      <c r="Q1009" s="71">
        <v>2023</v>
      </c>
      <c r="R1009" s="71">
        <v>12.5</v>
      </c>
      <c r="S1009" s="46" t="s">
        <v>1173</v>
      </c>
      <c r="T1009" s="146">
        <f t="shared" si="159"/>
        <v>2028.5</v>
      </c>
      <c r="U1009" s="147"/>
      <c r="V1009" s="147"/>
      <c r="W1009" s="147"/>
      <c r="X1009" s="147"/>
      <c r="Y1009" s="147"/>
      <c r="Z1009" s="147"/>
      <c r="AA1009" s="148"/>
      <c r="AB1009" s="147"/>
      <c r="AC1009" s="196">
        <f t="shared" si="161"/>
        <v>0</v>
      </c>
      <c r="AD1009" s="196">
        <f t="shared" si="162"/>
        <v>0</v>
      </c>
      <c r="AE1009" s="196">
        <f t="shared" si="163"/>
        <v>0</v>
      </c>
    </row>
    <row r="1010" spans="1:31" s="7" customFormat="1" ht="52.5" customHeight="1" x14ac:dyDescent="0.25">
      <c r="A1010" s="364"/>
      <c r="B1010" s="248">
        <f t="shared" ref="B1010:B1011" si="165">B1009</f>
        <v>295</v>
      </c>
      <c r="C1010" s="382"/>
      <c r="D1010" s="364"/>
      <c r="E1010" s="382"/>
      <c r="F1010" s="46" t="s">
        <v>33</v>
      </c>
      <c r="G1010" s="364"/>
      <c r="H1010" s="364"/>
      <c r="I1010" s="364"/>
      <c r="J1010" s="46">
        <v>0.1</v>
      </c>
      <c r="K1010" s="46">
        <v>57</v>
      </c>
      <c r="L1010" s="46">
        <v>6</v>
      </c>
      <c r="M1010" s="71">
        <v>2016</v>
      </c>
      <c r="N1010" s="144">
        <f>IF(K1010="","",IF(O1010="",IF(K1010=0,"",IF(K1010&lt;=[7]Разработчик!$D$7,[7]Разработчик!$C$8,IF(K1010&lt;=[7]Разработчик!$G$7,[7]Разработчик!$F$8,IF(K1010&lt;=[7]Разработчик!$J$7,[7]Разработчик!$I$8,IF(K1010&lt;=[7]Разработчик!$M$7,[7]Разработчик!$L$8,IF(K1010&lt;=[7]Разработчик!$P$7,[7]Разработчик!$O$8,IF(K1010&lt;=[7]Разработчик!$S$7,[7]Разработчик!$R$8,IF(K1010&lt;=425.9,3.5,IF(K1010&gt;=[7]Разработчик!$V$7,[7]Разработчик!$U$8))))))))),"-"))</f>
        <v>1.5</v>
      </c>
      <c r="O1010" s="145"/>
      <c r="P1010" s="71">
        <v>2019</v>
      </c>
      <c r="Q1010" s="71">
        <v>2023</v>
      </c>
      <c r="R1010" s="71">
        <v>12.5</v>
      </c>
      <c r="S1010" s="46" t="s">
        <v>1173</v>
      </c>
      <c r="T1010" s="146">
        <f t="shared" si="159"/>
        <v>2028.5</v>
      </c>
      <c r="U1010" s="147">
        <v>7</v>
      </c>
      <c r="V1010" s="147">
        <v>1</v>
      </c>
      <c r="W1010" s="147">
        <v>1</v>
      </c>
      <c r="X1010" s="147">
        <v>0</v>
      </c>
      <c r="Y1010" s="147">
        <v>1</v>
      </c>
      <c r="Z1010" s="147">
        <v>1</v>
      </c>
      <c r="AA1010" s="148" t="s">
        <v>3001</v>
      </c>
      <c r="AB1010" s="147" t="s">
        <v>2521</v>
      </c>
      <c r="AC1010" s="196">
        <f t="shared" si="161"/>
        <v>10</v>
      </c>
      <c r="AD1010" s="196">
        <f t="shared" si="162"/>
        <v>23</v>
      </c>
      <c r="AE1010" s="196">
        <f t="shared" si="163"/>
        <v>33</v>
      </c>
    </row>
    <row r="1011" spans="1:31" s="7" customFormat="1" x14ac:dyDescent="0.25">
      <c r="A1011" s="364"/>
      <c r="B1011" s="248">
        <f t="shared" si="165"/>
        <v>295</v>
      </c>
      <c r="C1011" s="382"/>
      <c r="D1011" s="364"/>
      <c r="E1011" s="382"/>
      <c r="F1011" s="46" t="s">
        <v>33</v>
      </c>
      <c r="G1011" s="364"/>
      <c r="H1011" s="364"/>
      <c r="I1011" s="364"/>
      <c r="J1011" s="46">
        <v>0.1</v>
      </c>
      <c r="K1011" s="46">
        <v>18</v>
      </c>
      <c r="L1011" s="46">
        <v>4</v>
      </c>
      <c r="M1011" s="71">
        <v>2016</v>
      </c>
      <c r="N1011" s="144">
        <f>IF(K1011="","",IF(O1011="",IF(K1011=0,"",IF(K1011&lt;=[7]Разработчик!$D$7,[7]Разработчик!$C$8,IF(K1011&lt;=[7]Разработчик!$G$7,[7]Разработчик!$F$8,IF(K1011&lt;=[7]Разработчик!$J$7,[7]Разработчик!$I$8,IF(K1011&lt;=[7]Разработчик!$M$7,[7]Разработчик!$L$8,IF(K1011&lt;=[7]Разработчик!$P$7,[7]Разработчик!$O$8,IF(K1011&lt;=[7]Разработчик!$S$7,[7]Разработчик!$R$8,IF(K1011&lt;=425.9,3.5,IF(K1011&gt;=[7]Разработчик!$V$7,[7]Разработчик!$U$8))))))))),"-"))</f>
        <v>1</v>
      </c>
      <c r="O1011" s="145"/>
      <c r="P1011" s="71">
        <v>2019</v>
      </c>
      <c r="Q1011" s="71">
        <v>2023</v>
      </c>
      <c r="R1011" s="71">
        <v>12.5</v>
      </c>
      <c r="S1011" s="46" t="s">
        <v>1173</v>
      </c>
      <c r="T1011" s="146">
        <f t="shared" si="159"/>
        <v>2028.5</v>
      </c>
      <c r="U1011" s="147"/>
      <c r="V1011" s="147"/>
      <c r="W1011" s="147"/>
      <c r="X1011" s="147"/>
      <c r="Y1011" s="147"/>
      <c r="Z1011" s="147"/>
      <c r="AA1011" s="148"/>
      <c r="AB1011" s="147"/>
      <c r="AC1011" s="196">
        <f t="shared" si="161"/>
        <v>0</v>
      </c>
      <c r="AD1011" s="196">
        <f t="shared" si="162"/>
        <v>0</v>
      </c>
      <c r="AE1011" s="196">
        <f t="shared" si="163"/>
        <v>0</v>
      </c>
    </row>
    <row r="1012" spans="1:31" s="7" customFormat="1" ht="45" customHeight="1" x14ac:dyDescent="0.25">
      <c r="A1012" s="364" t="s">
        <v>1918</v>
      </c>
      <c r="B1012" s="248">
        <v>296</v>
      </c>
      <c r="C1012" s="382" t="s">
        <v>3202</v>
      </c>
      <c r="D1012" s="364" t="s">
        <v>1919</v>
      </c>
      <c r="E1012" s="382" t="s">
        <v>752</v>
      </c>
      <c r="F1012" s="46" t="s">
        <v>33</v>
      </c>
      <c r="G1012" s="364">
        <v>1.6</v>
      </c>
      <c r="H1012" s="364">
        <v>1.6</v>
      </c>
      <c r="I1012" s="364">
        <v>120</v>
      </c>
      <c r="J1012" s="46">
        <v>32.770000000000003</v>
      </c>
      <c r="K1012" s="46">
        <v>32</v>
      </c>
      <c r="L1012" s="46">
        <v>4.5</v>
      </c>
      <c r="M1012" s="71">
        <v>2016</v>
      </c>
      <c r="N1012" s="144">
        <f>IF(K1012="","",IF(O1012="",IF(K1012=0,"",IF(K1012&lt;=[7]Разработчик!$D$7,[7]Разработчик!$C$8,IF(K1012&lt;=[7]Разработчик!$G$7,[7]Разработчик!$F$8,IF(K1012&lt;=[7]Разработчик!$J$7,[7]Разработчик!$I$8,IF(K1012&lt;=[7]Разработчик!$M$7,[7]Разработчик!$L$8,IF(K1012&lt;=[7]Разработчик!$P$7,[7]Разработчик!$O$8,IF(K1012&lt;=[7]Разработчик!$S$7,[7]Разработчик!$R$8,IF(K1012&lt;=425.9,3.5,IF(K1012&gt;=[7]Разработчик!$V$7,[7]Разработчик!$U$8))))))))),"-"))</f>
        <v>1.5</v>
      </c>
      <c r="O1012" s="145"/>
      <c r="P1012" s="71">
        <v>2019</v>
      </c>
      <c r="Q1012" s="71">
        <v>2023</v>
      </c>
      <c r="R1012" s="71">
        <v>12.5</v>
      </c>
      <c r="S1012" s="46" t="s">
        <v>1173</v>
      </c>
      <c r="T1012" s="146">
        <f t="shared" si="159"/>
        <v>2028.5</v>
      </c>
      <c r="U1012" s="147">
        <v>21</v>
      </c>
      <c r="V1012" s="147">
        <v>3</v>
      </c>
      <c r="W1012" s="147">
        <v>17</v>
      </c>
      <c r="X1012" s="147">
        <v>0</v>
      </c>
      <c r="Y1012" s="147">
        <v>2</v>
      </c>
      <c r="Z1012" s="147">
        <v>0</v>
      </c>
      <c r="AA1012" s="148" t="s">
        <v>3002</v>
      </c>
      <c r="AB1012" s="147" t="s">
        <v>2521</v>
      </c>
      <c r="AC1012" s="196">
        <f t="shared" si="161"/>
        <v>26</v>
      </c>
      <c r="AD1012" s="196">
        <f t="shared" si="162"/>
        <v>87</v>
      </c>
      <c r="AE1012" s="196">
        <f t="shared" si="163"/>
        <v>113</v>
      </c>
    </row>
    <row r="1013" spans="1:31" s="7" customFormat="1" x14ac:dyDescent="0.25">
      <c r="A1013" s="364"/>
      <c r="B1013" s="248">
        <f t="shared" ref="B1013" si="166">B1012</f>
        <v>296</v>
      </c>
      <c r="C1013" s="382"/>
      <c r="D1013" s="364"/>
      <c r="E1013" s="382"/>
      <c r="F1013" s="46" t="s">
        <v>33</v>
      </c>
      <c r="G1013" s="364"/>
      <c r="H1013" s="364"/>
      <c r="I1013" s="364"/>
      <c r="J1013" s="46">
        <v>0.3</v>
      </c>
      <c r="K1013" s="46">
        <v>25</v>
      </c>
      <c r="L1013" s="46">
        <v>4.5</v>
      </c>
      <c r="M1013" s="71">
        <v>2016</v>
      </c>
      <c r="N1013" s="144">
        <f>IF(K1013="","",IF(O1013="",IF(K1013=0,"",IF(K1013&lt;=[7]Разработчик!$D$7,[7]Разработчик!$C$8,IF(K1013&lt;=[7]Разработчик!$G$7,[7]Разработчик!$F$8,IF(K1013&lt;=[7]Разработчик!$J$7,[7]Разработчик!$I$8,IF(K1013&lt;=[7]Разработчик!$M$7,[7]Разработчик!$L$8,IF(K1013&lt;=[7]Разработчик!$P$7,[7]Разработчик!$O$8,IF(K1013&lt;=[7]Разработчик!$S$7,[7]Разработчик!$R$8,IF(K1013&lt;=425.9,3.5,IF(K1013&gt;=[7]Разработчик!$V$7,[7]Разработчик!$U$8))))))))),"-"))</f>
        <v>1</v>
      </c>
      <c r="O1013" s="145"/>
      <c r="P1013" s="71">
        <v>2019</v>
      </c>
      <c r="Q1013" s="71">
        <v>2023</v>
      </c>
      <c r="R1013" s="71">
        <v>12.5</v>
      </c>
      <c r="S1013" s="46" t="s">
        <v>1173</v>
      </c>
      <c r="T1013" s="146">
        <f t="shared" si="159"/>
        <v>2028.5</v>
      </c>
      <c r="U1013" s="147"/>
      <c r="V1013" s="147"/>
      <c r="W1013" s="147"/>
      <c r="X1013" s="147"/>
      <c r="Y1013" s="147"/>
      <c r="Z1013" s="147"/>
      <c r="AA1013" s="148"/>
      <c r="AB1013" s="147"/>
      <c r="AC1013" s="196">
        <f t="shared" si="161"/>
        <v>0</v>
      </c>
      <c r="AD1013" s="196">
        <f t="shared" si="162"/>
        <v>0</v>
      </c>
      <c r="AE1013" s="196">
        <f t="shared" si="163"/>
        <v>0</v>
      </c>
    </row>
    <row r="1014" spans="1:31" s="7" customFormat="1" ht="15" customHeight="1" x14ac:dyDescent="0.25">
      <c r="A1014" s="364" t="s">
        <v>1920</v>
      </c>
      <c r="B1014" s="248">
        <v>297</v>
      </c>
      <c r="C1014" s="382" t="s">
        <v>1921</v>
      </c>
      <c r="D1014" s="364" t="s">
        <v>1922</v>
      </c>
      <c r="E1014" s="382" t="s">
        <v>752</v>
      </c>
      <c r="F1014" s="46" t="s">
        <v>33</v>
      </c>
      <c r="G1014" s="364">
        <v>0.5</v>
      </c>
      <c r="H1014" s="364">
        <v>0.5</v>
      </c>
      <c r="I1014" s="364">
        <v>120</v>
      </c>
      <c r="J1014" s="46">
        <v>33.1</v>
      </c>
      <c r="K1014" s="48">
        <v>108</v>
      </c>
      <c r="L1014" s="48">
        <v>9</v>
      </c>
      <c r="M1014" s="71">
        <v>2016</v>
      </c>
      <c r="N1014" s="144">
        <f>IF(K1014="","",IF(O1014="",IF(K1014=0,"",IF(K1014&lt;=[7]Разработчик!$D$7,[7]Разработчик!$C$8,IF(K1014&lt;=[7]Разработчик!$G$7,[7]Разработчик!$F$8,IF(K1014&lt;=[7]Разработчик!$J$7,[7]Разработчик!$I$8,IF(K1014&lt;=[7]Разработчик!$M$7,[7]Разработчик!$L$8,IF(K1014&lt;=[7]Разработчик!$P$7,[7]Разработчик!$O$8,IF(K1014&lt;=[7]Разработчик!$S$7,[7]Разработчик!$R$8,IF(K1014&lt;=425.9,3.5,IF(K1014&gt;=[7]Разработчик!$V$7,[7]Разработчик!$U$8))))))))),"-"))</f>
        <v>2</v>
      </c>
      <c r="O1014" s="145"/>
      <c r="P1014" s="71">
        <v>2019</v>
      </c>
      <c r="Q1014" s="71">
        <v>2023</v>
      </c>
      <c r="R1014" s="71">
        <v>12.5</v>
      </c>
      <c r="S1014" s="46" t="s">
        <v>1173</v>
      </c>
      <c r="T1014" s="146">
        <f t="shared" si="159"/>
        <v>2028.5</v>
      </c>
      <c r="U1014" s="147"/>
      <c r="V1014" s="147"/>
      <c r="W1014" s="147"/>
      <c r="X1014" s="147"/>
      <c r="Y1014" s="147"/>
      <c r="Z1014" s="147"/>
      <c r="AA1014" s="148"/>
      <c r="AB1014" s="147"/>
      <c r="AC1014" s="196">
        <f t="shared" si="161"/>
        <v>0</v>
      </c>
      <c r="AD1014" s="196">
        <f t="shared" si="162"/>
        <v>0</v>
      </c>
      <c r="AE1014" s="196">
        <f t="shared" si="163"/>
        <v>0</v>
      </c>
    </row>
    <row r="1015" spans="1:31" s="7" customFormat="1" ht="42" customHeight="1" x14ac:dyDescent="0.25">
      <c r="A1015" s="364"/>
      <c r="B1015" s="248">
        <f t="shared" ref="B1015:B1024" si="167">B1014</f>
        <v>297</v>
      </c>
      <c r="C1015" s="382"/>
      <c r="D1015" s="364"/>
      <c r="E1015" s="382"/>
      <c r="F1015" s="46" t="s">
        <v>33</v>
      </c>
      <c r="G1015" s="364"/>
      <c r="H1015" s="364"/>
      <c r="I1015" s="364"/>
      <c r="J1015" s="46">
        <v>3.79</v>
      </c>
      <c r="K1015" s="48">
        <v>89</v>
      </c>
      <c r="L1015" s="48">
        <v>7</v>
      </c>
      <c r="M1015" s="71">
        <v>2016</v>
      </c>
      <c r="N1015" s="144">
        <f>IF(K1015="","",IF(O1015="",IF(K1015=0,"",IF(K1015&lt;=[7]Разработчик!$D$7,[7]Разработчик!$C$8,IF(K1015&lt;=[7]Разработчик!$G$7,[7]Разработчик!$F$8,IF(K1015&lt;=[7]Разработчик!$J$7,[7]Разработчик!$I$8,IF(K1015&lt;=[7]Разработчик!$M$7,[7]Разработчик!$L$8,IF(K1015&lt;=[7]Разработчик!$P$7,[7]Разработчик!$O$8,IF(K1015&lt;=[7]Разработчик!$S$7,[7]Разработчик!$R$8,IF(K1015&lt;=425.9,3.5,IF(K1015&gt;=[7]Разработчик!$V$7,[7]Разработчик!$U$8))))))))),"-"))</f>
        <v>2</v>
      </c>
      <c r="O1015" s="145"/>
      <c r="P1015" s="71">
        <v>2019</v>
      </c>
      <c r="Q1015" s="71">
        <v>2023</v>
      </c>
      <c r="R1015" s="71">
        <v>12.5</v>
      </c>
      <c r="S1015" s="46" t="s">
        <v>1173</v>
      </c>
      <c r="T1015" s="146">
        <f t="shared" si="159"/>
        <v>2028.5</v>
      </c>
      <c r="U1015" s="147">
        <v>14</v>
      </c>
      <c r="V1015" s="147">
        <v>0</v>
      </c>
      <c r="W1015" s="147">
        <v>0</v>
      </c>
      <c r="X1015" s="147">
        <v>1</v>
      </c>
      <c r="Y1015" s="147">
        <v>0</v>
      </c>
      <c r="Z1015" s="147">
        <v>0</v>
      </c>
      <c r="AA1015" s="148" t="s">
        <v>3003</v>
      </c>
      <c r="AB1015" s="147" t="s">
        <v>2521</v>
      </c>
      <c r="AC1015" s="196">
        <f t="shared" si="161"/>
        <v>15</v>
      </c>
      <c r="AD1015" s="196">
        <f t="shared" si="162"/>
        <v>30</v>
      </c>
      <c r="AE1015" s="196">
        <f t="shared" si="163"/>
        <v>45</v>
      </c>
    </row>
    <row r="1016" spans="1:31" s="7" customFormat="1" x14ac:dyDescent="0.25">
      <c r="A1016" s="364"/>
      <c r="B1016" s="248">
        <f t="shared" si="167"/>
        <v>297</v>
      </c>
      <c r="C1016" s="382"/>
      <c r="D1016" s="364"/>
      <c r="E1016" s="382"/>
      <c r="F1016" s="46" t="s">
        <v>33</v>
      </c>
      <c r="G1016" s="364"/>
      <c r="H1016" s="364"/>
      <c r="I1016" s="364"/>
      <c r="J1016" s="46">
        <v>23.8</v>
      </c>
      <c r="K1016" s="48">
        <v>57</v>
      </c>
      <c r="L1016" s="48">
        <v>6</v>
      </c>
      <c r="M1016" s="71">
        <v>2016</v>
      </c>
      <c r="N1016" s="144">
        <f>IF(K1016="","",IF(O1016="",IF(K1016=0,"",IF(K1016&lt;=[7]Разработчик!$D$7,[7]Разработчик!$C$8,IF(K1016&lt;=[7]Разработчик!$G$7,[7]Разработчик!$F$8,IF(K1016&lt;=[7]Разработчик!$J$7,[7]Разработчик!$I$8,IF(K1016&lt;=[7]Разработчик!$M$7,[7]Разработчик!$L$8,IF(K1016&lt;=[7]Разработчик!$P$7,[7]Разработчик!$O$8,IF(K1016&lt;=[7]Разработчик!$S$7,[7]Разработчик!$R$8,IF(K1016&lt;=425.9,3.5,IF(K1016&gt;=[7]Разработчик!$V$7,[7]Разработчик!$U$8))))))))),"-"))</f>
        <v>1.5</v>
      </c>
      <c r="O1016" s="145"/>
      <c r="P1016" s="71">
        <v>2019</v>
      </c>
      <c r="Q1016" s="71">
        <v>2023</v>
      </c>
      <c r="R1016" s="71">
        <v>12.5</v>
      </c>
      <c r="S1016" s="46" t="s">
        <v>1173</v>
      </c>
      <c r="T1016" s="146">
        <f t="shared" si="159"/>
        <v>2028.5</v>
      </c>
      <c r="U1016" s="147"/>
      <c r="V1016" s="147"/>
      <c r="W1016" s="147"/>
      <c r="X1016" s="147"/>
      <c r="Y1016" s="147"/>
      <c r="Z1016" s="147"/>
      <c r="AA1016" s="148"/>
      <c r="AB1016" s="147"/>
      <c r="AC1016" s="196">
        <f t="shared" si="161"/>
        <v>0</v>
      </c>
      <c r="AD1016" s="196">
        <f t="shared" si="162"/>
        <v>0</v>
      </c>
      <c r="AE1016" s="196">
        <f t="shared" si="163"/>
        <v>0</v>
      </c>
    </row>
    <row r="1017" spans="1:31" s="7" customFormat="1" x14ac:dyDescent="0.25">
      <c r="A1017" s="364"/>
      <c r="B1017" s="248">
        <f t="shared" si="167"/>
        <v>297</v>
      </c>
      <c r="C1017" s="382"/>
      <c r="D1017" s="150" t="s">
        <v>1923</v>
      </c>
      <c r="E1017" s="382"/>
      <c r="F1017" s="46" t="s">
        <v>33</v>
      </c>
      <c r="G1017" s="18">
        <v>0.5</v>
      </c>
      <c r="H1017" s="18">
        <v>0.5</v>
      </c>
      <c r="I1017" s="18">
        <v>120</v>
      </c>
      <c r="J1017" s="18">
        <v>10.15</v>
      </c>
      <c r="K1017" s="18">
        <v>57</v>
      </c>
      <c r="L1017" s="18">
        <v>6</v>
      </c>
      <c r="M1017" s="71">
        <v>2016</v>
      </c>
      <c r="N1017" s="144">
        <f>IF(K1017="","",IF(O1017="",IF(K1017=0,"",IF(K1017&lt;=[7]Разработчик!$D$7,[7]Разработчик!$C$8,IF(K1017&lt;=[7]Разработчик!$G$7,[7]Разработчик!$F$8,IF(K1017&lt;=[7]Разработчик!$J$7,[7]Разработчик!$I$8,IF(K1017&lt;=[7]Разработчик!$M$7,[7]Разработчик!$L$8,IF(K1017&lt;=[7]Разработчик!$P$7,[7]Разработчик!$O$8,IF(K1017&lt;=[7]Разработчик!$S$7,[7]Разработчик!$R$8,IF(K1017&lt;=425.9,3.5,IF(K1017&gt;=[7]Разработчик!$V$7,[7]Разработчик!$U$8))))))))),"-"))</f>
        <v>1.5</v>
      </c>
      <c r="O1017" s="145"/>
      <c r="P1017" s="71">
        <v>2019</v>
      </c>
      <c r="Q1017" s="71">
        <v>2023</v>
      </c>
      <c r="R1017" s="71">
        <v>12.5</v>
      </c>
      <c r="S1017" s="46" t="s">
        <v>1173</v>
      </c>
      <c r="T1017" s="146">
        <f t="shared" si="159"/>
        <v>2028.5</v>
      </c>
      <c r="U1017" s="147">
        <v>2</v>
      </c>
      <c r="V1017" s="147">
        <v>0</v>
      </c>
      <c r="W1017" s="147">
        <v>0</v>
      </c>
      <c r="X1017" s="147">
        <v>0</v>
      </c>
      <c r="Y1017" s="147">
        <v>0</v>
      </c>
      <c r="Z1017" s="147">
        <v>0</v>
      </c>
      <c r="AA1017" s="148" t="s">
        <v>3004</v>
      </c>
      <c r="AB1017" s="147" t="s">
        <v>2521</v>
      </c>
      <c r="AC1017" s="196">
        <f t="shared" si="161"/>
        <v>2</v>
      </c>
      <c r="AD1017" s="196">
        <f t="shared" si="162"/>
        <v>4</v>
      </c>
      <c r="AE1017" s="196">
        <f t="shared" si="163"/>
        <v>6</v>
      </c>
    </row>
    <row r="1018" spans="1:31" s="7" customFormat="1" ht="51" customHeight="1" x14ac:dyDescent="0.25">
      <c r="A1018" s="364"/>
      <c r="B1018" s="248">
        <f t="shared" si="167"/>
        <v>297</v>
      </c>
      <c r="C1018" s="382"/>
      <c r="D1018" s="387" t="s">
        <v>1924</v>
      </c>
      <c r="E1018" s="382"/>
      <c r="F1018" s="46" t="s">
        <v>33</v>
      </c>
      <c r="G1018" s="386">
        <v>0.5</v>
      </c>
      <c r="H1018" s="386">
        <v>0.5</v>
      </c>
      <c r="I1018" s="386">
        <v>120</v>
      </c>
      <c r="J1018" s="18">
        <v>13.96</v>
      </c>
      <c r="K1018" s="18">
        <v>159</v>
      </c>
      <c r="L1018" s="18">
        <v>10</v>
      </c>
      <c r="M1018" s="71">
        <v>2016</v>
      </c>
      <c r="N1018" s="144">
        <f>IF(K1018="","",IF(O1018="",IF(K1018=0,"",IF(K1018&lt;=[7]Разработчик!$D$7,[7]Разработчик!$C$8,IF(K1018&lt;=[7]Разработчик!$G$7,[7]Разработчик!$F$8,IF(K1018&lt;=[7]Разработчик!$J$7,[7]Разработчик!$I$8,IF(K1018&lt;=[7]Разработчик!$M$7,[7]Разработчик!$L$8,IF(K1018&lt;=[7]Разработчик!$P$7,[7]Разработчик!$O$8,IF(K1018&lt;=[7]Разработчик!$S$7,[7]Разработчик!$R$8,IF(K1018&lt;=425.9,3.5,IF(K1018&gt;=[7]Разработчик!$V$7,[7]Разработчик!$U$8))))))))),"-"))</f>
        <v>2.5</v>
      </c>
      <c r="O1018" s="145"/>
      <c r="P1018" s="71">
        <v>2019</v>
      </c>
      <c r="Q1018" s="71">
        <v>2023</v>
      </c>
      <c r="R1018" s="71">
        <v>12.5</v>
      </c>
      <c r="S1018" s="46" t="s">
        <v>1173</v>
      </c>
      <c r="T1018" s="146">
        <f t="shared" si="159"/>
        <v>2028.5</v>
      </c>
      <c r="U1018" s="147">
        <v>20</v>
      </c>
      <c r="V1018" s="147">
        <v>2</v>
      </c>
      <c r="W1018" s="147">
        <v>0</v>
      </c>
      <c r="X1018" s="147">
        <v>0</v>
      </c>
      <c r="Y1018" s="147">
        <v>0</v>
      </c>
      <c r="Z1018" s="147">
        <v>1</v>
      </c>
      <c r="AA1018" s="148" t="s">
        <v>3005</v>
      </c>
      <c r="AB1018" s="147" t="s">
        <v>2521</v>
      </c>
      <c r="AC1018" s="196">
        <f t="shared" si="161"/>
        <v>23</v>
      </c>
      <c r="AD1018" s="196">
        <f t="shared" si="162"/>
        <v>49</v>
      </c>
      <c r="AE1018" s="196">
        <f t="shared" si="163"/>
        <v>72</v>
      </c>
    </row>
    <row r="1019" spans="1:31" s="7" customFormat="1" x14ac:dyDescent="0.25">
      <c r="A1019" s="364"/>
      <c r="B1019" s="248">
        <f t="shared" si="167"/>
        <v>297</v>
      </c>
      <c r="C1019" s="382"/>
      <c r="D1019" s="387"/>
      <c r="E1019" s="382"/>
      <c r="F1019" s="46" t="s">
        <v>33</v>
      </c>
      <c r="G1019" s="386"/>
      <c r="H1019" s="386"/>
      <c r="I1019" s="386"/>
      <c r="J1019" s="18">
        <v>99.81</v>
      </c>
      <c r="K1019" s="18">
        <v>108</v>
      </c>
      <c r="L1019" s="18">
        <v>9</v>
      </c>
      <c r="M1019" s="71">
        <v>2016</v>
      </c>
      <c r="N1019" s="144">
        <f>IF(K1019="","",IF(O1019="",IF(K1019=0,"",IF(K1019&lt;=[7]Разработчик!$D$7,[7]Разработчик!$C$8,IF(K1019&lt;=[7]Разработчик!$G$7,[7]Разработчик!$F$8,IF(K1019&lt;=[7]Разработчик!$J$7,[7]Разработчик!$I$8,IF(K1019&lt;=[7]Разработчик!$M$7,[7]Разработчик!$L$8,IF(K1019&lt;=[7]Разработчик!$P$7,[7]Разработчик!$O$8,IF(K1019&lt;=[7]Разработчик!$S$7,[7]Разработчик!$R$8,IF(K1019&lt;=425.9,3.5,IF(K1019&gt;=[7]Разработчик!$V$7,[7]Разработчик!$U$8))))))))),"-"))</f>
        <v>2</v>
      </c>
      <c r="O1019" s="145"/>
      <c r="P1019" s="71">
        <v>2019</v>
      </c>
      <c r="Q1019" s="71">
        <v>2023</v>
      </c>
      <c r="R1019" s="71">
        <v>12.5</v>
      </c>
      <c r="S1019" s="46" t="s">
        <v>1173</v>
      </c>
      <c r="T1019" s="146">
        <f t="shared" si="159"/>
        <v>2028.5</v>
      </c>
      <c r="U1019" s="147"/>
      <c r="V1019" s="147"/>
      <c r="W1019" s="147"/>
      <c r="X1019" s="147"/>
      <c r="Y1019" s="147"/>
      <c r="Z1019" s="147"/>
      <c r="AA1019" s="148"/>
      <c r="AB1019" s="147"/>
      <c r="AC1019" s="196">
        <f t="shared" si="161"/>
        <v>0</v>
      </c>
      <c r="AD1019" s="196">
        <f t="shared" si="162"/>
        <v>0</v>
      </c>
      <c r="AE1019" s="196">
        <f t="shared" si="163"/>
        <v>0</v>
      </c>
    </row>
    <row r="1020" spans="1:31" s="7" customFormat="1" x14ac:dyDescent="0.25">
      <c r="A1020" s="364"/>
      <c r="B1020" s="248">
        <f t="shared" si="167"/>
        <v>297</v>
      </c>
      <c r="C1020" s="382"/>
      <c r="D1020" s="387"/>
      <c r="E1020" s="382"/>
      <c r="F1020" s="46" t="s">
        <v>33</v>
      </c>
      <c r="G1020" s="386"/>
      <c r="H1020" s="386"/>
      <c r="I1020" s="386"/>
      <c r="J1020" s="18">
        <v>10.119999999999999</v>
      </c>
      <c r="K1020" s="18">
        <v>89</v>
      </c>
      <c r="L1020" s="18">
        <v>7</v>
      </c>
      <c r="M1020" s="71">
        <v>2016</v>
      </c>
      <c r="N1020" s="144">
        <f>IF(K1020="","",IF(O1020="",IF(K1020=0,"",IF(K1020&lt;=[7]Разработчик!$D$7,[7]Разработчик!$C$8,IF(K1020&lt;=[7]Разработчик!$G$7,[7]Разработчик!$F$8,IF(K1020&lt;=[7]Разработчик!$J$7,[7]Разработчик!$I$8,IF(K1020&lt;=[7]Разработчик!$M$7,[7]Разработчик!$L$8,IF(K1020&lt;=[7]Разработчик!$P$7,[7]Разработчик!$O$8,IF(K1020&lt;=[7]Разработчик!$S$7,[7]Разработчик!$R$8,IF(K1020&lt;=425.9,3.5,IF(K1020&gt;=[7]Разработчик!$V$7,[7]Разработчик!$U$8))))))))),"-"))</f>
        <v>2</v>
      </c>
      <c r="O1020" s="145"/>
      <c r="P1020" s="71">
        <v>2019</v>
      </c>
      <c r="Q1020" s="71">
        <v>2023</v>
      </c>
      <c r="R1020" s="71">
        <v>12.5</v>
      </c>
      <c r="S1020" s="46" t="s">
        <v>1173</v>
      </c>
      <c r="T1020" s="146">
        <f t="shared" si="159"/>
        <v>2028.5</v>
      </c>
      <c r="U1020" s="147"/>
      <c r="V1020" s="147"/>
      <c r="W1020" s="147"/>
      <c r="X1020" s="147"/>
      <c r="Y1020" s="147"/>
      <c r="Z1020" s="147"/>
      <c r="AA1020" s="148"/>
      <c r="AB1020" s="147"/>
      <c r="AC1020" s="196">
        <f t="shared" si="161"/>
        <v>0</v>
      </c>
      <c r="AD1020" s="196">
        <f t="shared" si="162"/>
        <v>0</v>
      </c>
      <c r="AE1020" s="196">
        <f t="shared" si="163"/>
        <v>0</v>
      </c>
    </row>
    <row r="1021" spans="1:31" s="7" customFormat="1" x14ac:dyDescent="0.25">
      <c r="A1021" s="364"/>
      <c r="B1021" s="248">
        <f t="shared" si="167"/>
        <v>297</v>
      </c>
      <c r="C1021" s="382"/>
      <c r="D1021" s="387"/>
      <c r="E1021" s="382"/>
      <c r="F1021" s="46" t="s">
        <v>33</v>
      </c>
      <c r="G1021" s="386"/>
      <c r="H1021" s="386"/>
      <c r="I1021" s="386"/>
      <c r="J1021" s="18">
        <v>10.44</v>
      </c>
      <c r="K1021" s="18">
        <v>57</v>
      </c>
      <c r="L1021" s="18">
        <v>6</v>
      </c>
      <c r="M1021" s="71">
        <v>2016</v>
      </c>
      <c r="N1021" s="144">
        <f>IF(K1021="","",IF(O1021="",IF(K1021=0,"",IF(K1021&lt;=[7]Разработчик!$D$7,[7]Разработчик!$C$8,IF(K1021&lt;=[7]Разработчик!$G$7,[7]Разработчик!$F$8,IF(K1021&lt;=[7]Разработчик!$J$7,[7]Разработчик!$I$8,IF(K1021&lt;=[7]Разработчик!$M$7,[7]Разработчик!$L$8,IF(K1021&lt;=[7]Разработчик!$P$7,[7]Разработчик!$O$8,IF(K1021&lt;=[7]Разработчик!$S$7,[7]Разработчик!$R$8,IF(K1021&lt;=425.9,3.5,IF(K1021&gt;=[7]Разработчик!$V$7,[7]Разработчик!$U$8))))))))),"-"))</f>
        <v>1.5</v>
      </c>
      <c r="O1021" s="145"/>
      <c r="P1021" s="71">
        <v>2019</v>
      </c>
      <c r="Q1021" s="71">
        <v>2023</v>
      </c>
      <c r="R1021" s="71">
        <v>12.5</v>
      </c>
      <c r="S1021" s="46" t="s">
        <v>1173</v>
      </c>
      <c r="T1021" s="146">
        <f t="shared" si="159"/>
        <v>2028.5</v>
      </c>
      <c r="U1021" s="147"/>
      <c r="V1021" s="147"/>
      <c r="W1021" s="147"/>
      <c r="X1021" s="147"/>
      <c r="Y1021" s="147"/>
      <c r="Z1021" s="147"/>
      <c r="AA1021" s="148"/>
      <c r="AB1021" s="147"/>
      <c r="AC1021" s="196">
        <f t="shared" si="161"/>
        <v>0</v>
      </c>
      <c r="AD1021" s="196">
        <f t="shared" si="162"/>
        <v>0</v>
      </c>
      <c r="AE1021" s="196">
        <f t="shared" si="163"/>
        <v>0</v>
      </c>
    </row>
    <row r="1022" spans="1:31" s="7" customFormat="1" ht="15" customHeight="1" x14ac:dyDescent="0.25">
      <c r="A1022" s="364"/>
      <c r="B1022" s="248">
        <f t="shared" si="167"/>
        <v>297</v>
      </c>
      <c r="C1022" s="382"/>
      <c r="D1022" s="364" t="s">
        <v>1925</v>
      </c>
      <c r="E1022" s="382"/>
      <c r="F1022" s="46" t="s">
        <v>33</v>
      </c>
      <c r="G1022" s="364">
        <v>0.5</v>
      </c>
      <c r="H1022" s="364">
        <v>0.5</v>
      </c>
      <c r="I1022" s="364">
        <v>120</v>
      </c>
      <c r="J1022" s="46">
        <v>79.08</v>
      </c>
      <c r="K1022" s="46">
        <v>159</v>
      </c>
      <c r="L1022" s="46">
        <v>10</v>
      </c>
      <c r="M1022" s="71">
        <v>2016</v>
      </c>
      <c r="N1022" s="144">
        <f>IF(K1022="","",IF(O1022="",IF(K1022=0,"",IF(K1022&lt;=[7]Разработчик!$D$7,[7]Разработчик!$C$8,IF(K1022&lt;=[7]Разработчик!$G$7,[7]Разработчик!$F$8,IF(K1022&lt;=[7]Разработчик!$J$7,[7]Разработчик!$I$8,IF(K1022&lt;=[7]Разработчик!$M$7,[7]Разработчик!$L$8,IF(K1022&lt;=[7]Разработчик!$P$7,[7]Разработчик!$O$8,IF(K1022&lt;=[7]Разработчик!$S$7,[7]Разработчик!$R$8,IF(K1022&lt;=425.9,3.5,IF(K1022&gt;=[7]Разработчик!$V$7,[7]Разработчик!$U$8))))))))),"-"))</f>
        <v>2.5</v>
      </c>
      <c r="O1022" s="145"/>
      <c r="P1022" s="71">
        <v>2019</v>
      </c>
      <c r="Q1022" s="71">
        <v>2023</v>
      </c>
      <c r="R1022" s="71">
        <v>12.5</v>
      </c>
      <c r="S1022" s="46" t="s">
        <v>1173</v>
      </c>
      <c r="T1022" s="146">
        <f t="shared" ref="T1022:T1035" si="168">IF(M1022="","",M1022+R1022)</f>
        <v>2028.5</v>
      </c>
      <c r="U1022" s="147"/>
      <c r="V1022" s="147"/>
      <c r="W1022" s="147"/>
      <c r="X1022" s="147"/>
      <c r="Y1022" s="147"/>
      <c r="Z1022" s="147"/>
      <c r="AA1022" s="148"/>
      <c r="AB1022" s="147"/>
      <c r="AC1022" s="196">
        <f t="shared" si="161"/>
        <v>0</v>
      </c>
      <c r="AD1022" s="196">
        <f t="shared" si="162"/>
        <v>0</v>
      </c>
      <c r="AE1022" s="196">
        <f t="shared" si="163"/>
        <v>0</v>
      </c>
    </row>
    <row r="1023" spans="1:31" s="7" customFormat="1" x14ac:dyDescent="0.25">
      <c r="A1023" s="364"/>
      <c r="B1023" s="248">
        <f t="shared" si="167"/>
        <v>297</v>
      </c>
      <c r="C1023" s="382"/>
      <c r="D1023" s="364"/>
      <c r="E1023" s="382"/>
      <c r="F1023" s="46" t="s">
        <v>33</v>
      </c>
      <c r="G1023" s="364"/>
      <c r="H1023" s="364"/>
      <c r="I1023" s="364"/>
      <c r="J1023" s="46">
        <v>67.28</v>
      </c>
      <c r="K1023" s="46">
        <v>108</v>
      </c>
      <c r="L1023" s="46">
        <v>9</v>
      </c>
      <c r="M1023" s="71">
        <v>2016</v>
      </c>
      <c r="N1023" s="144">
        <f>IF(K1023="","",IF(O1023="",IF(K1023=0,"",IF(K1023&lt;=[7]Разработчик!$D$7,[7]Разработчик!$C$8,IF(K1023&lt;=[7]Разработчик!$G$7,[7]Разработчик!$F$8,IF(K1023&lt;=[7]Разработчик!$J$7,[7]Разработчик!$I$8,IF(K1023&lt;=[7]Разработчик!$M$7,[7]Разработчик!$L$8,IF(K1023&lt;=[7]Разработчик!$P$7,[7]Разработчик!$O$8,IF(K1023&lt;=[7]Разработчик!$S$7,[7]Разработчик!$R$8,IF(K1023&lt;=425.9,3.5,IF(K1023&gt;=[7]Разработчик!$V$7,[7]Разработчик!$U$8))))))))),"-"))</f>
        <v>2</v>
      </c>
      <c r="O1023" s="145"/>
      <c r="P1023" s="71">
        <v>2019</v>
      </c>
      <c r="Q1023" s="71">
        <v>2023</v>
      </c>
      <c r="R1023" s="71">
        <v>12.5</v>
      </c>
      <c r="S1023" s="46" t="s">
        <v>1173</v>
      </c>
      <c r="T1023" s="146">
        <f t="shared" si="168"/>
        <v>2028.5</v>
      </c>
      <c r="U1023" s="147">
        <v>7</v>
      </c>
      <c r="V1023" s="147">
        <v>2</v>
      </c>
      <c r="W1023" s="147">
        <v>0</v>
      </c>
      <c r="X1023" s="147">
        <v>2</v>
      </c>
      <c r="Y1023" s="147">
        <v>0</v>
      </c>
      <c r="Z1023" s="147">
        <v>0</v>
      </c>
      <c r="AA1023" s="148" t="s">
        <v>3006</v>
      </c>
      <c r="AB1023" s="147" t="s">
        <v>2521</v>
      </c>
      <c r="AC1023" s="196">
        <f t="shared" si="161"/>
        <v>11</v>
      </c>
      <c r="AD1023" s="196">
        <f t="shared" si="162"/>
        <v>24</v>
      </c>
      <c r="AE1023" s="196">
        <f t="shared" si="163"/>
        <v>35</v>
      </c>
    </row>
    <row r="1024" spans="1:31" s="7" customFormat="1" x14ac:dyDescent="0.25">
      <c r="A1024" s="364"/>
      <c r="B1024" s="248">
        <f t="shared" si="167"/>
        <v>297</v>
      </c>
      <c r="C1024" s="382"/>
      <c r="D1024" s="364"/>
      <c r="E1024" s="382"/>
      <c r="F1024" s="46" t="s">
        <v>33</v>
      </c>
      <c r="G1024" s="364"/>
      <c r="H1024" s="364"/>
      <c r="I1024" s="364"/>
      <c r="J1024" s="46">
        <v>7.74</v>
      </c>
      <c r="K1024" s="46">
        <v>57</v>
      </c>
      <c r="L1024" s="46">
        <v>6</v>
      </c>
      <c r="M1024" s="71">
        <v>2016</v>
      </c>
      <c r="N1024" s="144">
        <f>IF(K1024="","",IF(O1024="",IF(K1024=0,"",IF(K1024&lt;=[7]Разработчик!$D$7,[7]Разработчик!$C$8,IF(K1024&lt;=[7]Разработчик!$G$7,[7]Разработчик!$F$8,IF(K1024&lt;=[7]Разработчик!$J$7,[7]Разработчик!$I$8,IF(K1024&lt;=[7]Разработчик!$M$7,[7]Разработчик!$L$8,IF(K1024&lt;=[7]Разработчик!$P$7,[7]Разработчик!$O$8,IF(K1024&lt;=[7]Разработчик!$S$7,[7]Разработчик!$R$8,IF(K1024&lt;=425.9,3.5,IF(K1024&gt;=[7]Разработчик!$V$7,[7]Разработчик!$U$8))))))))),"-"))</f>
        <v>1.5</v>
      </c>
      <c r="O1024" s="145"/>
      <c r="P1024" s="71">
        <v>2019</v>
      </c>
      <c r="Q1024" s="71">
        <v>2023</v>
      </c>
      <c r="R1024" s="71">
        <v>12.5</v>
      </c>
      <c r="S1024" s="46" t="s">
        <v>1173</v>
      </c>
      <c r="T1024" s="146">
        <f t="shared" si="168"/>
        <v>2028.5</v>
      </c>
      <c r="U1024" s="147"/>
      <c r="V1024" s="147"/>
      <c r="W1024" s="147"/>
      <c r="X1024" s="147"/>
      <c r="Y1024" s="147"/>
      <c r="Z1024" s="147"/>
      <c r="AA1024" s="148"/>
      <c r="AB1024" s="147"/>
      <c r="AC1024" s="196">
        <f t="shared" si="161"/>
        <v>0</v>
      </c>
      <c r="AD1024" s="196">
        <f t="shared" si="162"/>
        <v>0</v>
      </c>
      <c r="AE1024" s="196">
        <f t="shared" si="163"/>
        <v>0</v>
      </c>
    </row>
    <row r="1025" spans="1:31" s="7" customFormat="1" ht="15" customHeight="1" x14ac:dyDescent="0.25">
      <c r="A1025" s="364" t="s">
        <v>1926</v>
      </c>
      <c r="B1025" s="248">
        <v>301</v>
      </c>
      <c r="C1025" s="382" t="s">
        <v>1927</v>
      </c>
      <c r="D1025" s="364" t="s">
        <v>1928</v>
      </c>
      <c r="E1025" s="382" t="s">
        <v>752</v>
      </c>
      <c r="F1025" s="46" t="s">
        <v>30</v>
      </c>
      <c r="G1025" s="364">
        <v>2.7</v>
      </c>
      <c r="H1025" s="364">
        <v>2.7</v>
      </c>
      <c r="I1025" s="364">
        <v>120</v>
      </c>
      <c r="J1025" s="46">
        <v>57.1</v>
      </c>
      <c r="K1025" s="46">
        <v>159</v>
      </c>
      <c r="L1025" s="46">
        <v>10</v>
      </c>
      <c r="M1025" s="71">
        <v>2016</v>
      </c>
      <c r="N1025" s="144">
        <f>IF(K1025="","",IF(O1025="",IF(K1025=0,"",IF(K1025&lt;=[7]Разработчик!$D$7,[7]Разработчик!$C$8,IF(K1025&lt;=[7]Разработчик!$G$7,[7]Разработчик!$F$8,IF(K1025&lt;=[7]Разработчик!$J$7,[7]Разработчик!$I$8,IF(K1025&lt;=[7]Разработчик!$M$7,[7]Разработчик!$L$8,IF(K1025&lt;=[7]Разработчик!$P$7,[7]Разработчик!$O$8,IF(K1025&lt;=[7]Разработчик!$S$7,[7]Разработчик!$R$8,IF(K1025&lt;=425.9,3.5,IF(K1025&gt;=[7]Разработчик!$V$7,[7]Разработчик!$U$8))))))))),"-"))</f>
        <v>2.5</v>
      </c>
      <c r="O1025" s="145"/>
      <c r="P1025" s="71">
        <v>2019</v>
      </c>
      <c r="Q1025" s="71">
        <v>2023</v>
      </c>
      <c r="R1025" s="71">
        <v>12.5</v>
      </c>
      <c r="S1025" s="46" t="s">
        <v>1173</v>
      </c>
      <c r="T1025" s="146">
        <f t="shared" si="168"/>
        <v>2028.5</v>
      </c>
      <c r="U1025" s="147"/>
      <c r="V1025" s="147"/>
      <c r="W1025" s="147"/>
      <c r="X1025" s="147"/>
      <c r="Y1025" s="147"/>
      <c r="Z1025" s="147"/>
      <c r="AA1025" s="148"/>
      <c r="AB1025" s="147"/>
      <c r="AC1025" s="196">
        <f t="shared" si="161"/>
        <v>0</v>
      </c>
      <c r="AD1025" s="196">
        <f t="shared" si="162"/>
        <v>0</v>
      </c>
      <c r="AE1025" s="196">
        <f t="shared" si="163"/>
        <v>0</v>
      </c>
    </row>
    <row r="1026" spans="1:31" s="7" customFormat="1" ht="76.5" customHeight="1" x14ac:dyDescent="0.25">
      <c r="A1026" s="364"/>
      <c r="B1026" s="248">
        <f t="shared" ref="B1026:B1027" si="169">B1025</f>
        <v>301</v>
      </c>
      <c r="C1026" s="382"/>
      <c r="D1026" s="364"/>
      <c r="E1026" s="382"/>
      <c r="F1026" s="46" t="s">
        <v>30</v>
      </c>
      <c r="G1026" s="364"/>
      <c r="H1026" s="364"/>
      <c r="I1026" s="364"/>
      <c r="J1026" s="46">
        <v>0.78</v>
      </c>
      <c r="K1026" s="46">
        <v>57</v>
      </c>
      <c r="L1026" s="46">
        <v>6</v>
      </c>
      <c r="M1026" s="71">
        <v>2016</v>
      </c>
      <c r="N1026" s="144">
        <f>IF(K1026="","",IF(O1026="",IF(K1026=0,"",IF(K1026&lt;=[7]Разработчик!$D$7,[7]Разработчик!$C$8,IF(K1026&lt;=[7]Разработчик!$G$7,[7]Разработчик!$F$8,IF(K1026&lt;=[7]Разработчик!$J$7,[7]Разработчик!$I$8,IF(K1026&lt;=[7]Разработчик!$M$7,[7]Разработчик!$L$8,IF(K1026&lt;=[7]Разработчик!$P$7,[7]Разработчик!$O$8,IF(K1026&lt;=[7]Разработчик!$S$7,[7]Разработчик!$R$8,IF(K1026&lt;=425.9,3.5,IF(K1026&gt;=[7]Разработчик!$V$7,[7]Разработчик!$U$8))))))))),"-"))</f>
        <v>1.5</v>
      </c>
      <c r="O1026" s="145"/>
      <c r="P1026" s="71">
        <v>2019</v>
      </c>
      <c r="Q1026" s="71">
        <v>2023</v>
      </c>
      <c r="R1026" s="71">
        <v>12.5</v>
      </c>
      <c r="S1026" s="46" t="s">
        <v>1173</v>
      </c>
      <c r="T1026" s="146">
        <f t="shared" si="168"/>
        <v>2028.5</v>
      </c>
      <c r="U1026" s="147">
        <v>17</v>
      </c>
      <c r="V1026" s="147">
        <v>1</v>
      </c>
      <c r="W1026" s="147">
        <v>4</v>
      </c>
      <c r="X1026" s="147">
        <v>0</v>
      </c>
      <c r="Y1026" s="147">
        <v>2</v>
      </c>
      <c r="Z1026" s="147">
        <v>3</v>
      </c>
      <c r="AA1026" s="148" t="s">
        <v>3007</v>
      </c>
      <c r="AB1026" s="147" t="s">
        <v>2521</v>
      </c>
      <c r="AC1026" s="196">
        <f t="shared" si="161"/>
        <v>23</v>
      </c>
      <c r="AD1026" s="196">
        <f t="shared" si="162"/>
        <v>56</v>
      </c>
      <c r="AE1026" s="196">
        <f t="shared" si="163"/>
        <v>79</v>
      </c>
    </row>
    <row r="1027" spans="1:31" s="7" customFormat="1" x14ac:dyDescent="0.25">
      <c r="A1027" s="364"/>
      <c r="B1027" s="248">
        <f t="shared" si="169"/>
        <v>301</v>
      </c>
      <c r="C1027" s="382"/>
      <c r="D1027" s="364"/>
      <c r="E1027" s="382"/>
      <c r="F1027" s="46" t="s">
        <v>30</v>
      </c>
      <c r="G1027" s="364"/>
      <c r="H1027" s="364"/>
      <c r="I1027" s="364"/>
      <c r="J1027" s="46">
        <v>0.12</v>
      </c>
      <c r="K1027" s="46">
        <v>32</v>
      </c>
      <c r="L1027" s="46">
        <v>4.5</v>
      </c>
      <c r="M1027" s="71">
        <v>2016</v>
      </c>
      <c r="N1027" s="144">
        <f>IF(K1027="","",IF(O1027="",IF(K1027=0,"",IF(K1027&lt;=[7]Разработчик!$D$7,[7]Разработчик!$C$8,IF(K1027&lt;=[7]Разработчик!$G$7,[7]Разработчик!$F$8,IF(K1027&lt;=[7]Разработчик!$J$7,[7]Разработчик!$I$8,IF(K1027&lt;=[7]Разработчик!$M$7,[7]Разработчик!$L$8,IF(K1027&lt;=[7]Разработчик!$P$7,[7]Разработчик!$O$8,IF(K1027&lt;=[7]Разработчик!$S$7,[7]Разработчик!$R$8,IF(K1027&lt;=425.9,3.5,IF(K1027&gt;=[7]Разработчик!$V$7,[7]Разработчик!$U$8))))))))),"-"))</f>
        <v>1.5</v>
      </c>
      <c r="O1027" s="145"/>
      <c r="P1027" s="71">
        <v>2019</v>
      </c>
      <c r="Q1027" s="71">
        <v>2023</v>
      </c>
      <c r="R1027" s="71">
        <v>12.5</v>
      </c>
      <c r="S1027" s="46" t="s">
        <v>1173</v>
      </c>
      <c r="T1027" s="146">
        <f t="shared" si="168"/>
        <v>2028.5</v>
      </c>
      <c r="U1027" s="147"/>
      <c r="V1027" s="147"/>
      <c r="W1027" s="147"/>
      <c r="X1027" s="147"/>
      <c r="Y1027" s="147"/>
      <c r="Z1027" s="147"/>
      <c r="AA1027" s="148"/>
      <c r="AB1027" s="147"/>
      <c r="AC1027" s="196">
        <f t="shared" ref="AC1027:AC1040" si="170">SUM(U1027+V1027+X1027+Y1027+Z1027)</f>
        <v>0</v>
      </c>
      <c r="AD1027" s="196">
        <f t="shared" ref="AD1027:AD1040" si="171">SUM(U1027*2)+(V1027*3)+(W1027*2)+(X1027*2)+(Y1027)+(Z1027*3)</f>
        <v>0</v>
      </c>
      <c r="AE1027" s="196">
        <f t="shared" ref="AE1027:AE1040" si="172">SUM(AC1027+AD1027)</f>
        <v>0</v>
      </c>
    </row>
    <row r="1028" spans="1:31" s="7" customFormat="1" ht="48" customHeight="1" x14ac:dyDescent="0.25">
      <c r="A1028" s="364" t="s">
        <v>1929</v>
      </c>
      <c r="B1028" s="248">
        <v>305</v>
      </c>
      <c r="C1028" s="382" t="s">
        <v>1930</v>
      </c>
      <c r="D1028" s="46" t="s">
        <v>1931</v>
      </c>
      <c r="E1028" s="382" t="s">
        <v>752</v>
      </c>
      <c r="F1028" s="46" t="s">
        <v>30</v>
      </c>
      <c r="G1028" s="46">
        <v>2.7</v>
      </c>
      <c r="H1028" s="46">
        <v>2.7</v>
      </c>
      <c r="I1028" s="46">
        <v>120</v>
      </c>
      <c r="J1028" s="46">
        <v>107.91</v>
      </c>
      <c r="K1028" s="46">
        <v>57</v>
      </c>
      <c r="L1028" s="46">
        <v>7</v>
      </c>
      <c r="M1028" s="71">
        <v>2016</v>
      </c>
      <c r="N1028" s="144">
        <f>IF(K1028="","",IF(O1028="",IF(K1028=0,"",IF(K1028&lt;=[7]Разработчик!$D$7,[7]Разработчик!$C$8,IF(K1028&lt;=[7]Разработчик!$G$7,[7]Разработчик!$F$8,IF(K1028&lt;=[7]Разработчик!$J$7,[7]Разработчик!$I$8,IF(K1028&lt;=[7]Разработчик!$M$7,[7]Разработчик!$L$8,IF(K1028&lt;=[7]Разработчик!$P$7,[7]Разработчик!$O$8,IF(K1028&lt;=[7]Разработчик!$S$7,[7]Разработчик!$R$8,IF(K1028&lt;=425.9,3.5,IF(K1028&gt;=[7]Разработчик!$V$7,[7]Разработчик!$U$8))))))))),"-"))</f>
        <v>1.5</v>
      </c>
      <c r="O1028" s="145"/>
      <c r="P1028" s="71">
        <v>2019</v>
      </c>
      <c r="Q1028" s="71">
        <v>2023</v>
      </c>
      <c r="R1028" s="71">
        <v>12.5</v>
      </c>
      <c r="S1028" s="46" t="s">
        <v>1173</v>
      </c>
      <c r="T1028" s="146">
        <f t="shared" si="168"/>
        <v>2028.5</v>
      </c>
      <c r="U1028" s="71">
        <v>35</v>
      </c>
      <c r="V1028" s="71">
        <v>3</v>
      </c>
      <c r="W1028" s="71">
        <v>1</v>
      </c>
      <c r="X1028" s="71">
        <v>0</v>
      </c>
      <c r="Y1028" s="71">
        <v>0</v>
      </c>
      <c r="Z1028" s="71">
        <v>0</v>
      </c>
      <c r="AA1028" s="148" t="s">
        <v>3008</v>
      </c>
      <c r="AB1028" s="147" t="s">
        <v>2521</v>
      </c>
      <c r="AC1028" s="196">
        <f t="shared" si="170"/>
        <v>38</v>
      </c>
      <c r="AD1028" s="196">
        <f t="shared" si="171"/>
        <v>81</v>
      </c>
      <c r="AE1028" s="196">
        <f t="shared" si="172"/>
        <v>119</v>
      </c>
    </row>
    <row r="1029" spans="1:31" s="7" customFormat="1" ht="59.25" customHeight="1" x14ac:dyDescent="0.25">
      <c r="A1029" s="364"/>
      <c r="B1029" s="248">
        <f>B1028</f>
        <v>305</v>
      </c>
      <c r="C1029" s="382"/>
      <c r="D1029" s="46" t="s">
        <v>1932</v>
      </c>
      <c r="E1029" s="382"/>
      <c r="F1029" s="46" t="s">
        <v>30</v>
      </c>
      <c r="G1029" s="46">
        <v>2.7</v>
      </c>
      <c r="H1029" s="46">
        <v>2.7</v>
      </c>
      <c r="I1029" s="46">
        <v>120</v>
      </c>
      <c r="J1029" s="46">
        <v>75.569999999999993</v>
      </c>
      <c r="K1029" s="46">
        <v>57</v>
      </c>
      <c r="L1029" s="46">
        <v>7</v>
      </c>
      <c r="M1029" s="71">
        <v>2016</v>
      </c>
      <c r="N1029" s="144">
        <f>IF(K1029="","",IF(O1029="",IF(K1029=0,"",IF(K1029&lt;=[7]Разработчик!$D$7,[7]Разработчик!$C$8,IF(K1029&lt;=[7]Разработчик!$G$7,[7]Разработчик!$F$8,IF(K1029&lt;=[7]Разработчик!$J$7,[7]Разработчик!$I$8,IF(K1029&lt;=[7]Разработчик!$M$7,[7]Разработчик!$L$8,IF(K1029&lt;=[7]Разработчик!$P$7,[7]Разработчик!$O$8,IF(K1029&lt;=[7]Разработчик!$S$7,[7]Разработчик!$R$8,IF(K1029&lt;=425.9,3.5,IF(K1029&gt;=[7]Разработчик!$V$7,[7]Разработчик!$U$8))))))))),"-"))</f>
        <v>1.5</v>
      </c>
      <c r="O1029" s="145"/>
      <c r="P1029" s="71">
        <v>2019</v>
      </c>
      <c r="Q1029" s="71">
        <v>2023</v>
      </c>
      <c r="R1029" s="71">
        <v>12.5</v>
      </c>
      <c r="S1029" s="46" t="s">
        <v>1173</v>
      </c>
      <c r="T1029" s="146">
        <f t="shared" si="168"/>
        <v>2028.5</v>
      </c>
      <c r="U1029" s="71">
        <v>37</v>
      </c>
      <c r="V1029" s="71">
        <v>23</v>
      </c>
      <c r="W1029" s="71">
        <v>36</v>
      </c>
      <c r="X1029" s="71">
        <v>0</v>
      </c>
      <c r="Y1029" s="71">
        <v>0</v>
      </c>
      <c r="Z1029" s="71">
        <v>0</v>
      </c>
      <c r="AA1029" s="148" t="s">
        <v>3009</v>
      </c>
      <c r="AB1029" s="147" t="s">
        <v>2521</v>
      </c>
      <c r="AC1029" s="196">
        <f t="shared" si="170"/>
        <v>60</v>
      </c>
      <c r="AD1029" s="196">
        <f t="shared" si="171"/>
        <v>215</v>
      </c>
      <c r="AE1029" s="196">
        <f t="shared" si="172"/>
        <v>275</v>
      </c>
    </row>
    <row r="1030" spans="1:31" s="7" customFormat="1" ht="62.25" customHeight="1" x14ac:dyDescent="0.25">
      <c r="A1030" s="250" t="s">
        <v>1933</v>
      </c>
      <c r="B1030" s="248">
        <v>306</v>
      </c>
      <c r="C1030" s="141" t="s">
        <v>1934</v>
      </c>
      <c r="D1030" s="46" t="s">
        <v>1935</v>
      </c>
      <c r="E1030" s="141" t="s">
        <v>752</v>
      </c>
      <c r="F1030" s="46" t="s">
        <v>30</v>
      </c>
      <c r="G1030" s="46">
        <v>2.0499999999999998</v>
      </c>
      <c r="H1030" s="46">
        <v>2.0499999999999998</v>
      </c>
      <c r="I1030" s="46">
        <v>120</v>
      </c>
      <c r="J1030" s="46">
        <v>26.2</v>
      </c>
      <c r="K1030" s="46">
        <v>89</v>
      </c>
      <c r="L1030" s="46">
        <v>7</v>
      </c>
      <c r="M1030" s="71">
        <v>2016</v>
      </c>
      <c r="N1030" s="144">
        <f>IF(K1030="","",IF(O1030="",IF(K1030=0,"",IF(K1030&lt;=[7]Разработчик!$D$7,[7]Разработчик!$C$8,IF(K1030&lt;=[7]Разработчик!$G$7,[7]Разработчик!$F$8,IF(K1030&lt;=[7]Разработчик!$J$7,[7]Разработчик!$I$8,IF(K1030&lt;=[7]Разработчик!$M$7,[7]Разработчик!$L$8,IF(K1030&lt;=[7]Разработчик!$P$7,[7]Разработчик!$O$8,IF(K1030&lt;=[7]Разработчик!$S$7,[7]Разработчик!$R$8,IF(K1030&lt;=425.9,3.5,IF(K1030&gt;=[7]Разработчик!$V$7,[7]Разработчик!$U$8))))))))),"-"))</f>
        <v>2</v>
      </c>
      <c r="O1030" s="145"/>
      <c r="P1030" s="71">
        <v>2019</v>
      </c>
      <c r="Q1030" s="71">
        <v>2023</v>
      </c>
      <c r="R1030" s="71">
        <v>12.5</v>
      </c>
      <c r="S1030" s="46" t="s">
        <v>1173</v>
      </c>
      <c r="T1030" s="146">
        <f t="shared" si="168"/>
        <v>2028.5</v>
      </c>
      <c r="U1030" s="147">
        <v>11</v>
      </c>
      <c r="V1030" s="147">
        <v>1</v>
      </c>
      <c r="W1030" s="147">
        <v>2</v>
      </c>
      <c r="X1030" s="147">
        <v>0</v>
      </c>
      <c r="Y1030" s="147">
        <v>0</v>
      </c>
      <c r="Z1030" s="147">
        <v>0</v>
      </c>
      <c r="AA1030" s="148" t="s">
        <v>3010</v>
      </c>
      <c r="AB1030" s="147" t="s">
        <v>2521</v>
      </c>
      <c r="AC1030" s="196">
        <f t="shared" si="170"/>
        <v>12</v>
      </c>
      <c r="AD1030" s="196">
        <f t="shared" si="171"/>
        <v>29</v>
      </c>
      <c r="AE1030" s="196">
        <f t="shared" si="172"/>
        <v>41</v>
      </c>
    </row>
    <row r="1031" spans="1:31" s="7" customFormat="1" ht="86.25" customHeight="1" x14ac:dyDescent="0.25">
      <c r="A1031" s="364" t="s">
        <v>1936</v>
      </c>
      <c r="B1031" s="248">
        <v>309</v>
      </c>
      <c r="C1031" s="382" t="s">
        <v>1937</v>
      </c>
      <c r="D1031" s="364" t="s">
        <v>1938</v>
      </c>
      <c r="E1031" s="382" t="s">
        <v>752</v>
      </c>
      <c r="F1031" s="46" t="s">
        <v>30</v>
      </c>
      <c r="G1031" s="364">
        <v>1.6</v>
      </c>
      <c r="H1031" s="364">
        <v>1.6</v>
      </c>
      <c r="I1031" s="364">
        <v>140</v>
      </c>
      <c r="J1031" s="46">
        <v>29.87</v>
      </c>
      <c r="K1031" s="46">
        <v>108</v>
      </c>
      <c r="L1031" s="46">
        <v>8</v>
      </c>
      <c r="M1031" s="71">
        <v>2016</v>
      </c>
      <c r="N1031" s="144">
        <f>IF(K1031="","",IF(O1031="",IF(K1031=0,"",IF(K1031&lt;=[7]Разработчик!$D$7,[7]Разработчик!$C$8,IF(K1031&lt;=[7]Разработчик!$G$7,[7]Разработчик!$F$8,IF(K1031&lt;=[7]Разработчик!$J$7,[7]Разработчик!$I$8,IF(K1031&lt;=[7]Разработчик!$M$7,[7]Разработчик!$L$8,IF(K1031&lt;=[7]Разработчик!$P$7,[7]Разработчик!$O$8,IF(K1031&lt;=[7]Разработчик!$S$7,[7]Разработчик!$R$8,IF(K1031&lt;=425.9,3.5,IF(K1031&gt;=[7]Разработчик!$V$7,[7]Разработчик!$U$8))))))))),"-"))</f>
        <v>2</v>
      </c>
      <c r="O1031" s="145"/>
      <c r="P1031" s="71">
        <v>2019</v>
      </c>
      <c r="Q1031" s="71">
        <v>2023</v>
      </c>
      <c r="R1031" s="71">
        <v>12.5</v>
      </c>
      <c r="S1031" s="46" t="s">
        <v>1173</v>
      </c>
      <c r="T1031" s="146">
        <f t="shared" si="168"/>
        <v>2028.5</v>
      </c>
      <c r="U1031" s="147">
        <v>7</v>
      </c>
      <c r="V1031" s="147">
        <v>0</v>
      </c>
      <c r="W1031" s="147">
        <v>1</v>
      </c>
      <c r="X1031" s="147">
        <v>0</v>
      </c>
      <c r="Y1031" s="147">
        <v>1</v>
      </c>
      <c r="Z1031" s="147">
        <v>1</v>
      </c>
      <c r="AA1031" s="148" t="s">
        <v>3011</v>
      </c>
      <c r="AB1031" s="147" t="s">
        <v>2521</v>
      </c>
      <c r="AC1031" s="196">
        <f t="shared" si="170"/>
        <v>9</v>
      </c>
      <c r="AD1031" s="196">
        <f t="shared" si="171"/>
        <v>20</v>
      </c>
      <c r="AE1031" s="196">
        <f t="shared" si="172"/>
        <v>29</v>
      </c>
    </row>
    <row r="1032" spans="1:31" s="7" customFormat="1" x14ac:dyDescent="0.25">
      <c r="A1032" s="364"/>
      <c r="B1032" s="248">
        <f t="shared" ref="B1032:B1033" si="173">B1031</f>
        <v>309</v>
      </c>
      <c r="C1032" s="382"/>
      <c r="D1032" s="364"/>
      <c r="E1032" s="382"/>
      <c r="F1032" s="46" t="s">
        <v>30</v>
      </c>
      <c r="G1032" s="364"/>
      <c r="H1032" s="364"/>
      <c r="I1032" s="364"/>
      <c r="J1032" s="46">
        <v>0.1</v>
      </c>
      <c r="K1032" s="46">
        <v>57</v>
      </c>
      <c r="L1032" s="46">
        <v>5</v>
      </c>
      <c r="M1032" s="71">
        <v>2016</v>
      </c>
      <c r="N1032" s="144">
        <f>IF(K1032="","",IF(O1032="",IF(K1032=0,"",IF(K1032&lt;=[7]Разработчик!$D$7,[7]Разработчик!$C$8,IF(K1032&lt;=[7]Разработчик!$G$7,[7]Разработчик!$F$8,IF(K1032&lt;=[7]Разработчик!$J$7,[7]Разработчик!$I$8,IF(K1032&lt;=[7]Разработчик!$M$7,[7]Разработчик!$L$8,IF(K1032&lt;=[7]Разработчик!$P$7,[7]Разработчик!$O$8,IF(K1032&lt;=[7]Разработчик!$S$7,[7]Разработчик!$R$8,IF(K1032&lt;=425.9,3.5,IF(K1032&gt;=[7]Разработчик!$V$7,[7]Разработчик!$U$8))))))))),"-"))</f>
        <v>1.5</v>
      </c>
      <c r="O1032" s="145"/>
      <c r="P1032" s="71">
        <v>2019</v>
      </c>
      <c r="Q1032" s="71">
        <v>2023</v>
      </c>
      <c r="R1032" s="71">
        <v>12.5</v>
      </c>
      <c r="S1032" s="46" t="s">
        <v>1173</v>
      </c>
      <c r="T1032" s="146">
        <f t="shared" si="168"/>
        <v>2028.5</v>
      </c>
      <c r="U1032" s="147"/>
      <c r="V1032" s="147"/>
      <c r="W1032" s="147"/>
      <c r="X1032" s="147"/>
      <c r="Y1032" s="147"/>
      <c r="Z1032" s="147"/>
      <c r="AA1032" s="148"/>
      <c r="AB1032" s="147"/>
      <c r="AC1032" s="196">
        <f t="shared" si="170"/>
        <v>0</v>
      </c>
      <c r="AD1032" s="196">
        <f t="shared" si="171"/>
        <v>0</v>
      </c>
      <c r="AE1032" s="196">
        <f t="shared" si="172"/>
        <v>0</v>
      </c>
    </row>
    <row r="1033" spans="1:31" s="7" customFormat="1" x14ac:dyDescent="0.25">
      <c r="A1033" s="364"/>
      <c r="B1033" s="248">
        <f t="shared" si="173"/>
        <v>309</v>
      </c>
      <c r="C1033" s="382"/>
      <c r="D1033" s="46" t="s">
        <v>1939</v>
      </c>
      <c r="E1033" s="382"/>
      <c r="F1033" s="46" t="s">
        <v>30</v>
      </c>
      <c r="G1033" s="46">
        <v>1.6</v>
      </c>
      <c r="H1033" s="46">
        <v>1.6</v>
      </c>
      <c r="I1033" s="46">
        <v>140</v>
      </c>
      <c r="J1033" s="46">
        <v>11.47</v>
      </c>
      <c r="K1033" s="46">
        <v>108</v>
      </c>
      <c r="L1033" s="46">
        <v>8</v>
      </c>
      <c r="M1033" s="71">
        <v>2016</v>
      </c>
      <c r="N1033" s="144">
        <f>IF(K1033="","",IF(O1033="",IF(K1033=0,"",IF(K1033&lt;=[7]Разработчик!$D$7,[7]Разработчик!$C$8,IF(K1033&lt;=[7]Разработчик!$G$7,[7]Разработчик!$F$8,IF(K1033&lt;=[7]Разработчик!$J$7,[7]Разработчик!$I$8,IF(K1033&lt;=[7]Разработчик!$M$7,[7]Разработчик!$L$8,IF(K1033&lt;=[7]Разработчик!$P$7,[7]Разработчик!$O$8,IF(K1033&lt;=[7]Разработчик!$S$7,[7]Разработчик!$R$8,IF(K1033&lt;=425.9,3.5,IF(K1033&gt;=[7]Разработчик!$V$7,[7]Разработчик!$U$8))))))))),"-"))</f>
        <v>2</v>
      </c>
      <c r="O1033" s="145"/>
      <c r="P1033" s="71">
        <v>2019</v>
      </c>
      <c r="Q1033" s="71">
        <v>2023</v>
      </c>
      <c r="R1033" s="71">
        <v>12.5</v>
      </c>
      <c r="S1033" s="46" t="s">
        <v>1173</v>
      </c>
      <c r="T1033" s="146">
        <f t="shared" si="168"/>
        <v>2028.5</v>
      </c>
      <c r="U1033" s="71">
        <v>4</v>
      </c>
      <c r="V1033" s="71">
        <v>0</v>
      </c>
      <c r="W1033" s="71">
        <v>0</v>
      </c>
      <c r="X1033" s="71">
        <v>0</v>
      </c>
      <c r="Y1033" s="71">
        <v>0</v>
      </c>
      <c r="Z1033" s="71">
        <v>0</v>
      </c>
      <c r="AA1033" s="148" t="s">
        <v>3012</v>
      </c>
      <c r="AB1033" s="147" t="s">
        <v>2521</v>
      </c>
      <c r="AC1033" s="196">
        <f t="shared" si="170"/>
        <v>4</v>
      </c>
      <c r="AD1033" s="196">
        <f t="shared" si="171"/>
        <v>8</v>
      </c>
      <c r="AE1033" s="196">
        <f t="shared" si="172"/>
        <v>12</v>
      </c>
    </row>
    <row r="1034" spans="1:31" s="7" customFormat="1" ht="48" customHeight="1" x14ac:dyDescent="0.25">
      <c r="A1034" s="364" t="s">
        <v>1940</v>
      </c>
      <c r="B1034" s="248">
        <v>310</v>
      </c>
      <c r="C1034" s="382" t="s">
        <v>1941</v>
      </c>
      <c r="D1034" s="46" t="s">
        <v>1942</v>
      </c>
      <c r="E1034" s="382" t="s">
        <v>752</v>
      </c>
      <c r="F1034" s="46" t="s">
        <v>30</v>
      </c>
      <c r="G1034" s="46">
        <v>1.4</v>
      </c>
      <c r="H1034" s="46">
        <v>1.4</v>
      </c>
      <c r="I1034" s="46">
        <v>160</v>
      </c>
      <c r="J1034" s="46">
        <v>28.47</v>
      </c>
      <c r="K1034" s="46">
        <v>219</v>
      </c>
      <c r="L1034" s="46">
        <v>8</v>
      </c>
      <c r="M1034" s="71">
        <v>2016</v>
      </c>
      <c r="N1034" s="144">
        <f>IF(K1034="","",IF(O1034="",IF(K1034=0,"",IF(K1034&lt;=[7]Разработчик!$D$7,[7]Разработчик!$C$8,IF(K1034&lt;=[7]Разработчик!$G$7,[7]Разработчик!$F$8,IF(K1034&lt;=[7]Разработчик!$J$7,[7]Разработчик!$I$8,IF(K1034&lt;=[7]Разработчик!$M$7,[7]Разработчик!$L$8,IF(K1034&lt;=[7]Разработчик!$P$7,[7]Разработчик!$O$8,IF(K1034&lt;=[7]Разработчик!$S$7,[7]Разработчик!$R$8,IF(K1034&lt;=425.9,3.5,IF(K1034&gt;=[7]Разработчик!$V$7,[7]Разработчик!$U$8))))))))),"-"))</f>
        <v>2.5</v>
      </c>
      <c r="O1034" s="145"/>
      <c r="P1034" s="71">
        <v>2019</v>
      </c>
      <c r="Q1034" s="71">
        <v>2023</v>
      </c>
      <c r="R1034" s="71">
        <v>12.5</v>
      </c>
      <c r="S1034" s="46" t="s">
        <v>1173</v>
      </c>
      <c r="T1034" s="146">
        <f t="shared" si="168"/>
        <v>2028.5</v>
      </c>
      <c r="U1034" s="147">
        <v>4</v>
      </c>
      <c r="V1034" s="147">
        <v>0</v>
      </c>
      <c r="W1034" s="147">
        <v>0</v>
      </c>
      <c r="X1034" s="147">
        <v>0</v>
      </c>
      <c r="Y1034" s="147">
        <v>0</v>
      </c>
      <c r="Z1034" s="147">
        <v>0</v>
      </c>
      <c r="AA1034" s="148" t="s">
        <v>3013</v>
      </c>
      <c r="AB1034" s="147" t="s">
        <v>2521</v>
      </c>
      <c r="AC1034" s="196">
        <f t="shared" si="170"/>
        <v>4</v>
      </c>
      <c r="AD1034" s="196">
        <f t="shared" si="171"/>
        <v>8</v>
      </c>
      <c r="AE1034" s="196">
        <f t="shared" si="172"/>
        <v>12</v>
      </c>
    </row>
    <row r="1035" spans="1:31" s="7" customFormat="1" x14ac:dyDescent="0.25">
      <c r="A1035" s="364"/>
      <c r="B1035" s="248">
        <f t="shared" ref="B1035" si="174">B1034</f>
        <v>310</v>
      </c>
      <c r="C1035" s="382"/>
      <c r="D1035" s="46" t="s">
        <v>1943</v>
      </c>
      <c r="E1035" s="382"/>
      <c r="F1035" s="46" t="s">
        <v>30</v>
      </c>
      <c r="G1035" s="46">
        <v>1.4</v>
      </c>
      <c r="H1035" s="46">
        <v>1.4</v>
      </c>
      <c r="I1035" s="46">
        <v>160</v>
      </c>
      <c r="J1035" s="46">
        <v>53.76</v>
      </c>
      <c r="K1035" s="46">
        <v>219</v>
      </c>
      <c r="L1035" s="46">
        <v>8</v>
      </c>
      <c r="M1035" s="71">
        <v>2016</v>
      </c>
      <c r="N1035" s="144">
        <f>IF(K1035="","",IF(O1035="",IF(K1035=0,"",IF(K1035&lt;=[7]Разработчик!$D$7,[7]Разработчик!$C$8,IF(K1035&lt;=[7]Разработчик!$G$7,[7]Разработчик!$F$8,IF(K1035&lt;=[7]Разработчик!$J$7,[7]Разработчик!$I$8,IF(K1035&lt;=[7]Разработчик!$M$7,[7]Разработчик!$L$8,IF(K1035&lt;=[7]Разработчик!$P$7,[7]Разработчик!$O$8,IF(K1035&lt;=[7]Разработчик!$S$7,[7]Разработчик!$R$8,IF(K1035&lt;=425.9,3.5,IF(K1035&gt;=[7]Разработчик!$V$7,[7]Разработчик!$U$8))))))))),"-"))</f>
        <v>2.5</v>
      </c>
      <c r="O1035" s="145"/>
      <c r="P1035" s="71">
        <v>2019</v>
      </c>
      <c r="Q1035" s="71">
        <v>2023</v>
      </c>
      <c r="R1035" s="71">
        <v>12.5</v>
      </c>
      <c r="S1035" s="46" t="s">
        <v>1173</v>
      </c>
      <c r="T1035" s="146">
        <f t="shared" si="168"/>
        <v>2028.5</v>
      </c>
      <c r="U1035" s="71">
        <v>13</v>
      </c>
      <c r="V1035" s="71">
        <v>1</v>
      </c>
      <c r="W1035" s="71">
        <v>0</v>
      </c>
      <c r="X1035" s="71">
        <v>0</v>
      </c>
      <c r="Y1035" s="71">
        <v>0</v>
      </c>
      <c r="Z1035" s="71">
        <v>0</v>
      </c>
      <c r="AA1035" s="148" t="s">
        <v>3014</v>
      </c>
      <c r="AB1035" s="147" t="s">
        <v>2521</v>
      </c>
      <c r="AC1035" s="196">
        <f t="shared" si="170"/>
        <v>14</v>
      </c>
      <c r="AD1035" s="196">
        <f t="shared" si="171"/>
        <v>29</v>
      </c>
      <c r="AE1035" s="196">
        <f t="shared" si="172"/>
        <v>43</v>
      </c>
    </row>
    <row r="1036" spans="1:31" s="7" customFormat="1" ht="15" customHeight="1" x14ac:dyDescent="0.25">
      <c r="A1036" s="364" t="s">
        <v>1944</v>
      </c>
      <c r="B1036" s="248">
        <v>311</v>
      </c>
      <c r="C1036" s="382" t="s">
        <v>1945</v>
      </c>
      <c r="D1036" s="364" t="s">
        <v>1946</v>
      </c>
      <c r="E1036" s="382" t="s">
        <v>752</v>
      </c>
      <c r="F1036" s="46" t="s">
        <v>30</v>
      </c>
      <c r="G1036" s="364">
        <v>1.4</v>
      </c>
      <c r="H1036" s="364">
        <v>1.4</v>
      </c>
      <c r="I1036" s="364">
        <v>160</v>
      </c>
      <c r="J1036" s="46">
        <v>7.65</v>
      </c>
      <c r="K1036" s="46">
        <v>159</v>
      </c>
      <c r="L1036" s="46">
        <v>9</v>
      </c>
      <c r="M1036" s="71">
        <v>2016</v>
      </c>
      <c r="N1036" s="144">
        <f>IF(K1036="","",IF(O1036="",IF(K1036=0,"",IF(K1036&lt;=[7]Разработчик!$D$7,[7]Разработчик!$C$8,IF(K1036&lt;=[7]Разработчик!$G$7,[7]Разработчик!$F$8,IF(K1036&lt;=[7]Разработчик!$J$7,[7]Разработчик!$I$8,IF(K1036&lt;=[7]Разработчик!$M$7,[7]Разработчик!$L$8,IF(K1036&lt;=[7]Разработчик!$P$7,[7]Разработчик!$O$8,IF(K1036&lt;=[7]Разработчик!$S$7,[7]Разработчик!$R$8,IF(K1036&lt;=425.9,3.5,IF(K1036&gt;=[7]Разработчик!$V$7,[7]Разработчик!$U$8))))))))),"-"))</f>
        <v>2.5</v>
      </c>
      <c r="O1036" s="145"/>
      <c r="P1036" s="71">
        <v>2019</v>
      </c>
      <c r="Q1036" s="71">
        <v>2023</v>
      </c>
      <c r="R1036" s="71">
        <v>12.5</v>
      </c>
      <c r="S1036" s="46" t="s">
        <v>1173</v>
      </c>
      <c r="T1036" s="146">
        <f t="shared" ref="T1036:T1056" si="175">IF(M1036="","",M1036+R1036)</f>
        <v>2028.5</v>
      </c>
      <c r="U1036" s="147"/>
      <c r="V1036" s="147"/>
      <c r="W1036" s="147"/>
      <c r="X1036" s="147"/>
      <c r="Y1036" s="147"/>
      <c r="Z1036" s="147"/>
      <c r="AA1036" s="148"/>
      <c r="AB1036" s="147"/>
      <c r="AC1036" s="196">
        <f t="shared" si="170"/>
        <v>0</v>
      </c>
      <c r="AD1036" s="196">
        <f t="shared" si="171"/>
        <v>0</v>
      </c>
      <c r="AE1036" s="196">
        <f t="shared" si="172"/>
        <v>0</v>
      </c>
    </row>
    <row r="1037" spans="1:31" s="7" customFormat="1" ht="30.75" customHeight="1" x14ac:dyDescent="0.25">
      <c r="A1037" s="364"/>
      <c r="B1037" s="248">
        <f>B1036</f>
        <v>311</v>
      </c>
      <c r="C1037" s="382"/>
      <c r="D1037" s="364"/>
      <c r="E1037" s="382"/>
      <c r="F1037" s="46" t="s">
        <v>30</v>
      </c>
      <c r="G1037" s="364"/>
      <c r="H1037" s="364"/>
      <c r="I1037" s="364"/>
      <c r="J1037" s="46">
        <v>7.61</v>
      </c>
      <c r="K1037" s="46">
        <v>108</v>
      </c>
      <c r="L1037" s="46">
        <v>8</v>
      </c>
      <c r="M1037" s="71">
        <v>2016</v>
      </c>
      <c r="N1037" s="144">
        <f>IF(K1037="","",IF(O1037="",IF(K1037=0,"",IF(K1037&lt;=[7]Разработчик!$D$7,[7]Разработчик!$C$8,IF(K1037&lt;=[7]Разработчик!$G$7,[7]Разработчик!$F$8,IF(K1037&lt;=[7]Разработчик!$J$7,[7]Разработчик!$I$8,IF(K1037&lt;=[7]Разработчик!$M$7,[7]Разработчик!$L$8,IF(K1037&lt;=[7]Разработчик!$P$7,[7]Разработчик!$O$8,IF(K1037&lt;=[7]Разработчик!$S$7,[7]Разработчик!$R$8,IF(K1037&lt;=425.9,3.5,IF(K1037&gt;=[7]Разработчик!$V$7,[7]Разработчик!$U$8))))))))),"-"))</f>
        <v>2</v>
      </c>
      <c r="O1037" s="145"/>
      <c r="P1037" s="71">
        <v>2019</v>
      </c>
      <c r="Q1037" s="71">
        <v>2023</v>
      </c>
      <c r="R1037" s="71">
        <v>12.5</v>
      </c>
      <c r="S1037" s="46" t="s">
        <v>1173</v>
      </c>
      <c r="T1037" s="146">
        <f t="shared" si="175"/>
        <v>2028.5</v>
      </c>
      <c r="U1037" s="147">
        <v>13</v>
      </c>
      <c r="V1037" s="147">
        <v>3</v>
      </c>
      <c r="W1037" s="147">
        <v>4</v>
      </c>
      <c r="X1037" s="147">
        <v>5</v>
      </c>
      <c r="Y1037" s="147">
        <v>0</v>
      </c>
      <c r="Z1037" s="147">
        <v>3</v>
      </c>
      <c r="AA1037" s="148" t="s">
        <v>3015</v>
      </c>
      <c r="AB1037" s="147" t="s">
        <v>2521</v>
      </c>
      <c r="AC1037" s="196">
        <f t="shared" si="170"/>
        <v>24</v>
      </c>
      <c r="AD1037" s="196">
        <f t="shared" si="171"/>
        <v>62</v>
      </c>
      <c r="AE1037" s="196">
        <f t="shared" si="172"/>
        <v>86</v>
      </c>
    </row>
    <row r="1038" spans="1:31" s="7" customFormat="1" x14ac:dyDescent="0.25">
      <c r="A1038" s="364"/>
      <c r="B1038" s="248">
        <f>B1037</f>
        <v>311</v>
      </c>
      <c r="C1038" s="382"/>
      <c r="D1038" s="364"/>
      <c r="E1038" s="382"/>
      <c r="F1038" s="46" t="s">
        <v>30</v>
      </c>
      <c r="G1038" s="364"/>
      <c r="H1038" s="364"/>
      <c r="I1038" s="364"/>
      <c r="J1038" s="46">
        <v>1.38</v>
      </c>
      <c r="K1038" s="46">
        <v>89</v>
      </c>
      <c r="L1038" s="46">
        <v>6</v>
      </c>
      <c r="M1038" s="71">
        <v>2016</v>
      </c>
      <c r="N1038" s="144">
        <f>IF(K1038="","",IF(O1038="",IF(K1038=0,"",IF(K1038&lt;=[7]Разработчик!$D$7,[7]Разработчик!$C$8,IF(K1038&lt;=[7]Разработчик!$G$7,[7]Разработчик!$F$8,IF(K1038&lt;=[7]Разработчик!$J$7,[7]Разработчик!$I$8,IF(K1038&lt;=[7]Разработчик!$M$7,[7]Разработчик!$L$8,IF(K1038&lt;=[7]Разработчик!$P$7,[7]Разработчик!$O$8,IF(K1038&lt;=[7]Разработчик!$S$7,[7]Разработчик!$R$8,IF(K1038&lt;=425.9,3.5,IF(K1038&gt;=[7]Разработчик!$V$7,[7]Разработчик!$U$8))))))))),"-"))</f>
        <v>2</v>
      </c>
      <c r="O1038" s="145"/>
      <c r="P1038" s="71">
        <v>2019</v>
      </c>
      <c r="Q1038" s="71">
        <v>2023</v>
      </c>
      <c r="R1038" s="71">
        <v>12.5</v>
      </c>
      <c r="S1038" s="46" t="s">
        <v>1173</v>
      </c>
      <c r="T1038" s="146">
        <f t="shared" si="175"/>
        <v>2028.5</v>
      </c>
      <c r="U1038" s="147"/>
      <c r="V1038" s="147"/>
      <c r="W1038" s="147"/>
      <c r="X1038" s="147"/>
      <c r="Y1038" s="147"/>
      <c r="Z1038" s="147"/>
      <c r="AA1038" s="148"/>
      <c r="AB1038" s="147"/>
      <c r="AC1038" s="196">
        <f t="shared" si="170"/>
        <v>0</v>
      </c>
      <c r="AD1038" s="196">
        <f t="shared" si="171"/>
        <v>0</v>
      </c>
      <c r="AE1038" s="196">
        <f t="shared" si="172"/>
        <v>0</v>
      </c>
    </row>
    <row r="1039" spans="1:31" s="7" customFormat="1" ht="15" customHeight="1" x14ac:dyDescent="0.25">
      <c r="A1039" s="364"/>
      <c r="B1039" s="248">
        <f>B1038</f>
        <v>311</v>
      </c>
      <c r="C1039" s="382"/>
      <c r="D1039" s="364" t="s">
        <v>1947</v>
      </c>
      <c r="E1039" s="382"/>
      <c r="F1039" s="46" t="s">
        <v>30</v>
      </c>
      <c r="G1039" s="364">
        <v>1.4</v>
      </c>
      <c r="H1039" s="364">
        <v>1.4</v>
      </c>
      <c r="I1039" s="364">
        <v>160</v>
      </c>
      <c r="J1039" s="46">
        <v>50.1</v>
      </c>
      <c r="K1039" s="46">
        <v>159</v>
      </c>
      <c r="L1039" s="46">
        <v>8</v>
      </c>
      <c r="M1039" s="71">
        <v>2016</v>
      </c>
      <c r="N1039" s="144">
        <f>IF(K1039="","",IF(O1039="",IF(K1039=0,"",IF(K1039&lt;=[7]Разработчик!$D$7,[7]Разработчик!$C$8,IF(K1039&lt;=[7]Разработчик!$G$7,[7]Разработчик!$F$8,IF(K1039&lt;=[7]Разработчик!$J$7,[7]Разработчик!$I$8,IF(K1039&lt;=[7]Разработчик!$M$7,[7]Разработчик!$L$8,IF(K1039&lt;=[7]Разработчик!$P$7,[7]Разработчик!$O$8,IF(K1039&lt;=[7]Разработчик!$S$7,[7]Разработчик!$R$8,IF(K1039&lt;=425.9,3.5,IF(K1039&gt;=[7]Разработчик!$V$7,[7]Разработчик!$U$8))))))))),"-"))</f>
        <v>2.5</v>
      </c>
      <c r="O1039" s="145"/>
      <c r="P1039" s="71">
        <v>2019</v>
      </c>
      <c r="Q1039" s="71">
        <v>2023</v>
      </c>
      <c r="R1039" s="71">
        <v>12.5</v>
      </c>
      <c r="S1039" s="46" t="s">
        <v>1173</v>
      </c>
      <c r="T1039" s="146">
        <f t="shared" si="175"/>
        <v>2028.5</v>
      </c>
      <c r="U1039" s="147"/>
      <c r="V1039" s="147"/>
      <c r="W1039" s="147"/>
      <c r="X1039" s="147"/>
      <c r="Y1039" s="147"/>
      <c r="Z1039" s="147"/>
      <c r="AA1039" s="148"/>
      <c r="AB1039" s="147"/>
      <c r="AC1039" s="196">
        <f t="shared" si="170"/>
        <v>0</v>
      </c>
      <c r="AD1039" s="196">
        <f t="shared" si="171"/>
        <v>0</v>
      </c>
      <c r="AE1039" s="196">
        <f t="shared" si="172"/>
        <v>0</v>
      </c>
    </row>
    <row r="1040" spans="1:31" s="7" customFormat="1" ht="31.5" customHeight="1" x14ac:dyDescent="0.25">
      <c r="A1040" s="364"/>
      <c r="B1040" s="248">
        <f>B1039</f>
        <v>311</v>
      </c>
      <c r="C1040" s="382"/>
      <c r="D1040" s="364"/>
      <c r="E1040" s="382"/>
      <c r="F1040" s="46" t="s">
        <v>30</v>
      </c>
      <c r="G1040" s="364"/>
      <c r="H1040" s="364"/>
      <c r="I1040" s="364"/>
      <c r="J1040" s="46">
        <v>0.86</v>
      </c>
      <c r="K1040" s="46">
        <v>57</v>
      </c>
      <c r="L1040" s="46">
        <v>5</v>
      </c>
      <c r="M1040" s="71">
        <v>2016</v>
      </c>
      <c r="N1040" s="144">
        <f>IF(K1040="","",IF(O1040="",IF(K1040=0,"",IF(K1040&lt;=[7]Разработчик!$D$7,[7]Разработчик!$C$8,IF(K1040&lt;=[7]Разработчик!$G$7,[7]Разработчик!$F$8,IF(K1040&lt;=[7]Разработчик!$J$7,[7]Разработчик!$I$8,IF(K1040&lt;=[7]Разработчик!$M$7,[7]Разработчик!$L$8,IF(K1040&lt;=[7]Разработчик!$P$7,[7]Разработчик!$O$8,IF(K1040&lt;=[7]Разработчик!$S$7,[7]Разработчик!$R$8,IF(K1040&lt;=425.9,3.5,IF(K1040&gt;=[7]Разработчик!$V$7,[7]Разработчик!$U$8))))))))),"-"))</f>
        <v>1.5</v>
      </c>
      <c r="O1040" s="145"/>
      <c r="P1040" s="71">
        <v>2019</v>
      </c>
      <c r="Q1040" s="71">
        <v>2023</v>
      </c>
      <c r="R1040" s="71">
        <v>12.5</v>
      </c>
      <c r="S1040" s="46" t="s">
        <v>1173</v>
      </c>
      <c r="T1040" s="146">
        <f t="shared" si="175"/>
        <v>2028.5</v>
      </c>
      <c r="U1040" s="71">
        <v>25</v>
      </c>
      <c r="V1040" s="71">
        <v>5</v>
      </c>
      <c r="W1040" s="71">
        <v>14</v>
      </c>
      <c r="X1040" s="71">
        <v>7</v>
      </c>
      <c r="Y1040" s="71">
        <v>2</v>
      </c>
      <c r="Z1040" s="71">
        <v>8</v>
      </c>
      <c r="AA1040" s="148" t="s">
        <v>3016</v>
      </c>
      <c r="AB1040" s="147" t="s">
        <v>2521</v>
      </c>
      <c r="AC1040" s="196">
        <f t="shared" si="170"/>
        <v>47</v>
      </c>
      <c r="AD1040" s="196">
        <f t="shared" si="171"/>
        <v>133</v>
      </c>
      <c r="AE1040" s="196">
        <f t="shared" si="172"/>
        <v>180</v>
      </c>
    </row>
    <row r="1041" spans="1:31" s="7" customFormat="1" x14ac:dyDescent="0.25">
      <c r="A1041" s="364"/>
      <c r="B1041" s="248">
        <f>B1040</f>
        <v>311</v>
      </c>
      <c r="C1041" s="382"/>
      <c r="D1041" s="364"/>
      <c r="E1041" s="382"/>
      <c r="F1041" s="46" t="s">
        <v>30</v>
      </c>
      <c r="G1041" s="364"/>
      <c r="H1041" s="364"/>
      <c r="I1041" s="364"/>
      <c r="J1041" s="46">
        <v>1.58</v>
      </c>
      <c r="K1041" s="46">
        <v>32</v>
      </c>
      <c r="L1041" s="46">
        <v>4.5</v>
      </c>
      <c r="M1041" s="71">
        <v>2016</v>
      </c>
      <c r="N1041" s="144">
        <f>IF(K1041="","",IF(O1041="",IF(K1041=0,"",IF(K1041&lt;=[7]Разработчик!$D$7,[7]Разработчик!$C$8,IF(K1041&lt;=[7]Разработчик!$G$7,[7]Разработчик!$F$8,IF(K1041&lt;=[7]Разработчик!$J$7,[7]Разработчик!$I$8,IF(K1041&lt;=[7]Разработчик!$M$7,[7]Разработчик!$L$8,IF(K1041&lt;=[7]Разработчик!$P$7,[7]Разработчик!$O$8,IF(K1041&lt;=[7]Разработчик!$S$7,[7]Разработчик!$R$8,IF(K1041&lt;=425.9,3.5,IF(K1041&gt;=[7]Разработчик!$V$7,[7]Разработчик!$U$8))))))))),"-"))</f>
        <v>1.5</v>
      </c>
      <c r="O1041" s="145"/>
      <c r="P1041" s="71">
        <v>2019</v>
      </c>
      <c r="Q1041" s="71">
        <v>2023</v>
      </c>
      <c r="R1041" s="71">
        <v>12.5</v>
      </c>
      <c r="S1041" s="46" t="s">
        <v>1173</v>
      </c>
      <c r="T1041" s="146">
        <f t="shared" si="175"/>
        <v>2028.5</v>
      </c>
      <c r="U1041" s="147"/>
      <c r="V1041" s="147"/>
      <c r="W1041" s="147"/>
      <c r="X1041" s="147"/>
      <c r="Y1041" s="147"/>
      <c r="Z1041" s="147"/>
      <c r="AA1041" s="148"/>
      <c r="AB1041" s="147"/>
      <c r="AC1041" s="196">
        <f t="shared" ref="AC1041:AC1063" si="176">SUM(U1041+V1041+X1041+Y1041+Z1041)</f>
        <v>0</v>
      </c>
      <c r="AD1041" s="196">
        <f t="shared" ref="AD1041:AD1063" si="177">SUM(U1041*2)+(V1041*3)+(W1041*2)+(X1041*2)+(Y1041)+(Z1041*3)</f>
        <v>0</v>
      </c>
      <c r="AE1041" s="196">
        <f t="shared" ref="AE1041:AE1063" si="178">SUM(AC1041+AD1041)</f>
        <v>0</v>
      </c>
    </row>
    <row r="1042" spans="1:31" s="7" customFormat="1" ht="15" customHeight="1" x14ac:dyDescent="0.25">
      <c r="A1042" s="364" t="s">
        <v>1948</v>
      </c>
      <c r="B1042" s="248">
        <v>312</v>
      </c>
      <c r="C1042" s="382" t="s">
        <v>1949</v>
      </c>
      <c r="D1042" s="364" t="s">
        <v>1950</v>
      </c>
      <c r="E1042" s="382" t="s">
        <v>752</v>
      </c>
      <c r="F1042" s="46" t="s">
        <v>30</v>
      </c>
      <c r="G1042" s="364">
        <v>1.4</v>
      </c>
      <c r="H1042" s="364">
        <v>1.4</v>
      </c>
      <c r="I1042" s="364">
        <v>120</v>
      </c>
      <c r="J1042" s="46">
        <v>28.89</v>
      </c>
      <c r="K1042" s="46">
        <v>159</v>
      </c>
      <c r="L1042" s="46">
        <v>8</v>
      </c>
      <c r="M1042" s="71">
        <v>2016</v>
      </c>
      <c r="N1042" s="144">
        <f>IF(K1042="","",IF(O1042="",IF(K1042=0,"",IF(K1042&lt;=[7]Разработчик!$D$7,[7]Разработчик!$C$8,IF(K1042&lt;=[7]Разработчик!$G$7,[7]Разработчик!$F$8,IF(K1042&lt;=[7]Разработчик!$J$7,[7]Разработчик!$I$8,IF(K1042&lt;=[7]Разработчик!$M$7,[7]Разработчик!$L$8,IF(K1042&lt;=[7]Разработчик!$P$7,[7]Разработчик!$O$8,IF(K1042&lt;=[7]Разработчик!$S$7,[7]Разработчик!$R$8,IF(K1042&lt;=425.9,3.5,IF(K1042&gt;=[7]Разработчик!$V$7,[7]Разработчик!$U$8))))))))),"-"))</f>
        <v>2.5</v>
      </c>
      <c r="O1042" s="145"/>
      <c r="P1042" s="71">
        <v>2019</v>
      </c>
      <c r="Q1042" s="71">
        <v>2023</v>
      </c>
      <c r="R1042" s="71">
        <v>12.5</v>
      </c>
      <c r="S1042" s="46" t="s">
        <v>1173</v>
      </c>
      <c r="T1042" s="146">
        <f t="shared" si="175"/>
        <v>2028.5</v>
      </c>
      <c r="U1042" s="147"/>
      <c r="V1042" s="147"/>
      <c r="W1042" s="147"/>
      <c r="X1042" s="147"/>
      <c r="Y1042" s="147"/>
      <c r="Z1042" s="147"/>
      <c r="AA1042" s="148"/>
      <c r="AB1042" s="147"/>
      <c r="AC1042" s="196">
        <f t="shared" si="176"/>
        <v>0</v>
      </c>
      <c r="AD1042" s="196">
        <f t="shared" si="177"/>
        <v>0</v>
      </c>
      <c r="AE1042" s="196">
        <f t="shared" si="178"/>
        <v>0</v>
      </c>
    </row>
    <row r="1043" spans="1:31" s="7" customFormat="1" x14ac:dyDescent="0.25">
      <c r="A1043" s="364"/>
      <c r="B1043" s="248">
        <f t="shared" ref="B1043:B1046" si="179">B1042</f>
        <v>312</v>
      </c>
      <c r="C1043" s="382"/>
      <c r="D1043" s="364"/>
      <c r="E1043" s="382"/>
      <c r="F1043" s="46" t="s">
        <v>30</v>
      </c>
      <c r="G1043" s="364"/>
      <c r="H1043" s="364"/>
      <c r="I1043" s="364"/>
      <c r="J1043" s="46">
        <v>5.54</v>
      </c>
      <c r="K1043" s="46">
        <v>108</v>
      </c>
      <c r="L1043" s="46">
        <v>8</v>
      </c>
      <c r="M1043" s="71">
        <v>2016</v>
      </c>
      <c r="N1043" s="144">
        <f>IF(K1043="","",IF(O1043="",IF(K1043=0,"",IF(K1043&lt;=[7]Разработчик!$D$7,[7]Разработчик!$C$8,IF(K1043&lt;=[7]Разработчик!$G$7,[7]Разработчик!$F$8,IF(K1043&lt;=[7]Разработчик!$J$7,[7]Разработчик!$I$8,IF(K1043&lt;=[7]Разработчик!$M$7,[7]Разработчик!$L$8,IF(K1043&lt;=[7]Разработчик!$P$7,[7]Разработчик!$O$8,IF(K1043&lt;=[7]Разработчик!$S$7,[7]Разработчик!$R$8,IF(K1043&lt;=425.9,3.5,IF(K1043&gt;=[7]Разработчик!$V$7,[7]Разработчик!$U$8))))))))),"-"))</f>
        <v>2</v>
      </c>
      <c r="O1043" s="145"/>
      <c r="P1043" s="71">
        <v>2019</v>
      </c>
      <c r="Q1043" s="71">
        <v>2023</v>
      </c>
      <c r="R1043" s="71">
        <v>12.5</v>
      </c>
      <c r="S1043" s="46" t="s">
        <v>1173</v>
      </c>
      <c r="T1043" s="146">
        <f t="shared" si="175"/>
        <v>2028.5</v>
      </c>
      <c r="U1043" s="147"/>
      <c r="V1043" s="147"/>
      <c r="W1043" s="147"/>
      <c r="X1043" s="147"/>
      <c r="Y1043" s="147"/>
      <c r="Z1043" s="147"/>
      <c r="AA1043" s="148"/>
      <c r="AB1043" s="147"/>
      <c r="AC1043" s="196">
        <f t="shared" si="176"/>
        <v>0</v>
      </c>
      <c r="AD1043" s="196">
        <f t="shared" si="177"/>
        <v>0</v>
      </c>
      <c r="AE1043" s="196">
        <f t="shared" si="178"/>
        <v>0</v>
      </c>
    </row>
    <row r="1044" spans="1:31" s="7" customFormat="1" ht="36.75" customHeight="1" x14ac:dyDescent="0.25">
      <c r="A1044" s="364"/>
      <c r="B1044" s="248">
        <f t="shared" si="179"/>
        <v>312</v>
      </c>
      <c r="C1044" s="382"/>
      <c r="D1044" s="364"/>
      <c r="E1044" s="382"/>
      <c r="F1044" s="46" t="s">
        <v>30</v>
      </c>
      <c r="G1044" s="364"/>
      <c r="H1044" s="364"/>
      <c r="I1044" s="364"/>
      <c r="J1044" s="46">
        <v>1.38</v>
      </c>
      <c r="K1044" s="46">
        <v>89</v>
      </c>
      <c r="L1044" s="46">
        <v>6</v>
      </c>
      <c r="M1044" s="71">
        <v>2016</v>
      </c>
      <c r="N1044" s="144">
        <f>IF(K1044="","",IF(O1044="",IF(K1044=0,"",IF(K1044&lt;=[7]Разработчик!$D$7,[7]Разработчик!$C$8,IF(K1044&lt;=[7]Разработчик!$G$7,[7]Разработчик!$F$8,IF(K1044&lt;=[7]Разработчик!$J$7,[7]Разработчик!$I$8,IF(K1044&lt;=[7]Разработчик!$M$7,[7]Разработчик!$L$8,IF(K1044&lt;=[7]Разработчик!$P$7,[7]Разработчик!$O$8,IF(K1044&lt;=[7]Разработчик!$S$7,[7]Разработчик!$R$8,IF(K1044&lt;=425.9,3.5,IF(K1044&gt;=[7]Разработчик!$V$7,[7]Разработчик!$U$8))))))))),"-"))</f>
        <v>2</v>
      </c>
      <c r="O1044" s="145"/>
      <c r="P1044" s="71">
        <v>2019</v>
      </c>
      <c r="Q1044" s="71">
        <v>2023</v>
      </c>
      <c r="R1044" s="71">
        <v>12.5</v>
      </c>
      <c r="S1044" s="46" t="s">
        <v>1173</v>
      </c>
      <c r="T1044" s="146">
        <f t="shared" si="175"/>
        <v>2028.5</v>
      </c>
      <c r="U1044" s="147">
        <v>36</v>
      </c>
      <c r="V1044" s="147">
        <v>6</v>
      </c>
      <c r="W1044" s="147">
        <v>13</v>
      </c>
      <c r="X1044" s="147">
        <v>4</v>
      </c>
      <c r="Y1044" s="147">
        <v>5</v>
      </c>
      <c r="Z1044" s="147">
        <v>9</v>
      </c>
      <c r="AA1044" s="148" t="s">
        <v>3017</v>
      </c>
      <c r="AB1044" s="147" t="s">
        <v>2521</v>
      </c>
      <c r="AC1044" s="196">
        <f t="shared" si="176"/>
        <v>60</v>
      </c>
      <c r="AD1044" s="196">
        <f t="shared" si="177"/>
        <v>156</v>
      </c>
      <c r="AE1044" s="196">
        <f t="shared" si="178"/>
        <v>216</v>
      </c>
    </row>
    <row r="1045" spans="1:31" s="7" customFormat="1" x14ac:dyDescent="0.25">
      <c r="A1045" s="364"/>
      <c r="B1045" s="248">
        <f t="shared" si="179"/>
        <v>312</v>
      </c>
      <c r="C1045" s="382"/>
      <c r="D1045" s="364"/>
      <c r="E1045" s="382"/>
      <c r="F1045" s="46" t="s">
        <v>30</v>
      </c>
      <c r="G1045" s="364"/>
      <c r="H1045" s="364"/>
      <c r="I1045" s="364"/>
      <c r="J1045" s="46">
        <v>27.35</v>
      </c>
      <c r="K1045" s="46">
        <v>57</v>
      </c>
      <c r="L1045" s="46">
        <v>5</v>
      </c>
      <c r="M1045" s="71">
        <v>2016</v>
      </c>
      <c r="N1045" s="144">
        <f>IF(K1045="","",IF(O1045="",IF(K1045=0,"",IF(K1045&lt;=[7]Разработчик!$D$7,[7]Разработчик!$C$8,IF(K1045&lt;=[7]Разработчик!$G$7,[7]Разработчик!$F$8,IF(K1045&lt;=[7]Разработчик!$J$7,[7]Разработчик!$I$8,IF(K1045&lt;=[7]Разработчик!$M$7,[7]Разработчик!$L$8,IF(K1045&lt;=[7]Разработчик!$P$7,[7]Разработчик!$O$8,IF(K1045&lt;=[7]Разработчик!$S$7,[7]Разработчик!$R$8,IF(K1045&lt;=425.9,3.5,IF(K1045&gt;=[7]Разработчик!$V$7,[7]Разработчик!$U$8))))))))),"-"))</f>
        <v>1.5</v>
      </c>
      <c r="O1045" s="145"/>
      <c r="P1045" s="71">
        <v>2019</v>
      </c>
      <c r="Q1045" s="71">
        <v>2023</v>
      </c>
      <c r="R1045" s="71">
        <v>12.5</v>
      </c>
      <c r="S1045" s="46" t="s">
        <v>1173</v>
      </c>
      <c r="T1045" s="146">
        <f t="shared" si="175"/>
        <v>2028.5</v>
      </c>
      <c r="U1045" s="147"/>
      <c r="V1045" s="147"/>
      <c r="W1045" s="147"/>
      <c r="X1045" s="147"/>
      <c r="Y1045" s="147"/>
      <c r="Z1045" s="147"/>
      <c r="AA1045" s="148"/>
      <c r="AB1045" s="147"/>
      <c r="AC1045" s="196">
        <f t="shared" si="176"/>
        <v>0</v>
      </c>
      <c r="AD1045" s="196">
        <f t="shared" si="177"/>
        <v>0</v>
      </c>
      <c r="AE1045" s="196">
        <f t="shared" si="178"/>
        <v>0</v>
      </c>
    </row>
    <row r="1046" spans="1:31" s="7" customFormat="1" x14ac:dyDescent="0.25">
      <c r="A1046" s="364"/>
      <c r="B1046" s="248">
        <f t="shared" si="179"/>
        <v>312</v>
      </c>
      <c r="C1046" s="382"/>
      <c r="D1046" s="364"/>
      <c r="E1046" s="382"/>
      <c r="F1046" s="46" t="s">
        <v>30</v>
      </c>
      <c r="G1046" s="364"/>
      <c r="H1046" s="364"/>
      <c r="I1046" s="364"/>
      <c r="J1046" s="46">
        <v>0.1</v>
      </c>
      <c r="K1046" s="46">
        <v>32</v>
      </c>
      <c r="L1046" s="46">
        <v>4.5</v>
      </c>
      <c r="M1046" s="71">
        <v>2016</v>
      </c>
      <c r="N1046" s="144">
        <f>IF(K1046="","",IF(O1046="",IF(K1046=0,"",IF(K1046&lt;=[7]Разработчик!$D$7,[7]Разработчик!$C$8,IF(K1046&lt;=[7]Разработчик!$G$7,[7]Разработчик!$F$8,IF(K1046&lt;=[7]Разработчик!$J$7,[7]Разработчик!$I$8,IF(K1046&lt;=[7]Разработчик!$M$7,[7]Разработчик!$L$8,IF(K1046&lt;=[7]Разработчик!$P$7,[7]Разработчик!$O$8,IF(K1046&lt;=[7]Разработчик!$S$7,[7]Разработчик!$R$8,IF(K1046&lt;=425.9,3.5,IF(K1046&gt;=[7]Разработчик!$V$7,[7]Разработчик!$U$8))))))))),"-"))</f>
        <v>1.5</v>
      </c>
      <c r="O1046" s="145"/>
      <c r="P1046" s="71">
        <v>2019</v>
      </c>
      <c r="Q1046" s="71">
        <v>2023</v>
      </c>
      <c r="R1046" s="71">
        <v>12.5</v>
      </c>
      <c r="S1046" s="46" t="s">
        <v>1173</v>
      </c>
      <c r="T1046" s="146">
        <f t="shared" si="175"/>
        <v>2028.5</v>
      </c>
      <c r="U1046" s="147"/>
      <c r="V1046" s="147"/>
      <c r="W1046" s="147"/>
      <c r="X1046" s="147"/>
      <c r="Y1046" s="147"/>
      <c r="Z1046" s="147"/>
      <c r="AA1046" s="148"/>
      <c r="AB1046" s="147"/>
      <c r="AC1046" s="196">
        <f t="shared" si="176"/>
        <v>0</v>
      </c>
      <c r="AD1046" s="196">
        <f t="shared" si="177"/>
        <v>0</v>
      </c>
      <c r="AE1046" s="196">
        <f t="shared" si="178"/>
        <v>0</v>
      </c>
    </row>
    <row r="1047" spans="1:31" s="7" customFormat="1" ht="45.75" customHeight="1" x14ac:dyDescent="0.25">
      <c r="A1047" s="364" t="s">
        <v>1951</v>
      </c>
      <c r="B1047" s="248">
        <v>313</v>
      </c>
      <c r="C1047" s="382" t="s">
        <v>3203</v>
      </c>
      <c r="D1047" s="46" t="s">
        <v>1952</v>
      </c>
      <c r="E1047" s="382" t="s">
        <v>752</v>
      </c>
      <c r="F1047" s="46" t="s">
        <v>30</v>
      </c>
      <c r="G1047" s="46">
        <v>0.76</v>
      </c>
      <c r="H1047" s="46">
        <v>0.76</v>
      </c>
      <c r="I1047" s="46">
        <v>120</v>
      </c>
      <c r="J1047" s="46">
        <v>29</v>
      </c>
      <c r="K1047" s="46">
        <v>159</v>
      </c>
      <c r="L1047" s="46">
        <v>8</v>
      </c>
      <c r="M1047" s="71">
        <v>2016</v>
      </c>
      <c r="N1047" s="144">
        <f>IF(K1047="","",IF(O1047="",IF(K1047=0,"",IF(K1047&lt;=[7]Разработчик!$D$7,[7]Разработчик!$C$8,IF(K1047&lt;=[7]Разработчик!$G$7,[7]Разработчик!$F$8,IF(K1047&lt;=[7]Разработчик!$J$7,[7]Разработчик!$I$8,IF(K1047&lt;=[7]Разработчик!$M$7,[7]Разработчик!$L$8,IF(K1047&lt;=[7]Разработчик!$P$7,[7]Разработчик!$O$8,IF(K1047&lt;=[7]Разработчик!$S$7,[7]Разработчик!$R$8,IF(K1047&lt;=425.9,3.5,IF(K1047&gt;=[7]Разработчик!$V$7,[7]Разработчик!$U$8))))))))),"-"))</f>
        <v>2.5</v>
      </c>
      <c r="O1047" s="145"/>
      <c r="P1047" s="71">
        <v>2019</v>
      </c>
      <c r="Q1047" s="71">
        <v>2023</v>
      </c>
      <c r="R1047" s="71">
        <v>12.5</v>
      </c>
      <c r="S1047" s="46" t="s">
        <v>1173</v>
      </c>
      <c r="T1047" s="146">
        <f t="shared" si="175"/>
        <v>2028.5</v>
      </c>
      <c r="U1047" s="71">
        <v>8</v>
      </c>
      <c r="V1047" s="71">
        <v>0</v>
      </c>
      <c r="W1047" s="71">
        <v>0</v>
      </c>
      <c r="X1047" s="71">
        <v>0</v>
      </c>
      <c r="Y1047" s="71">
        <v>0</v>
      </c>
      <c r="Z1047" s="71">
        <v>0</v>
      </c>
      <c r="AA1047" s="148" t="s">
        <v>3018</v>
      </c>
      <c r="AB1047" s="147" t="s">
        <v>2521</v>
      </c>
      <c r="AC1047" s="196">
        <f t="shared" si="176"/>
        <v>8</v>
      </c>
      <c r="AD1047" s="196">
        <f t="shared" si="177"/>
        <v>16</v>
      </c>
      <c r="AE1047" s="196">
        <f t="shared" si="178"/>
        <v>24</v>
      </c>
    </row>
    <row r="1048" spans="1:31" s="7" customFormat="1" ht="15" customHeight="1" x14ac:dyDescent="0.25">
      <c r="A1048" s="364"/>
      <c r="B1048" s="248">
        <f>B1047</f>
        <v>313</v>
      </c>
      <c r="C1048" s="382"/>
      <c r="D1048" s="364" t="s">
        <v>1953</v>
      </c>
      <c r="E1048" s="382"/>
      <c r="F1048" s="46" t="s">
        <v>30</v>
      </c>
      <c r="G1048" s="364">
        <v>0.76</v>
      </c>
      <c r="H1048" s="364">
        <v>0.76</v>
      </c>
      <c r="I1048" s="364">
        <v>120</v>
      </c>
      <c r="J1048" s="46">
        <v>33.840000000000003</v>
      </c>
      <c r="K1048" s="46">
        <v>159</v>
      </c>
      <c r="L1048" s="46">
        <v>8</v>
      </c>
      <c r="M1048" s="71">
        <v>2016</v>
      </c>
      <c r="N1048" s="144">
        <f>IF(K1048="","",IF(O1048="",IF(K1048=0,"",IF(K1048&lt;=[7]Разработчик!$D$7,[7]Разработчик!$C$8,IF(K1048&lt;=[7]Разработчик!$G$7,[7]Разработчик!$F$8,IF(K1048&lt;=[7]Разработчик!$J$7,[7]Разработчик!$I$8,IF(K1048&lt;=[7]Разработчик!$M$7,[7]Разработчик!$L$8,IF(K1048&lt;=[7]Разработчик!$P$7,[7]Разработчик!$O$8,IF(K1048&lt;=[7]Разработчик!$S$7,[7]Разработчик!$R$8,IF(K1048&lt;=425.9,3.5,IF(K1048&gt;=[7]Разработчик!$V$7,[7]Разработчик!$U$8))))))))),"-"))</f>
        <v>2.5</v>
      </c>
      <c r="O1048" s="145"/>
      <c r="P1048" s="71">
        <v>2019</v>
      </c>
      <c r="Q1048" s="71">
        <v>2023</v>
      </c>
      <c r="R1048" s="71">
        <v>12.5</v>
      </c>
      <c r="S1048" s="46" t="s">
        <v>1173</v>
      </c>
      <c r="T1048" s="146">
        <f t="shared" si="175"/>
        <v>2028.5</v>
      </c>
      <c r="U1048" s="147"/>
      <c r="V1048" s="147"/>
      <c r="W1048" s="147"/>
      <c r="X1048" s="147"/>
      <c r="Y1048" s="147"/>
      <c r="Z1048" s="147"/>
      <c r="AA1048" s="148"/>
      <c r="AB1048" s="147"/>
      <c r="AC1048" s="196">
        <f t="shared" si="176"/>
        <v>0</v>
      </c>
      <c r="AD1048" s="196">
        <f t="shared" si="177"/>
        <v>0</v>
      </c>
      <c r="AE1048" s="196">
        <f t="shared" si="178"/>
        <v>0</v>
      </c>
    </row>
    <row r="1049" spans="1:31" s="7" customFormat="1" ht="55.5" customHeight="1" x14ac:dyDescent="0.25">
      <c r="A1049" s="364"/>
      <c r="B1049" s="248">
        <f>B1048</f>
        <v>313</v>
      </c>
      <c r="C1049" s="382"/>
      <c r="D1049" s="364"/>
      <c r="E1049" s="382"/>
      <c r="F1049" s="46" t="s">
        <v>30</v>
      </c>
      <c r="G1049" s="364"/>
      <c r="H1049" s="364"/>
      <c r="I1049" s="364"/>
      <c r="J1049" s="46">
        <v>0.1</v>
      </c>
      <c r="K1049" s="46">
        <v>57</v>
      </c>
      <c r="L1049" s="46">
        <v>5</v>
      </c>
      <c r="M1049" s="71">
        <v>2016</v>
      </c>
      <c r="N1049" s="144">
        <f>IF(K1049="","",IF(O1049="",IF(K1049=0,"",IF(K1049&lt;=[7]Разработчик!$D$7,[7]Разработчик!$C$8,IF(K1049&lt;=[7]Разработчик!$G$7,[7]Разработчик!$F$8,IF(K1049&lt;=[7]Разработчик!$J$7,[7]Разработчик!$I$8,IF(K1049&lt;=[7]Разработчик!$M$7,[7]Разработчик!$L$8,IF(K1049&lt;=[7]Разработчик!$P$7,[7]Разработчик!$O$8,IF(K1049&lt;=[7]Разработчик!$S$7,[7]Разработчик!$R$8,IF(K1049&lt;=425.9,3.5,IF(K1049&gt;=[7]Разработчик!$V$7,[7]Разработчик!$U$8))))))))),"-"))</f>
        <v>1.5</v>
      </c>
      <c r="O1049" s="145"/>
      <c r="P1049" s="71">
        <v>2019</v>
      </c>
      <c r="Q1049" s="71">
        <v>2023</v>
      </c>
      <c r="R1049" s="71">
        <v>12.5</v>
      </c>
      <c r="S1049" s="46" t="s">
        <v>1173</v>
      </c>
      <c r="T1049" s="146">
        <f t="shared" si="175"/>
        <v>2028.5</v>
      </c>
      <c r="U1049" s="147">
        <v>3</v>
      </c>
      <c r="V1049" s="147">
        <v>0</v>
      </c>
      <c r="W1049" s="147">
        <v>2</v>
      </c>
      <c r="X1049" s="147">
        <v>0</v>
      </c>
      <c r="Y1049" s="147">
        <v>1</v>
      </c>
      <c r="Z1049" s="147">
        <v>1</v>
      </c>
      <c r="AA1049" s="148" t="s">
        <v>3019</v>
      </c>
      <c r="AB1049" s="147" t="s">
        <v>2521</v>
      </c>
      <c r="AC1049" s="196">
        <f t="shared" si="176"/>
        <v>5</v>
      </c>
      <c r="AD1049" s="196">
        <f t="shared" si="177"/>
        <v>14</v>
      </c>
      <c r="AE1049" s="196">
        <f t="shared" si="178"/>
        <v>19</v>
      </c>
    </row>
    <row r="1050" spans="1:31" s="7" customFormat="1" ht="15" customHeight="1" x14ac:dyDescent="0.25">
      <c r="A1050" s="364" t="s">
        <v>1954</v>
      </c>
      <c r="B1050" s="248">
        <v>314</v>
      </c>
      <c r="C1050" s="382" t="s">
        <v>1955</v>
      </c>
      <c r="D1050" s="364" t="s">
        <v>1956</v>
      </c>
      <c r="E1050" s="382" t="s">
        <v>752</v>
      </c>
      <c r="F1050" s="46" t="s">
        <v>33</v>
      </c>
      <c r="G1050" s="370">
        <v>1.2</v>
      </c>
      <c r="H1050" s="370">
        <v>1.2</v>
      </c>
      <c r="I1050" s="364">
        <v>120</v>
      </c>
      <c r="J1050" s="46">
        <v>23.2</v>
      </c>
      <c r="K1050" s="48">
        <v>89</v>
      </c>
      <c r="L1050" s="48">
        <v>6</v>
      </c>
      <c r="M1050" s="71">
        <v>2016</v>
      </c>
      <c r="N1050" s="144">
        <f>IF(K1050="","",IF(O1050="",IF(K1050=0,"",IF(K1050&lt;=[7]Разработчик!$D$7,[7]Разработчик!$C$8,IF(K1050&lt;=[7]Разработчик!$G$7,[7]Разработчик!$F$8,IF(K1050&lt;=[7]Разработчик!$J$7,[7]Разработчик!$I$8,IF(K1050&lt;=[7]Разработчик!$M$7,[7]Разработчик!$L$8,IF(K1050&lt;=[7]Разработчик!$P$7,[7]Разработчик!$O$8,IF(K1050&lt;=[7]Разработчик!$S$7,[7]Разработчик!$R$8,IF(K1050&lt;=425.9,3.5,IF(K1050&gt;=[7]Разработчик!$V$7,[7]Разработчик!$U$8))))))))),"-"))</f>
        <v>2</v>
      </c>
      <c r="O1050" s="145"/>
      <c r="P1050" s="71">
        <v>2019</v>
      </c>
      <c r="Q1050" s="71">
        <v>2023</v>
      </c>
      <c r="R1050" s="71">
        <v>12.5</v>
      </c>
      <c r="S1050" s="46" t="s">
        <v>1173</v>
      </c>
      <c r="T1050" s="146">
        <f t="shared" si="175"/>
        <v>2028.5</v>
      </c>
      <c r="U1050" s="147"/>
      <c r="V1050" s="147"/>
      <c r="W1050" s="147"/>
      <c r="X1050" s="147"/>
      <c r="Y1050" s="147"/>
      <c r="Z1050" s="147"/>
      <c r="AA1050" s="148"/>
      <c r="AB1050" s="147"/>
      <c r="AC1050" s="196">
        <f t="shared" si="176"/>
        <v>0</v>
      </c>
      <c r="AD1050" s="196">
        <f t="shared" si="177"/>
        <v>0</v>
      </c>
      <c r="AE1050" s="196">
        <f t="shared" si="178"/>
        <v>0</v>
      </c>
    </row>
    <row r="1051" spans="1:31" s="7" customFormat="1" ht="53.25" customHeight="1" x14ac:dyDescent="0.25">
      <c r="A1051" s="364"/>
      <c r="B1051" s="248">
        <f t="shared" ref="B1051:B1052" si="180">B1050</f>
        <v>314</v>
      </c>
      <c r="C1051" s="382"/>
      <c r="D1051" s="364"/>
      <c r="E1051" s="382"/>
      <c r="F1051" s="46" t="s">
        <v>33</v>
      </c>
      <c r="G1051" s="370"/>
      <c r="H1051" s="370"/>
      <c r="I1051" s="364"/>
      <c r="J1051" s="46">
        <v>0.55000000000000004</v>
      </c>
      <c r="K1051" s="48">
        <v>57</v>
      </c>
      <c r="L1051" s="48">
        <v>5</v>
      </c>
      <c r="M1051" s="71">
        <v>2016</v>
      </c>
      <c r="N1051" s="144">
        <f>IF(K1051="","",IF(O1051="",IF(K1051=0,"",IF(K1051&lt;=[7]Разработчик!$D$7,[7]Разработчик!$C$8,IF(K1051&lt;=[7]Разработчик!$G$7,[7]Разработчик!$F$8,IF(K1051&lt;=[7]Разработчик!$J$7,[7]Разработчик!$I$8,IF(K1051&lt;=[7]Разработчик!$M$7,[7]Разработчик!$L$8,IF(K1051&lt;=[7]Разработчик!$P$7,[7]Разработчик!$O$8,IF(K1051&lt;=[7]Разработчик!$S$7,[7]Разработчик!$R$8,IF(K1051&lt;=425.9,3.5,IF(K1051&gt;=[7]Разработчик!$V$7,[7]Разработчик!$U$8))))))))),"-"))</f>
        <v>1.5</v>
      </c>
      <c r="O1051" s="145"/>
      <c r="P1051" s="71">
        <v>2019</v>
      </c>
      <c r="Q1051" s="71">
        <v>2023</v>
      </c>
      <c r="R1051" s="71">
        <v>12.5</v>
      </c>
      <c r="S1051" s="46" t="s">
        <v>1173</v>
      </c>
      <c r="T1051" s="146">
        <f t="shared" si="175"/>
        <v>2028.5</v>
      </c>
      <c r="U1051" s="147">
        <v>12</v>
      </c>
      <c r="V1051" s="147">
        <v>3</v>
      </c>
      <c r="W1051" s="147">
        <v>4</v>
      </c>
      <c r="X1051" s="147">
        <v>2</v>
      </c>
      <c r="Y1051" s="147">
        <v>1</v>
      </c>
      <c r="Z1051" s="147">
        <v>2</v>
      </c>
      <c r="AA1051" s="148" t="s">
        <v>3020</v>
      </c>
      <c r="AB1051" s="147" t="s">
        <v>2521</v>
      </c>
      <c r="AC1051" s="196">
        <f t="shared" si="176"/>
        <v>20</v>
      </c>
      <c r="AD1051" s="196">
        <f t="shared" si="177"/>
        <v>52</v>
      </c>
      <c r="AE1051" s="196">
        <f t="shared" si="178"/>
        <v>72</v>
      </c>
    </row>
    <row r="1052" spans="1:31" s="7" customFormat="1" x14ac:dyDescent="0.25">
      <c r="A1052" s="364"/>
      <c r="B1052" s="248">
        <f t="shared" si="180"/>
        <v>314</v>
      </c>
      <c r="C1052" s="382"/>
      <c r="D1052" s="364"/>
      <c r="E1052" s="382"/>
      <c r="F1052" s="46" t="s">
        <v>33</v>
      </c>
      <c r="G1052" s="370"/>
      <c r="H1052" s="370"/>
      <c r="I1052" s="364"/>
      <c r="J1052" s="46">
        <v>3.6</v>
      </c>
      <c r="K1052" s="48">
        <v>32</v>
      </c>
      <c r="L1052" s="48">
        <v>4.5</v>
      </c>
      <c r="M1052" s="71">
        <v>2016</v>
      </c>
      <c r="N1052" s="144">
        <f>IF(K1052="","",IF(O1052="",IF(K1052=0,"",IF(K1052&lt;=[7]Разработчик!$D$7,[7]Разработчик!$C$8,IF(K1052&lt;=[7]Разработчик!$G$7,[7]Разработчик!$F$8,IF(K1052&lt;=[7]Разработчик!$J$7,[7]Разработчик!$I$8,IF(K1052&lt;=[7]Разработчик!$M$7,[7]Разработчик!$L$8,IF(K1052&lt;=[7]Разработчик!$P$7,[7]Разработчик!$O$8,IF(K1052&lt;=[7]Разработчик!$S$7,[7]Разработчик!$R$8,IF(K1052&lt;=425.9,3.5,IF(K1052&gt;=[7]Разработчик!$V$7,[7]Разработчик!$U$8))))))))),"-"))</f>
        <v>1.5</v>
      </c>
      <c r="O1052" s="145"/>
      <c r="P1052" s="71">
        <v>2019</v>
      </c>
      <c r="Q1052" s="71">
        <v>2023</v>
      </c>
      <c r="R1052" s="71">
        <v>12.5</v>
      </c>
      <c r="S1052" s="46" t="s">
        <v>1173</v>
      </c>
      <c r="T1052" s="146">
        <f t="shared" si="175"/>
        <v>2028.5</v>
      </c>
      <c r="U1052" s="147"/>
      <c r="V1052" s="147"/>
      <c r="W1052" s="147"/>
      <c r="X1052" s="147"/>
      <c r="Y1052" s="147"/>
      <c r="Z1052" s="147"/>
      <c r="AA1052" s="148"/>
      <c r="AB1052" s="147"/>
      <c r="AC1052" s="196">
        <f t="shared" si="176"/>
        <v>0</v>
      </c>
      <c r="AD1052" s="196">
        <f t="shared" si="177"/>
        <v>0</v>
      </c>
      <c r="AE1052" s="196">
        <f t="shared" si="178"/>
        <v>0</v>
      </c>
    </row>
    <row r="1053" spans="1:31" s="7" customFormat="1" ht="15" customHeight="1" x14ac:dyDescent="0.25">
      <c r="A1053" s="364" t="s">
        <v>1957</v>
      </c>
      <c r="B1053" s="248">
        <v>318</v>
      </c>
      <c r="C1053" s="321" t="s">
        <v>1958</v>
      </c>
      <c r="D1053" s="364" t="s">
        <v>1959</v>
      </c>
      <c r="E1053" s="321" t="s">
        <v>750</v>
      </c>
      <c r="F1053" s="46" t="s">
        <v>30</v>
      </c>
      <c r="G1053" s="364">
        <v>0.5</v>
      </c>
      <c r="H1053" s="364">
        <v>0.5</v>
      </c>
      <c r="I1053" s="364">
        <v>160</v>
      </c>
      <c r="J1053" s="46">
        <v>2.5</v>
      </c>
      <c r="K1053" s="46">
        <v>273</v>
      </c>
      <c r="L1053" s="46">
        <v>8</v>
      </c>
      <c r="M1053" s="71">
        <v>2016</v>
      </c>
      <c r="N1053" s="144">
        <f>IF(K1053="","",IF(O1053="",IF(K1053=0,"",IF(K1053&lt;=[7]Разработчик!$D$7,[7]Разработчик!$C$8,IF(K1053&lt;=[7]Разработчик!$G$7,[7]Разработчик!$F$8,IF(K1053&lt;=[7]Разработчик!$J$7,[7]Разработчик!$I$8,IF(K1053&lt;=[7]Разработчик!$M$7,[7]Разработчик!$L$8,IF(K1053&lt;=[7]Разработчик!$P$7,[7]Разработчик!$O$8,IF(K1053&lt;=[7]Разработчик!$S$7,[7]Разработчик!$R$8,IF(K1053&lt;=425.9,3.5,IF(K1053&gt;=[7]Разработчик!$V$7,[7]Разработчик!$U$8))))))))),"-"))</f>
        <v>3</v>
      </c>
      <c r="O1053" s="145"/>
      <c r="P1053" s="71">
        <v>2019</v>
      </c>
      <c r="Q1053" s="71">
        <v>2023</v>
      </c>
      <c r="R1053" s="71">
        <v>12.5</v>
      </c>
      <c r="S1053" s="46" t="s">
        <v>1173</v>
      </c>
      <c r="T1053" s="146">
        <f t="shared" si="175"/>
        <v>2028.5</v>
      </c>
      <c r="U1053" s="147"/>
      <c r="V1053" s="147"/>
      <c r="W1053" s="147"/>
      <c r="X1053" s="147"/>
      <c r="Y1053" s="147"/>
      <c r="Z1053" s="147"/>
      <c r="AA1053" s="148"/>
      <c r="AB1053" s="147"/>
      <c r="AC1053" s="196">
        <f t="shared" si="176"/>
        <v>0</v>
      </c>
      <c r="AD1053" s="196">
        <f t="shared" si="177"/>
        <v>0</v>
      </c>
      <c r="AE1053" s="196">
        <f t="shared" si="178"/>
        <v>0</v>
      </c>
    </row>
    <row r="1054" spans="1:31" s="7" customFormat="1" ht="60.75" customHeight="1" x14ac:dyDescent="0.25">
      <c r="A1054" s="364"/>
      <c r="B1054" s="248">
        <f>B1053</f>
        <v>318</v>
      </c>
      <c r="C1054" s="321"/>
      <c r="D1054" s="364"/>
      <c r="E1054" s="321"/>
      <c r="F1054" s="46" t="s">
        <v>30</v>
      </c>
      <c r="G1054" s="364"/>
      <c r="H1054" s="364"/>
      <c r="I1054" s="364"/>
      <c r="J1054" s="46">
        <v>0.2</v>
      </c>
      <c r="K1054" s="46">
        <v>57</v>
      </c>
      <c r="L1054" s="46">
        <v>5</v>
      </c>
      <c r="M1054" s="71">
        <v>2016</v>
      </c>
      <c r="N1054" s="144">
        <f>IF(K1054="","",IF(O1054="",IF(K1054=0,"",IF(K1054&lt;=[7]Разработчик!$D$7,[7]Разработчик!$C$8,IF(K1054&lt;=[7]Разработчик!$G$7,[7]Разработчик!$F$8,IF(K1054&lt;=[7]Разработчик!$J$7,[7]Разработчик!$I$8,IF(K1054&lt;=[7]Разработчик!$M$7,[7]Разработчик!$L$8,IF(K1054&lt;=[7]Разработчик!$P$7,[7]Разработчик!$O$8,IF(K1054&lt;=[7]Разработчик!$S$7,[7]Разработчик!$R$8,IF(K1054&lt;=425.9,3.5,IF(K1054&gt;=[7]Разработчик!$V$7,[7]Разработчик!$U$8))))))))),"-"))</f>
        <v>1.5</v>
      </c>
      <c r="O1054" s="145"/>
      <c r="P1054" s="71">
        <v>2019</v>
      </c>
      <c r="Q1054" s="71">
        <v>2023</v>
      </c>
      <c r="R1054" s="71">
        <v>12.5</v>
      </c>
      <c r="S1054" s="46" t="s">
        <v>1173</v>
      </c>
      <c r="T1054" s="146">
        <f t="shared" si="175"/>
        <v>2028.5</v>
      </c>
      <c r="U1054" s="147">
        <v>2</v>
      </c>
      <c r="V1054" s="147">
        <v>0</v>
      </c>
      <c r="W1054" s="147">
        <v>2</v>
      </c>
      <c r="X1054" s="147">
        <v>0</v>
      </c>
      <c r="Y1054" s="147">
        <v>1</v>
      </c>
      <c r="Z1054" s="147">
        <v>1</v>
      </c>
      <c r="AA1054" s="148" t="s">
        <v>3021</v>
      </c>
      <c r="AB1054" s="147" t="s">
        <v>2521</v>
      </c>
      <c r="AC1054" s="196">
        <f t="shared" si="176"/>
        <v>4</v>
      </c>
      <c r="AD1054" s="196">
        <f t="shared" si="177"/>
        <v>12</v>
      </c>
      <c r="AE1054" s="196">
        <f t="shared" si="178"/>
        <v>16</v>
      </c>
    </row>
    <row r="1055" spans="1:31" s="7" customFormat="1" ht="15" customHeight="1" x14ac:dyDescent="0.25">
      <c r="A1055" s="364" t="s">
        <v>1960</v>
      </c>
      <c r="B1055" s="248">
        <v>319</v>
      </c>
      <c r="C1055" s="321" t="s">
        <v>1961</v>
      </c>
      <c r="D1055" s="364" t="s">
        <v>1962</v>
      </c>
      <c r="E1055" s="321" t="s">
        <v>750</v>
      </c>
      <c r="F1055" s="46" t="s">
        <v>30</v>
      </c>
      <c r="G1055" s="364">
        <v>1.6</v>
      </c>
      <c r="H1055" s="364">
        <v>1.6</v>
      </c>
      <c r="I1055" s="364">
        <v>160</v>
      </c>
      <c r="J1055" s="46">
        <v>9.9</v>
      </c>
      <c r="K1055" s="46">
        <v>159</v>
      </c>
      <c r="L1055" s="46">
        <v>8</v>
      </c>
      <c r="M1055" s="71">
        <v>2016</v>
      </c>
      <c r="N1055" s="144">
        <f>IF(K1055="","",IF(O1055="",IF(K1055=0,"",IF(K1055&lt;=[7]Разработчик!$D$7,[7]Разработчик!$C$8,IF(K1055&lt;=[7]Разработчик!$G$7,[7]Разработчик!$F$8,IF(K1055&lt;=[7]Разработчик!$J$7,[7]Разработчик!$I$8,IF(K1055&lt;=[7]Разработчик!$M$7,[7]Разработчик!$L$8,IF(K1055&lt;=[7]Разработчик!$P$7,[7]Разработчик!$O$8,IF(K1055&lt;=[7]Разработчик!$S$7,[7]Разработчик!$R$8,IF(K1055&lt;=425.9,3.5,IF(K1055&gt;=[7]Разработчик!$V$7,[7]Разработчик!$U$8))))))))),"-"))</f>
        <v>2.5</v>
      </c>
      <c r="O1055" s="145"/>
      <c r="P1055" s="71">
        <v>2019</v>
      </c>
      <c r="Q1055" s="71">
        <v>2023</v>
      </c>
      <c r="R1055" s="71">
        <v>12.5</v>
      </c>
      <c r="S1055" s="46" t="s">
        <v>1173</v>
      </c>
      <c r="T1055" s="146">
        <f t="shared" si="175"/>
        <v>2028.5</v>
      </c>
      <c r="U1055" s="147"/>
      <c r="V1055" s="147"/>
      <c r="W1055" s="147"/>
      <c r="X1055" s="147"/>
      <c r="Y1055" s="147"/>
      <c r="Z1055" s="147"/>
      <c r="AA1055" s="148"/>
      <c r="AB1055" s="147"/>
      <c r="AC1055" s="196">
        <f t="shared" si="176"/>
        <v>0</v>
      </c>
      <c r="AD1055" s="196">
        <f t="shared" si="177"/>
        <v>0</v>
      </c>
      <c r="AE1055" s="196">
        <f t="shared" si="178"/>
        <v>0</v>
      </c>
    </row>
    <row r="1056" spans="1:31" s="7" customFormat="1" ht="42.75" customHeight="1" x14ac:dyDescent="0.25">
      <c r="A1056" s="364"/>
      <c r="B1056" s="248">
        <f t="shared" ref="B1056" si="181">B1055</f>
        <v>319</v>
      </c>
      <c r="C1056" s="321"/>
      <c r="D1056" s="364"/>
      <c r="E1056" s="321"/>
      <c r="F1056" s="46" t="s">
        <v>30</v>
      </c>
      <c r="G1056" s="364"/>
      <c r="H1056" s="364"/>
      <c r="I1056" s="364"/>
      <c r="J1056" s="46">
        <v>0.22</v>
      </c>
      <c r="K1056" s="46">
        <v>57</v>
      </c>
      <c r="L1056" s="46">
        <v>5</v>
      </c>
      <c r="M1056" s="71">
        <v>2016</v>
      </c>
      <c r="N1056" s="144">
        <f>IF(K1056="","",IF(O1056="",IF(K1056=0,"",IF(K1056&lt;=[7]Разработчик!$D$7,[7]Разработчик!$C$8,IF(K1056&lt;=[7]Разработчик!$G$7,[7]Разработчик!$F$8,IF(K1056&lt;=[7]Разработчик!$J$7,[7]Разработчик!$I$8,IF(K1056&lt;=[7]Разработчик!$M$7,[7]Разработчик!$L$8,IF(K1056&lt;=[7]Разработчик!$P$7,[7]Разработчик!$O$8,IF(K1056&lt;=[7]Разработчик!$S$7,[7]Разработчик!$R$8,IF(K1056&lt;=425.9,3.5,IF(K1056&gt;=[7]Разработчик!$V$7,[7]Разработчик!$U$8))))))))),"-"))</f>
        <v>1.5</v>
      </c>
      <c r="O1056" s="145"/>
      <c r="P1056" s="71">
        <v>2019</v>
      </c>
      <c r="Q1056" s="71">
        <v>2023</v>
      </c>
      <c r="R1056" s="71">
        <v>12.5</v>
      </c>
      <c r="S1056" s="46" t="s">
        <v>1173</v>
      </c>
      <c r="T1056" s="146">
        <f t="shared" si="175"/>
        <v>2028.5</v>
      </c>
      <c r="U1056" s="147">
        <v>2</v>
      </c>
      <c r="V1056" s="147">
        <v>0</v>
      </c>
      <c r="W1056" s="147">
        <v>3</v>
      </c>
      <c r="X1056" s="147">
        <v>0</v>
      </c>
      <c r="Y1056" s="147">
        <v>0</v>
      </c>
      <c r="Z1056" s="147">
        <v>2</v>
      </c>
      <c r="AA1056" s="148" t="s">
        <v>3022</v>
      </c>
      <c r="AB1056" s="147" t="s">
        <v>2521</v>
      </c>
      <c r="AC1056" s="196">
        <f t="shared" si="176"/>
        <v>4</v>
      </c>
      <c r="AD1056" s="196">
        <f t="shared" si="177"/>
        <v>16</v>
      </c>
      <c r="AE1056" s="196">
        <f t="shared" si="178"/>
        <v>20</v>
      </c>
    </row>
    <row r="1057" spans="1:31" s="7" customFormat="1" ht="24" x14ac:dyDescent="0.25">
      <c r="A1057" s="364" t="s">
        <v>1964</v>
      </c>
      <c r="B1057" s="248">
        <v>357</v>
      </c>
      <c r="C1057" s="321" t="s">
        <v>3204</v>
      </c>
      <c r="D1057" s="18" t="s">
        <v>1966</v>
      </c>
      <c r="E1057" s="382" t="s">
        <v>1965</v>
      </c>
      <c r="F1057" s="18" t="s">
        <v>53</v>
      </c>
      <c r="G1057" s="18">
        <v>1.6</v>
      </c>
      <c r="H1057" s="18">
        <v>1.6</v>
      </c>
      <c r="I1057" s="18">
        <v>93.3</v>
      </c>
      <c r="J1057" s="18">
        <v>13.2</v>
      </c>
      <c r="K1057" s="18">
        <v>45</v>
      </c>
      <c r="L1057" s="18">
        <v>2.5</v>
      </c>
      <c r="M1057" s="71">
        <v>2016</v>
      </c>
      <c r="N1057" s="144">
        <f>IF(K1057="","",IF(O1057="",IF(K1057=0,"",IF(K1057&lt;=[7]Разработчик!$D$7,[7]Разработчик!$C$8,IF(K1057&lt;=[7]Разработчик!$G$7,[7]Разработчик!$F$8,IF(K1057&lt;=[7]Разработчик!$J$7,[7]Разработчик!$I$8,IF(K1057&lt;=[7]Разработчик!$M$7,[7]Разработчик!$L$8,IF(K1057&lt;=[7]Разработчик!$P$7,[7]Разработчик!$O$8,IF(K1057&lt;=[7]Разработчик!$S$7,[7]Разработчик!$R$8,IF(K1057&lt;=425.9,3.5,IF(K1057&gt;=[7]Разработчик!$V$7,[7]Разработчик!$U$8))))))))),"-"))</f>
        <v>1.5</v>
      </c>
      <c r="O1057" s="145"/>
      <c r="P1057" s="71">
        <v>2019</v>
      </c>
      <c r="Q1057" s="71">
        <v>2023</v>
      </c>
      <c r="R1057" s="71">
        <v>12.5</v>
      </c>
      <c r="S1057" s="71" t="s">
        <v>310</v>
      </c>
      <c r="T1057" s="146">
        <f t="shared" ref="T1057:T1150" si="182">IF(M1057="","",M1057+R1057)</f>
        <v>2028.5</v>
      </c>
      <c r="U1057" s="147">
        <v>5</v>
      </c>
      <c r="V1057" s="147">
        <v>0</v>
      </c>
      <c r="W1057" s="147">
        <v>0</v>
      </c>
      <c r="X1057" s="147">
        <v>0</v>
      </c>
      <c r="Y1057" s="147">
        <v>0</v>
      </c>
      <c r="Z1057" s="147">
        <v>0</v>
      </c>
      <c r="AA1057" s="148" t="s">
        <v>3023</v>
      </c>
      <c r="AB1057" s="147" t="s">
        <v>2520</v>
      </c>
      <c r="AC1057" s="196">
        <f t="shared" si="176"/>
        <v>5</v>
      </c>
      <c r="AD1057" s="196">
        <f t="shared" si="177"/>
        <v>10</v>
      </c>
      <c r="AE1057" s="196">
        <f t="shared" si="178"/>
        <v>15</v>
      </c>
    </row>
    <row r="1058" spans="1:31" s="7" customFormat="1" ht="24" x14ac:dyDescent="0.25">
      <c r="A1058" s="364"/>
      <c r="B1058" s="248">
        <f>B1057</f>
        <v>357</v>
      </c>
      <c r="C1058" s="321"/>
      <c r="D1058" s="18" t="s">
        <v>1967</v>
      </c>
      <c r="E1058" s="382"/>
      <c r="F1058" s="18" t="s">
        <v>53</v>
      </c>
      <c r="G1058" s="18">
        <v>1.6</v>
      </c>
      <c r="H1058" s="18">
        <v>1.6</v>
      </c>
      <c r="I1058" s="18">
        <v>93.3</v>
      </c>
      <c r="J1058" s="18">
        <v>25.3</v>
      </c>
      <c r="K1058" s="18">
        <v>45</v>
      </c>
      <c r="L1058" s="18">
        <v>2.5</v>
      </c>
      <c r="M1058" s="71">
        <v>2016</v>
      </c>
      <c r="N1058" s="144">
        <f>IF(K1058="","",IF(O1058="",IF(K1058=0,"",IF(K1058&lt;=[7]Разработчик!$D$7,[7]Разработчик!$C$8,IF(K1058&lt;=[7]Разработчик!$G$7,[7]Разработчик!$F$8,IF(K1058&lt;=[7]Разработчик!$J$7,[7]Разработчик!$I$8,IF(K1058&lt;=[7]Разработчик!$M$7,[7]Разработчик!$L$8,IF(K1058&lt;=[7]Разработчик!$P$7,[7]Разработчик!$O$8,IF(K1058&lt;=[7]Разработчик!$S$7,[7]Разработчик!$R$8,IF(K1058&lt;=425.9,3.5,IF(K1058&gt;=[7]Разработчик!$V$7,[7]Разработчик!$U$8))))))))),"-"))</f>
        <v>1.5</v>
      </c>
      <c r="O1058" s="145"/>
      <c r="P1058" s="71">
        <v>2019</v>
      </c>
      <c r="Q1058" s="71">
        <v>2023</v>
      </c>
      <c r="R1058" s="71">
        <v>12.5</v>
      </c>
      <c r="S1058" s="71" t="s">
        <v>310</v>
      </c>
      <c r="T1058" s="146">
        <f t="shared" si="182"/>
        <v>2028.5</v>
      </c>
      <c r="U1058" s="147">
        <v>7</v>
      </c>
      <c r="V1058" s="147">
        <v>1</v>
      </c>
      <c r="W1058" s="147">
        <v>1</v>
      </c>
      <c r="X1058" s="147">
        <v>0</v>
      </c>
      <c r="Y1058" s="147">
        <v>0</v>
      </c>
      <c r="Z1058" s="147">
        <v>0</v>
      </c>
      <c r="AA1058" s="148" t="s">
        <v>3024</v>
      </c>
      <c r="AB1058" s="147" t="s">
        <v>2520</v>
      </c>
      <c r="AC1058" s="196">
        <f t="shared" si="176"/>
        <v>8</v>
      </c>
      <c r="AD1058" s="196">
        <f t="shared" si="177"/>
        <v>19</v>
      </c>
      <c r="AE1058" s="196">
        <f t="shared" si="178"/>
        <v>27</v>
      </c>
    </row>
    <row r="1059" spans="1:31" s="7" customFormat="1" ht="24" x14ac:dyDescent="0.25">
      <c r="A1059" s="364"/>
      <c r="B1059" s="248">
        <f>B1058</f>
        <v>357</v>
      </c>
      <c r="C1059" s="321"/>
      <c r="D1059" s="18" t="s">
        <v>1968</v>
      </c>
      <c r="E1059" s="382"/>
      <c r="F1059" s="18" t="s">
        <v>53</v>
      </c>
      <c r="G1059" s="18">
        <v>1.6</v>
      </c>
      <c r="H1059" s="18">
        <v>1.6</v>
      </c>
      <c r="I1059" s="18">
        <v>93.3</v>
      </c>
      <c r="J1059" s="18">
        <v>0.2</v>
      </c>
      <c r="K1059" s="18">
        <v>57</v>
      </c>
      <c r="L1059" s="18">
        <v>3</v>
      </c>
      <c r="M1059" s="71">
        <v>2016</v>
      </c>
      <c r="N1059" s="144">
        <f>IF(K1059="","",IF(O1059="",IF(K1059=0,"",IF(K1059&lt;=[7]Разработчик!$D$7,[7]Разработчик!$C$8,IF(K1059&lt;=[7]Разработчик!$G$7,[7]Разработчик!$F$8,IF(K1059&lt;=[7]Разработчик!$J$7,[7]Разработчик!$I$8,IF(K1059&lt;=[7]Разработчик!$M$7,[7]Разработчик!$L$8,IF(K1059&lt;=[7]Разработчик!$P$7,[7]Разработчик!$O$8,IF(K1059&lt;=[7]Разработчик!$S$7,[7]Разработчик!$R$8,IF(K1059&lt;=425.9,3.5,IF(K1059&gt;=[7]Разработчик!$V$7,[7]Разработчик!$U$8))))))))),"-"))</f>
        <v>1.5</v>
      </c>
      <c r="O1059" s="145"/>
      <c r="P1059" s="71">
        <v>2019</v>
      </c>
      <c r="Q1059" s="71">
        <v>2023</v>
      </c>
      <c r="R1059" s="71">
        <v>12.5</v>
      </c>
      <c r="S1059" s="71" t="s">
        <v>310</v>
      </c>
      <c r="T1059" s="146">
        <f t="shared" si="182"/>
        <v>2028.5</v>
      </c>
      <c r="U1059" s="147">
        <v>0</v>
      </c>
      <c r="V1059" s="147">
        <v>0</v>
      </c>
      <c r="W1059" s="147">
        <v>1</v>
      </c>
      <c r="X1059" s="147">
        <v>0</v>
      </c>
      <c r="Y1059" s="147">
        <v>0</v>
      </c>
      <c r="Z1059" s="147">
        <v>0</v>
      </c>
      <c r="AA1059" s="148" t="s">
        <v>3025</v>
      </c>
      <c r="AB1059" s="147" t="s">
        <v>2520</v>
      </c>
      <c r="AC1059" s="196">
        <f t="shared" si="176"/>
        <v>0</v>
      </c>
      <c r="AD1059" s="196">
        <f t="shared" si="177"/>
        <v>2</v>
      </c>
      <c r="AE1059" s="196">
        <f t="shared" si="178"/>
        <v>2</v>
      </c>
    </row>
    <row r="1060" spans="1:31" ht="37.5" customHeight="1" x14ac:dyDescent="0.25">
      <c r="A1060" s="460" t="s">
        <v>3163</v>
      </c>
      <c r="B1060" s="248">
        <v>380</v>
      </c>
      <c r="C1060" s="376" t="s">
        <v>3164</v>
      </c>
      <c r="D1060" s="379" t="s">
        <v>3165</v>
      </c>
      <c r="E1060" s="376" t="s">
        <v>3166</v>
      </c>
      <c r="F1060" s="181" t="s">
        <v>313</v>
      </c>
      <c r="G1060" s="374">
        <v>2.5</v>
      </c>
      <c r="H1060" s="376">
        <v>0.48</v>
      </c>
      <c r="I1060" s="374">
        <v>405</v>
      </c>
      <c r="J1060" s="68">
        <v>40.39</v>
      </c>
      <c r="K1060" s="181">
        <v>108</v>
      </c>
      <c r="L1060" s="181">
        <v>8</v>
      </c>
      <c r="M1060" s="181">
        <v>2017</v>
      </c>
      <c r="N1060" s="58">
        <f>IF(K1060="","",IF(O1060="",IF(K1060=0,"",IF(K1060&lt;=[7]Разработчик!$D$7,[7]Разработчик!$C$8,IF(K1060&lt;=[7]Разработчик!$G$7,[7]Разработчик!$F$8,IF(K1060&lt;=[7]Разработчик!$J$7,[7]Разработчик!$I$8,IF(K1060&lt;=[7]Разработчик!$M$7,[7]Разработчик!$L$8,IF(K1060&lt;=[7]Разработчик!$P$7,[7]Разработчик!$O$8,IF(K1060&lt;=[7]Разработчик!$S$7,[7]Разработчик!$R$8,IF(K1060&lt;=425.9,3.5,IF(K1060&gt;=[7]Разработчик!$V$7,[7]Разработчик!$U$8))))))))),"-"))</f>
        <v>2</v>
      </c>
      <c r="O1060" s="59"/>
      <c r="P1060" s="181">
        <v>2021</v>
      </c>
      <c r="Q1060" s="181">
        <v>2023</v>
      </c>
      <c r="R1060" s="181">
        <v>12.5</v>
      </c>
      <c r="S1060" s="181" t="s">
        <v>1353</v>
      </c>
      <c r="T1060" s="62">
        <f t="shared" si="182"/>
        <v>2029.5</v>
      </c>
      <c r="U1060" s="182">
        <v>19</v>
      </c>
      <c r="V1060" s="182">
        <v>3</v>
      </c>
      <c r="W1060" s="182">
        <v>8</v>
      </c>
      <c r="X1060" s="182">
        <v>1</v>
      </c>
      <c r="Y1060" s="182">
        <v>1</v>
      </c>
      <c r="Z1060" s="182">
        <v>3</v>
      </c>
      <c r="AA1060" s="182" t="s">
        <v>3167</v>
      </c>
      <c r="AB1060" s="182" t="s">
        <v>2521</v>
      </c>
      <c r="AC1060" s="196">
        <f t="shared" si="176"/>
        <v>27</v>
      </c>
      <c r="AD1060" s="196">
        <f t="shared" si="177"/>
        <v>75</v>
      </c>
      <c r="AE1060" s="196">
        <f t="shared" si="178"/>
        <v>102</v>
      </c>
    </row>
    <row r="1061" spans="1:31" ht="15" customHeight="1" x14ac:dyDescent="0.25">
      <c r="A1061" s="461"/>
      <c r="B1061" s="248">
        <f t="shared" ref="B1061:B1068" si="183">B1060</f>
        <v>380</v>
      </c>
      <c r="C1061" s="377"/>
      <c r="D1061" s="380"/>
      <c r="E1061" s="377"/>
      <c r="F1061" s="181" t="s">
        <v>313</v>
      </c>
      <c r="G1061" s="375"/>
      <c r="H1061" s="377"/>
      <c r="I1061" s="375"/>
      <c r="J1061" s="68">
        <v>2.97</v>
      </c>
      <c r="K1061" s="181">
        <v>89</v>
      </c>
      <c r="L1061" s="181">
        <v>8</v>
      </c>
      <c r="M1061" s="181">
        <v>2017</v>
      </c>
      <c r="N1061" s="58">
        <f>IF(K1061="","",IF(O1061="",IF(K1061=0,"",IF(K1061&lt;=[7]Разработчик!$D$7,[7]Разработчик!$C$8,IF(K1061&lt;=[7]Разработчик!$G$7,[7]Разработчик!$F$8,IF(K1061&lt;=[7]Разработчик!$J$7,[7]Разработчик!$I$8,IF(K1061&lt;=[7]Разработчик!$M$7,[7]Разработчик!$L$8,IF(K1061&lt;=[7]Разработчик!$P$7,[7]Разработчик!$O$8,IF(K1061&lt;=[7]Разработчик!$S$7,[7]Разработчик!$R$8,IF(K1061&lt;=425.9,3.5,IF(K1061&gt;=[7]Разработчик!$V$7,[7]Разработчик!$U$8))))))))),"-"))</f>
        <v>2</v>
      </c>
      <c r="O1061" s="59"/>
      <c r="P1061" s="181">
        <v>2021</v>
      </c>
      <c r="Q1061" s="181">
        <v>2023</v>
      </c>
      <c r="R1061" s="181">
        <v>12.5</v>
      </c>
      <c r="S1061" s="181" t="s">
        <v>1353</v>
      </c>
      <c r="T1061" s="62">
        <f t="shared" si="182"/>
        <v>2029.5</v>
      </c>
      <c r="U1061" s="182"/>
      <c r="V1061" s="182"/>
      <c r="W1061" s="182"/>
      <c r="X1061" s="182"/>
      <c r="Y1061" s="182"/>
      <c r="Z1061" s="182"/>
      <c r="AA1061" s="182"/>
      <c r="AB1061" s="182"/>
      <c r="AC1061" s="196">
        <f t="shared" si="176"/>
        <v>0</v>
      </c>
      <c r="AD1061" s="196">
        <f t="shared" si="177"/>
        <v>0</v>
      </c>
      <c r="AE1061" s="196">
        <f t="shared" si="178"/>
        <v>0</v>
      </c>
    </row>
    <row r="1062" spans="1:31" ht="15" customHeight="1" x14ac:dyDescent="0.25">
      <c r="A1062" s="461"/>
      <c r="B1062" s="248">
        <f t="shared" si="183"/>
        <v>380</v>
      </c>
      <c r="C1062" s="377"/>
      <c r="D1062" s="380"/>
      <c r="E1062" s="377"/>
      <c r="F1062" s="181" t="s">
        <v>313</v>
      </c>
      <c r="G1062" s="375"/>
      <c r="H1062" s="377"/>
      <c r="I1062" s="375"/>
      <c r="J1062" s="68">
        <v>2.3250000000000002</v>
      </c>
      <c r="K1062" s="181">
        <v>57</v>
      </c>
      <c r="L1062" s="181">
        <v>6</v>
      </c>
      <c r="M1062" s="181">
        <v>2017</v>
      </c>
      <c r="N1062" s="58">
        <f>IF(K1062="","",IF(O1062="",IF(K1062=0,"",IF(K1062&lt;=[7]Разработчик!$D$7,[7]Разработчик!$C$8,IF(K1062&lt;=[7]Разработчик!$G$7,[7]Разработчик!$F$8,IF(K1062&lt;=[7]Разработчик!$J$7,[7]Разработчик!$I$8,IF(K1062&lt;=[7]Разработчик!$M$7,[7]Разработчик!$L$8,IF(K1062&lt;=[7]Разработчик!$P$7,[7]Разработчик!$O$8,IF(K1062&lt;=[7]Разработчик!$S$7,[7]Разработчик!$R$8,IF(K1062&lt;=425.9,3.5,IF(K1062&gt;=[7]Разработчик!$V$7,[7]Разработчик!$U$8))))))))),"-"))</f>
        <v>1.5</v>
      </c>
      <c r="O1062" s="59"/>
      <c r="P1062" s="181">
        <v>2021</v>
      </c>
      <c r="Q1062" s="181">
        <v>2023</v>
      </c>
      <c r="R1062" s="181">
        <v>12.5</v>
      </c>
      <c r="S1062" s="181" t="s">
        <v>1353</v>
      </c>
      <c r="T1062" s="62">
        <f t="shared" si="182"/>
        <v>2029.5</v>
      </c>
      <c r="U1062" s="182"/>
      <c r="V1062" s="182"/>
      <c r="W1062" s="182"/>
      <c r="X1062" s="182"/>
      <c r="Y1062" s="182"/>
      <c r="Z1062" s="182"/>
      <c r="AA1062" s="182"/>
      <c r="AB1062" s="182"/>
      <c r="AC1062" s="196">
        <f t="shared" si="176"/>
        <v>0</v>
      </c>
      <c r="AD1062" s="196">
        <f t="shared" si="177"/>
        <v>0</v>
      </c>
      <c r="AE1062" s="196">
        <f t="shared" si="178"/>
        <v>0</v>
      </c>
    </row>
    <row r="1063" spans="1:31" ht="15" customHeight="1" x14ac:dyDescent="0.25">
      <c r="A1063" s="461"/>
      <c r="B1063" s="248">
        <f t="shared" si="183"/>
        <v>380</v>
      </c>
      <c r="C1063" s="377"/>
      <c r="D1063" s="380"/>
      <c r="E1063" s="377"/>
      <c r="F1063" s="181" t="s">
        <v>313</v>
      </c>
      <c r="G1063" s="375"/>
      <c r="H1063" s="377"/>
      <c r="I1063" s="375"/>
      <c r="J1063" s="68">
        <v>0.12</v>
      </c>
      <c r="K1063" s="181">
        <v>32</v>
      </c>
      <c r="L1063" s="181">
        <v>4.5</v>
      </c>
      <c r="M1063" s="181">
        <v>2017</v>
      </c>
      <c r="N1063" s="58">
        <f>IF(K1063="","",IF(O1063="",IF(K1063=0,"",IF(K1063&lt;=[7]Разработчик!$D$7,[7]Разработчик!$C$8,IF(K1063&lt;=[7]Разработчик!$G$7,[7]Разработчик!$F$8,IF(K1063&lt;=[7]Разработчик!$J$7,[7]Разработчик!$I$8,IF(K1063&lt;=[7]Разработчик!$M$7,[7]Разработчик!$L$8,IF(K1063&lt;=[7]Разработчик!$P$7,[7]Разработчик!$O$8,IF(K1063&lt;=[7]Разработчик!$S$7,[7]Разработчик!$R$8,IF(K1063&lt;=425.9,3.5,IF(K1063&gt;=[7]Разработчик!$V$7,[7]Разработчик!$U$8))))))))),"-"))</f>
        <v>1.5</v>
      </c>
      <c r="O1063" s="59"/>
      <c r="P1063" s="181">
        <v>2021</v>
      </c>
      <c r="Q1063" s="181">
        <v>2023</v>
      </c>
      <c r="R1063" s="181">
        <v>12.5</v>
      </c>
      <c r="S1063" s="181" t="s">
        <v>1353</v>
      </c>
      <c r="T1063" s="62">
        <f t="shared" si="182"/>
        <v>2029.5</v>
      </c>
      <c r="U1063" s="182"/>
      <c r="V1063" s="182"/>
      <c r="W1063" s="182"/>
      <c r="X1063" s="182"/>
      <c r="Y1063" s="182"/>
      <c r="Z1063" s="182"/>
      <c r="AA1063" s="182"/>
      <c r="AB1063" s="182"/>
      <c r="AC1063" s="196">
        <f t="shared" si="176"/>
        <v>0</v>
      </c>
      <c r="AD1063" s="196">
        <f t="shared" si="177"/>
        <v>0</v>
      </c>
      <c r="AE1063" s="196">
        <f t="shared" si="178"/>
        <v>0</v>
      </c>
    </row>
    <row r="1064" spans="1:31" ht="15" customHeight="1" x14ac:dyDescent="0.25">
      <c r="A1064" s="461"/>
      <c r="B1064" s="248">
        <f t="shared" si="183"/>
        <v>380</v>
      </c>
      <c r="C1064" s="377"/>
      <c r="D1064" s="381"/>
      <c r="E1064" s="377"/>
      <c r="F1064" s="181" t="s">
        <v>313</v>
      </c>
      <c r="G1064" s="290"/>
      <c r="H1064" s="378"/>
      <c r="I1064" s="290"/>
      <c r="J1064" s="68">
        <v>0.115</v>
      </c>
      <c r="K1064" s="181">
        <v>25</v>
      </c>
      <c r="L1064" s="181">
        <v>4.5</v>
      </c>
      <c r="M1064" s="181">
        <v>2017</v>
      </c>
      <c r="N1064" s="58">
        <f>IF(K1064="","",IF(O1064="",IF(K1064=0,"",IF(K1064&lt;=[7]Разработчик!$D$7,[7]Разработчик!$C$8,IF(K1064&lt;=[7]Разработчик!$G$7,[7]Разработчик!$F$8,IF(K1064&lt;=[7]Разработчик!$J$7,[7]Разработчик!$I$8,IF(K1064&lt;=[7]Разработчик!$M$7,[7]Разработчик!$L$8,IF(K1064&lt;=[7]Разработчик!$P$7,[7]Разработчик!$O$8,IF(K1064&lt;=[7]Разработчик!$S$7,[7]Разработчик!$R$8,IF(K1064&lt;=425.9,3.5,IF(K1064&gt;=[7]Разработчик!$V$7,[7]Разработчик!$U$8))))))))),"-"))</f>
        <v>1</v>
      </c>
      <c r="O1064" s="59"/>
      <c r="P1064" s="181">
        <v>2021</v>
      </c>
      <c r="Q1064" s="181">
        <v>2023</v>
      </c>
      <c r="R1064" s="181">
        <v>12.5</v>
      </c>
      <c r="S1064" s="181" t="s">
        <v>1353</v>
      </c>
      <c r="T1064" s="62">
        <f t="shared" si="182"/>
        <v>2029.5</v>
      </c>
      <c r="U1064" s="182"/>
      <c r="V1064" s="182"/>
      <c r="W1064" s="182"/>
      <c r="X1064" s="182"/>
      <c r="Y1064" s="182"/>
      <c r="Z1064" s="182"/>
      <c r="AA1064" s="182"/>
      <c r="AB1064" s="182"/>
      <c r="AC1064" s="196">
        <f t="shared" ref="AC1064:AC1125" si="184">SUM(U1064+V1064+X1064+Y1064+Z1064)</f>
        <v>0</v>
      </c>
      <c r="AD1064" s="196">
        <f t="shared" ref="AD1064:AD1125" si="185">SUM(U1064*2)+(V1064*3)+(W1064*2)+(X1064*2)+(Y1064)+(Z1064*3)</f>
        <v>0</v>
      </c>
      <c r="AE1064" s="196">
        <f t="shared" ref="AE1064:AE1125" si="186">SUM(AC1064+AD1064)</f>
        <v>0</v>
      </c>
    </row>
    <row r="1065" spans="1:31" ht="36.75" customHeight="1" x14ac:dyDescent="0.25">
      <c r="A1065" s="461"/>
      <c r="B1065" s="248">
        <f t="shared" si="183"/>
        <v>380</v>
      </c>
      <c r="C1065" s="377"/>
      <c r="D1065" s="379" t="s">
        <v>3168</v>
      </c>
      <c r="E1065" s="377"/>
      <c r="F1065" s="181" t="s">
        <v>313</v>
      </c>
      <c r="G1065" s="374">
        <v>2.5</v>
      </c>
      <c r="H1065" s="376">
        <v>0.48</v>
      </c>
      <c r="I1065" s="374">
        <v>405</v>
      </c>
      <c r="J1065" s="68">
        <v>41.49</v>
      </c>
      <c r="K1065" s="181">
        <v>108</v>
      </c>
      <c r="L1065" s="181">
        <v>8</v>
      </c>
      <c r="M1065" s="181">
        <v>2017</v>
      </c>
      <c r="N1065" s="58">
        <f>IF(K1065="","",IF(O1065="",IF(K1065=0,"",IF(K1065&lt;=[7]Разработчик!$D$7,[7]Разработчик!$C$8,IF(K1065&lt;=[7]Разработчик!$G$7,[7]Разработчик!$F$8,IF(K1065&lt;=[7]Разработчик!$J$7,[7]Разработчик!$I$8,IF(K1065&lt;=[7]Разработчик!$M$7,[7]Разработчик!$L$8,IF(K1065&lt;=[7]Разработчик!$P$7,[7]Разработчик!$O$8,IF(K1065&lt;=[7]Разработчик!$S$7,[7]Разработчик!$R$8,IF(K1065&lt;=425.9,3.5,IF(K1065&gt;=[7]Разработчик!$V$7,[7]Разработчик!$U$8))))))))),"-"))</f>
        <v>2</v>
      </c>
      <c r="O1065" s="59"/>
      <c r="P1065" s="181">
        <v>2021</v>
      </c>
      <c r="Q1065" s="181">
        <v>2023</v>
      </c>
      <c r="R1065" s="181">
        <v>12.5</v>
      </c>
      <c r="S1065" s="181" t="s">
        <v>1353</v>
      </c>
      <c r="T1065" s="62">
        <f t="shared" si="182"/>
        <v>2029.5</v>
      </c>
      <c r="U1065" s="182">
        <v>20</v>
      </c>
      <c r="V1065" s="182">
        <v>2</v>
      </c>
      <c r="W1065" s="182">
        <v>5</v>
      </c>
      <c r="X1065" s="182">
        <v>1</v>
      </c>
      <c r="Y1065" s="182">
        <v>0</v>
      </c>
      <c r="Z1065" s="182">
        <v>2</v>
      </c>
      <c r="AA1065" s="182" t="s">
        <v>3169</v>
      </c>
      <c r="AB1065" s="182" t="s">
        <v>2521</v>
      </c>
      <c r="AC1065" s="196">
        <f t="shared" si="184"/>
        <v>25</v>
      </c>
      <c r="AD1065" s="196">
        <f t="shared" si="185"/>
        <v>64</v>
      </c>
      <c r="AE1065" s="196">
        <f t="shared" si="186"/>
        <v>89</v>
      </c>
    </row>
    <row r="1066" spans="1:31" ht="15" customHeight="1" x14ac:dyDescent="0.25">
      <c r="A1066" s="461"/>
      <c r="B1066" s="248">
        <f t="shared" si="183"/>
        <v>380</v>
      </c>
      <c r="C1066" s="377"/>
      <c r="D1066" s="380"/>
      <c r="E1066" s="377"/>
      <c r="F1066" s="181" t="s">
        <v>313</v>
      </c>
      <c r="G1066" s="375"/>
      <c r="H1066" s="377"/>
      <c r="I1066" s="375"/>
      <c r="J1066" s="68">
        <v>3.14</v>
      </c>
      <c r="K1066" s="181">
        <v>89</v>
      </c>
      <c r="L1066" s="181">
        <v>8</v>
      </c>
      <c r="M1066" s="181">
        <v>2017</v>
      </c>
      <c r="N1066" s="58">
        <f>IF(K1066="","",IF(O1066="",IF(K1066=0,"",IF(K1066&lt;=[7]Разработчик!$D$7,[7]Разработчик!$C$8,IF(K1066&lt;=[7]Разработчик!$G$7,[7]Разработчик!$F$8,IF(K1066&lt;=[7]Разработчик!$J$7,[7]Разработчик!$I$8,IF(K1066&lt;=[7]Разработчик!$M$7,[7]Разработчик!$L$8,IF(K1066&lt;=[7]Разработчик!$P$7,[7]Разработчик!$O$8,IF(K1066&lt;=[7]Разработчик!$S$7,[7]Разработчик!$R$8,IF(K1066&lt;=425.9,3.5,IF(K1066&gt;=[7]Разработчик!$V$7,[7]Разработчик!$U$8))))))))),"-"))</f>
        <v>2</v>
      </c>
      <c r="O1066" s="59"/>
      <c r="P1066" s="181">
        <v>2021</v>
      </c>
      <c r="Q1066" s="181">
        <v>2023</v>
      </c>
      <c r="R1066" s="181">
        <v>12.5</v>
      </c>
      <c r="S1066" s="181" t="s">
        <v>1353</v>
      </c>
      <c r="T1066" s="62">
        <f t="shared" si="182"/>
        <v>2029.5</v>
      </c>
      <c r="U1066" s="182"/>
      <c r="V1066" s="182"/>
      <c r="W1066" s="182"/>
      <c r="X1066" s="182"/>
      <c r="Y1066" s="182"/>
      <c r="Z1066" s="182"/>
      <c r="AA1066" s="182"/>
      <c r="AB1066" s="182"/>
      <c r="AC1066" s="196">
        <f t="shared" si="184"/>
        <v>0</v>
      </c>
      <c r="AD1066" s="196">
        <f t="shared" si="185"/>
        <v>0</v>
      </c>
      <c r="AE1066" s="196">
        <f t="shared" si="186"/>
        <v>0</v>
      </c>
    </row>
    <row r="1067" spans="1:31" ht="15" customHeight="1" x14ac:dyDescent="0.25">
      <c r="A1067" s="461"/>
      <c r="B1067" s="248">
        <f t="shared" si="183"/>
        <v>380</v>
      </c>
      <c r="C1067" s="377"/>
      <c r="D1067" s="380"/>
      <c r="E1067" s="377"/>
      <c r="F1067" s="181" t="s">
        <v>313</v>
      </c>
      <c r="G1067" s="375"/>
      <c r="H1067" s="377"/>
      <c r="I1067" s="375"/>
      <c r="J1067" s="68">
        <v>0.28000000000000003</v>
      </c>
      <c r="K1067" s="181">
        <v>57</v>
      </c>
      <c r="L1067" s="181">
        <v>6</v>
      </c>
      <c r="M1067" s="181">
        <v>2017</v>
      </c>
      <c r="N1067" s="58">
        <f>IF(K1067="","",IF(O1067="",IF(K1067=0,"",IF(K1067&lt;=[7]Разработчик!$D$7,[7]Разработчик!$C$8,IF(K1067&lt;=[7]Разработчик!$G$7,[7]Разработчик!$F$8,IF(K1067&lt;=[7]Разработчик!$J$7,[7]Разработчик!$I$8,IF(K1067&lt;=[7]Разработчик!$M$7,[7]Разработчик!$L$8,IF(K1067&lt;=[7]Разработчик!$P$7,[7]Разработчик!$O$8,IF(K1067&lt;=[7]Разработчик!$S$7,[7]Разработчик!$R$8,IF(K1067&lt;=425.9,3.5,IF(K1067&gt;=[7]Разработчик!$V$7,[7]Разработчик!$U$8))))))))),"-"))</f>
        <v>1.5</v>
      </c>
      <c r="O1067" s="59"/>
      <c r="P1067" s="181">
        <v>2021</v>
      </c>
      <c r="Q1067" s="181">
        <v>2023</v>
      </c>
      <c r="R1067" s="181">
        <v>12.5</v>
      </c>
      <c r="S1067" s="181" t="s">
        <v>1353</v>
      </c>
      <c r="T1067" s="62">
        <f t="shared" si="182"/>
        <v>2029.5</v>
      </c>
      <c r="U1067" s="182"/>
      <c r="V1067" s="182"/>
      <c r="W1067" s="182"/>
      <c r="X1067" s="182"/>
      <c r="Y1067" s="182"/>
      <c r="Z1067" s="182"/>
      <c r="AA1067" s="182"/>
      <c r="AB1067" s="182"/>
      <c r="AC1067" s="196">
        <f t="shared" si="184"/>
        <v>0</v>
      </c>
      <c r="AD1067" s="196">
        <f t="shared" si="185"/>
        <v>0</v>
      </c>
      <c r="AE1067" s="196">
        <f t="shared" si="186"/>
        <v>0</v>
      </c>
    </row>
    <row r="1068" spans="1:31" ht="15" customHeight="1" x14ac:dyDescent="0.25">
      <c r="A1068" s="462"/>
      <c r="B1068" s="248">
        <f t="shared" si="183"/>
        <v>380</v>
      </c>
      <c r="C1068" s="378"/>
      <c r="D1068" s="381"/>
      <c r="E1068" s="378"/>
      <c r="F1068" s="181" t="s">
        <v>313</v>
      </c>
      <c r="G1068" s="290"/>
      <c r="H1068" s="378"/>
      <c r="I1068" s="290"/>
      <c r="J1068" s="68">
        <v>0.12</v>
      </c>
      <c r="K1068" s="181">
        <v>25</v>
      </c>
      <c r="L1068" s="181">
        <v>4.5</v>
      </c>
      <c r="M1068" s="181">
        <v>2017</v>
      </c>
      <c r="N1068" s="58">
        <f>IF(K1068="","",IF(O1068="",IF(K1068=0,"",IF(K1068&lt;=[7]Разработчик!$D$7,[7]Разработчик!$C$8,IF(K1068&lt;=[7]Разработчик!$G$7,[7]Разработчик!$F$8,IF(K1068&lt;=[7]Разработчик!$J$7,[7]Разработчик!$I$8,IF(K1068&lt;=[7]Разработчик!$M$7,[7]Разработчик!$L$8,IF(K1068&lt;=[7]Разработчик!$P$7,[7]Разработчик!$O$8,IF(K1068&lt;=[7]Разработчик!$S$7,[7]Разработчик!$R$8,IF(K1068&lt;=425.9,3.5,IF(K1068&gt;=[7]Разработчик!$V$7,[7]Разработчик!$U$8))))))))),"-"))</f>
        <v>1</v>
      </c>
      <c r="O1068" s="59"/>
      <c r="P1068" s="181">
        <v>2021</v>
      </c>
      <c r="Q1068" s="181">
        <v>2023</v>
      </c>
      <c r="R1068" s="181">
        <v>12.5</v>
      </c>
      <c r="S1068" s="181" t="s">
        <v>1353</v>
      </c>
      <c r="T1068" s="62">
        <f t="shared" si="182"/>
        <v>2029.5</v>
      </c>
      <c r="U1068" s="182"/>
      <c r="V1068" s="182"/>
      <c r="W1068" s="182"/>
      <c r="X1068" s="182"/>
      <c r="Y1068" s="182"/>
      <c r="Z1068" s="182"/>
      <c r="AA1068" s="182"/>
      <c r="AB1068" s="182"/>
      <c r="AC1068" s="196">
        <f t="shared" si="184"/>
        <v>0</v>
      </c>
      <c r="AD1068" s="196">
        <f t="shared" si="185"/>
        <v>0</v>
      </c>
      <c r="AE1068" s="196">
        <f t="shared" si="186"/>
        <v>0</v>
      </c>
    </row>
    <row r="1069" spans="1:31" s="7" customFormat="1" ht="36" customHeight="1" x14ac:dyDescent="0.25">
      <c r="A1069" s="321" t="s">
        <v>1971</v>
      </c>
      <c r="B1069" s="250">
        <v>23</v>
      </c>
      <c r="C1069" s="383" t="s">
        <v>1972</v>
      </c>
      <c r="D1069" s="321" t="s">
        <v>1973</v>
      </c>
      <c r="E1069" s="383" t="s">
        <v>1963</v>
      </c>
      <c r="F1069" s="18" t="s">
        <v>63</v>
      </c>
      <c r="G1069" s="364">
        <v>0.63</v>
      </c>
      <c r="H1069" s="364">
        <v>0.1</v>
      </c>
      <c r="I1069" s="364">
        <v>120</v>
      </c>
      <c r="J1069" s="46">
        <v>19.100000000000001</v>
      </c>
      <c r="K1069" s="46">
        <v>159</v>
      </c>
      <c r="L1069" s="46">
        <v>5</v>
      </c>
      <c r="M1069" s="71">
        <v>2016</v>
      </c>
      <c r="N1069" s="144">
        <f>IF(K1069="","",IF(O1069="",IF(K1069=0,"",IF(K1069&lt;=[7]Разработчик!$D$7,[7]Разработчик!$C$8,IF(K1069&lt;=[7]Разработчик!$G$7,[7]Разработчик!$F$8,IF(K1069&lt;=[7]Разработчик!$J$7,[7]Разработчик!$I$8,IF(K1069&lt;=[7]Разработчик!$M$7,[7]Разработчик!$L$8,IF(K1069&lt;=[7]Разработчик!$P$7,[7]Разработчик!$O$8,IF(K1069&lt;=[7]Разработчик!$S$7,[7]Разработчик!$R$8,IF(K1069&lt;=425.9,3.5,IF(K1069&gt;=[7]Разработчик!$V$7,[7]Разработчик!$U$8))))))))),"-"))</f>
        <v>2.5</v>
      </c>
      <c r="O1069" s="145"/>
      <c r="P1069" s="71">
        <v>2018</v>
      </c>
      <c r="Q1069" s="71">
        <v>2023</v>
      </c>
      <c r="R1069" s="141">
        <v>12.5</v>
      </c>
      <c r="S1069" s="141" t="s">
        <v>340</v>
      </c>
      <c r="T1069" s="146">
        <f t="shared" si="182"/>
        <v>2028.5</v>
      </c>
      <c r="U1069" s="151">
        <v>4</v>
      </c>
      <c r="V1069" s="151">
        <v>1</v>
      </c>
      <c r="W1069" s="151">
        <v>0</v>
      </c>
      <c r="X1069" s="151">
        <v>1</v>
      </c>
      <c r="Y1069" s="151">
        <v>0</v>
      </c>
      <c r="Z1069" s="151">
        <v>0</v>
      </c>
      <c r="AA1069" s="151" t="s">
        <v>3037</v>
      </c>
      <c r="AB1069" s="151" t="s">
        <v>2521</v>
      </c>
      <c r="AC1069" s="196">
        <f t="shared" si="184"/>
        <v>6</v>
      </c>
      <c r="AD1069" s="196">
        <f t="shared" si="185"/>
        <v>13</v>
      </c>
      <c r="AE1069" s="196">
        <f t="shared" si="186"/>
        <v>19</v>
      </c>
    </row>
    <row r="1070" spans="1:31" s="7" customFormat="1" x14ac:dyDescent="0.25">
      <c r="A1070" s="321"/>
      <c r="B1070" s="242">
        <f t="shared" ref="B1070:B1085" si="187">B1069</f>
        <v>23</v>
      </c>
      <c r="C1070" s="383"/>
      <c r="D1070" s="321"/>
      <c r="E1070" s="383"/>
      <c r="F1070" s="18" t="s">
        <v>63</v>
      </c>
      <c r="G1070" s="364"/>
      <c r="H1070" s="364"/>
      <c r="I1070" s="364"/>
      <c r="J1070" s="46">
        <v>9.5</v>
      </c>
      <c r="K1070" s="46">
        <v>89</v>
      </c>
      <c r="L1070" s="46">
        <v>4</v>
      </c>
      <c r="M1070" s="71">
        <v>2016</v>
      </c>
      <c r="N1070" s="144">
        <f>IF(K1070="","",IF(O1070="",IF(K1070=0,"",IF(K1070&lt;=[7]Разработчик!$D$7,[7]Разработчик!$C$8,IF(K1070&lt;=[7]Разработчик!$G$7,[7]Разработчик!$F$8,IF(K1070&lt;=[7]Разработчик!$J$7,[7]Разработчик!$I$8,IF(K1070&lt;=[7]Разработчик!$M$7,[7]Разработчик!$L$8,IF(K1070&lt;=[7]Разработчик!$P$7,[7]Разработчик!$O$8,IF(K1070&lt;=[7]Разработчик!$S$7,[7]Разработчик!$R$8,IF(K1070&lt;=425.9,3.5,IF(K1070&gt;=[7]Разработчик!$V$7,[7]Разработчик!$U$8))))))))),"-"))</f>
        <v>2</v>
      </c>
      <c r="O1070" s="145"/>
      <c r="P1070" s="71">
        <v>2018</v>
      </c>
      <c r="Q1070" s="71">
        <v>2023</v>
      </c>
      <c r="R1070" s="141">
        <v>12.5</v>
      </c>
      <c r="S1070" s="141" t="s">
        <v>340</v>
      </c>
      <c r="T1070" s="146">
        <f t="shared" si="182"/>
        <v>2028.5</v>
      </c>
      <c r="U1070" s="147"/>
      <c r="V1070" s="147"/>
      <c r="W1070" s="147"/>
      <c r="X1070" s="147"/>
      <c r="Y1070" s="147"/>
      <c r="Z1070" s="147"/>
      <c r="AA1070" s="147"/>
      <c r="AB1070" s="147"/>
      <c r="AC1070" s="196">
        <f t="shared" si="184"/>
        <v>0</v>
      </c>
      <c r="AD1070" s="196">
        <f t="shared" si="185"/>
        <v>0</v>
      </c>
      <c r="AE1070" s="196">
        <f t="shared" si="186"/>
        <v>0</v>
      </c>
    </row>
    <row r="1071" spans="1:31" s="7" customFormat="1" ht="24" x14ac:dyDescent="0.25">
      <c r="A1071" s="321"/>
      <c r="B1071" s="242">
        <f t="shared" si="187"/>
        <v>23</v>
      </c>
      <c r="C1071" s="383"/>
      <c r="D1071" s="71" t="s">
        <v>1974</v>
      </c>
      <c r="E1071" s="383"/>
      <c r="F1071" s="18" t="s">
        <v>63</v>
      </c>
      <c r="G1071" s="48">
        <v>0.63</v>
      </c>
      <c r="H1071" s="48">
        <v>0.1</v>
      </c>
      <c r="I1071" s="46">
        <v>120</v>
      </c>
      <c r="J1071" s="46">
        <v>59</v>
      </c>
      <c r="K1071" s="48">
        <v>159</v>
      </c>
      <c r="L1071" s="48">
        <v>5</v>
      </c>
      <c r="M1071" s="71">
        <v>2016</v>
      </c>
      <c r="N1071" s="144">
        <f>IF(K1071="","",IF(O1071="",IF(K1071=0,"",IF(K1071&lt;=[7]Разработчик!$D$7,[7]Разработчик!$C$8,IF(K1071&lt;=[7]Разработчик!$G$7,[7]Разработчик!$F$8,IF(K1071&lt;=[7]Разработчик!$J$7,[7]Разработчик!$I$8,IF(K1071&lt;=[7]Разработчик!$M$7,[7]Разработчик!$L$8,IF(K1071&lt;=[7]Разработчик!$P$7,[7]Разработчик!$O$8,IF(K1071&lt;=[7]Разработчик!$S$7,[7]Разработчик!$R$8,IF(K1071&lt;=425.9,3.5,IF(K1071&gt;=[7]Разработчик!$V$7,[7]Разработчик!$U$8))))))))),"-"))</f>
        <v>2.5</v>
      </c>
      <c r="O1071" s="145"/>
      <c r="P1071" s="71">
        <v>2018</v>
      </c>
      <c r="Q1071" s="71">
        <v>2023</v>
      </c>
      <c r="R1071" s="141">
        <v>12.5</v>
      </c>
      <c r="S1071" s="141" t="s">
        <v>340</v>
      </c>
      <c r="T1071" s="146">
        <f t="shared" si="182"/>
        <v>2028.5</v>
      </c>
      <c r="U1071" s="147">
        <v>0</v>
      </c>
      <c r="V1071" s="147">
        <v>0</v>
      </c>
      <c r="W1071" s="147">
        <v>0</v>
      </c>
      <c r="X1071" s="147">
        <v>0</v>
      </c>
      <c r="Y1071" s="147">
        <v>0</v>
      </c>
      <c r="Z1071" s="147">
        <v>1</v>
      </c>
      <c r="AA1071" s="147">
        <v>4.7300000000000004</v>
      </c>
      <c r="AB1071" s="147" t="s">
        <v>2521</v>
      </c>
      <c r="AC1071" s="196">
        <f t="shared" si="184"/>
        <v>1</v>
      </c>
      <c r="AD1071" s="196">
        <f t="shared" si="185"/>
        <v>3</v>
      </c>
      <c r="AE1071" s="196">
        <f t="shared" si="186"/>
        <v>4</v>
      </c>
    </row>
    <row r="1072" spans="1:31" s="7" customFormat="1" x14ac:dyDescent="0.25">
      <c r="A1072" s="321"/>
      <c r="B1072" s="242">
        <f t="shared" si="187"/>
        <v>23</v>
      </c>
      <c r="C1072" s="383"/>
      <c r="D1072" s="141" t="s">
        <v>1975</v>
      </c>
      <c r="E1072" s="383"/>
      <c r="F1072" s="18" t="s">
        <v>63</v>
      </c>
      <c r="G1072" s="18">
        <v>0.63</v>
      </c>
      <c r="H1072" s="48">
        <v>0.1</v>
      </c>
      <c r="I1072" s="46">
        <v>120</v>
      </c>
      <c r="J1072" s="18">
        <v>58.8</v>
      </c>
      <c r="K1072" s="18">
        <v>159</v>
      </c>
      <c r="L1072" s="18">
        <v>5</v>
      </c>
      <c r="M1072" s="71">
        <v>2016</v>
      </c>
      <c r="N1072" s="144">
        <f>IF(K1072="","",IF(O1072="",IF(K1072=0,"",IF(K1072&lt;=[7]Разработчик!$D$7,[7]Разработчик!$C$8,IF(K1072&lt;=[7]Разработчик!$G$7,[7]Разработчик!$F$8,IF(K1072&lt;=[7]Разработчик!$J$7,[7]Разработчик!$I$8,IF(K1072&lt;=[7]Разработчик!$M$7,[7]Разработчик!$L$8,IF(K1072&lt;=[7]Разработчик!$P$7,[7]Разработчик!$O$8,IF(K1072&lt;=[7]Разработчик!$S$7,[7]Разработчик!$R$8,IF(K1072&lt;=425.9,3.5,IF(K1072&gt;=[7]Разработчик!$V$7,[7]Разработчик!$U$8))))))))),"-"))</f>
        <v>2.5</v>
      </c>
      <c r="O1072" s="145"/>
      <c r="P1072" s="71">
        <v>2018</v>
      </c>
      <c r="Q1072" s="71">
        <v>2023</v>
      </c>
      <c r="R1072" s="141">
        <v>12.5</v>
      </c>
      <c r="S1072" s="141" t="s">
        <v>340</v>
      </c>
      <c r="T1072" s="146">
        <f t="shared" si="182"/>
        <v>2028.5</v>
      </c>
      <c r="U1072" s="147">
        <v>7</v>
      </c>
      <c r="V1072" s="147">
        <v>0</v>
      </c>
      <c r="W1072" s="147">
        <v>2</v>
      </c>
      <c r="X1072" s="147">
        <v>0</v>
      </c>
      <c r="Y1072" s="147">
        <v>0</v>
      </c>
      <c r="Z1072" s="147">
        <v>1</v>
      </c>
      <c r="AA1072" s="147" t="s">
        <v>3038</v>
      </c>
      <c r="AB1072" s="147" t="s">
        <v>2521</v>
      </c>
      <c r="AC1072" s="196">
        <f t="shared" si="184"/>
        <v>8</v>
      </c>
      <c r="AD1072" s="196">
        <f t="shared" si="185"/>
        <v>21</v>
      </c>
      <c r="AE1072" s="196">
        <f t="shared" si="186"/>
        <v>29</v>
      </c>
    </row>
    <row r="1073" spans="1:31" s="7" customFormat="1" ht="24" x14ac:dyDescent="0.25">
      <c r="A1073" s="321"/>
      <c r="B1073" s="242">
        <f t="shared" si="187"/>
        <v>23</v>
      </c>
      <c r="C1073" s="383"/>
      <c r="D1073" s="71" t="s">
        <v>1976</v>
      </c>
      <c r="E1073" s="383"/>
      <c r="F1073" s="18" t="s">
        <v>63</v>
      </c>
      <c r="G1073" s="46">
        <v>0.63</v>
      </c>
      <c r="H1073" s="48">
        <v>0.1</v>
      </c>
      <c r="I1073" s="46">
        <v>120</v>
      </c>
      <c r="J1073" s="46">
        <v>26.731999999999999</v>
      </c>
      <c r="K1073" s="46">
        <v>159</v>
      </c>
      <c r="L1073" s="46">
        <v>5</v>
      </c>
      <c r="M1073" s="71">
        <v>2016</v>
      </c>
      <c r="N1073" s="144">
        <f>IF(K1073="","",IF(O1073="",IF(K1073=0,"",IF(K1073&lt;=[7]Разработчик!$D$7,[7]Разработчик!$C$8,IF(K1073&lt;=[7]Разработчик!$G$7,[7]Разработчик!$F$8,IF(K1073&lt;=[7]Разработчик!$J$7,[7]Разработчик!$I$8,IF(K1073&lt;=[7]Разработчик!$M$7,[7]Разработчик!$L$8,IF(K1073&lt;=[7]Разработчик!$P$7,[7]Разработчик!$O$8,IF(K1073&lt;=[7]Разработчик!$S$7,[7]Разработчик!$R$8,IF(K1073&lt;=425.9,3.5,IF(K1073&gt;=[7]Разработчик!$V$7,[7]Разработчик!$U$8))))))))),"-"))</f>
        <v>2.5</v>
      </c>
      <c r="O1073" s="145"/>
      <c r="P1073" s="71">
        <v>2018</v>
      </c>
      <c r="Q1073" s="71">
        <v>2023</v>
      </c>
      <c r="R1073" s="141">
        <v>12.5</v>
      </c>
      <c r="S1073" s="141" t="s">
        <v>340</v>
      </c>
      <c r="T1073" s="146">
        <f t="shared" si="182"/>
        <v>2028.5</v>
      </c>
      <c r="U1073" s="147">
        <v>0</v>
      </c>
      <c r="V1073" s="147">
        <v>0</v>
      </c>
      <c r="W1073" s="147">
        <v>0</v>
      </c>
      <c r="X1073" s="147">
        <v>0</v>
      </c>
      <c r="Y1073" s="147">
        <v>0</v>
      </c>
      <c r="Z1073" s="147">
        <v>0</v>
      </c>
      <c r="AA1073" s="147">
        <v>6.93</v>
      </c>
      <c r="AB1073" s="147" t="s">
        <v>2521</v>
      </c>
      <c r="AC1073" s="196">
        <f t="shared" si="184"/>
        <v>0</v>
      </c>
      <c r="AD1073" s="196">
        <f t="shared" si="185"/>
        <v>0</v>
      </c>
      <c r="AE1073" s="196">
        <f t="shared" si="186"/>
        <v>0</v>
      </c>
    </row>
    <row r="1074" spans="1:31" s="7" customFormat="1" x14ac:dyDescent="0.25">
      <c r="A1074" s="321"/>
      <c r="B1074" s="242">
        <f t="shared" si="187"/>
        <v>23</v>
      </c>
      <c r="C1074" s="383"/>
      <c r="D1074" s="141" t="s">
        <v>1977</v>
      </c>
      <c r="E1074" s="383"/>
      <c r="F1074" s="18" t="s">
        <v>63</v>
      </c>
      <c r="G1074" s="18">
        <v>0.63</v>
      </c>
      <c r="H1074" s="48">
        <v>0.1</v>
      </c>
      <c r="I1074" s="46">
        <v>120</v>
      </c>
      <c r="J1074" s="18">
        <v>104</v>
      </c>
      <c r="K1074" s="18">
        <v>159</v>
      </c>
      <c r="L1074" s="18">
        <v>5</v>
      </c>
      <c r="M1074" s="71">
        <v>2016</v>
      </c>
      <c r="N1074" s="144">
        <f>IF(K1074="","",IF(O1074="",IF(K1074=0,"",IF(K1074&lt;=[7]Разработчик!$D$7,[7]Разработчик!$C$8,IF(K1074&lt;=[7]Разработчик!$G$7,[7]Разработчик!$F$8,IF(K1074&lt;=[7]Разработчик!$J$7,[7]Разработчик!$I$8,IF(K1074&lt;=[7]Разработчик!$M$7,[7]Разработчик!$L$8,IF(K1074&lt;=[7]Разработчик!$P$7,[7]Разработчик!$O$8,IF(K1074&lt;=[7]Разработчик!$S$7,[7]Разработчик!$R$8,IF(K1074&lt;=425.9,3.5,IF(K1074&gt;=[7]Разработчик!$V$7,[7]Разработчик!$U$8))))))))),"-"))</f>
        <v>2.5</v>
      </c>
      <c r="O1074" s="145"/>
      <c r="P1074" s="71">
        <v>2018</v>
      </c>
      <c r="Q1074" s="71">
        <v>2023</v>
      </c>
      <c r="R1074" s="141">
        <v>12.5</v>
      </c>
      <c r="S1074" s="141" t="s">
        <v>340</v>
      </c>
      <c r="T1074" s="146">
        <f t="shared" si="182"/>
        <v>2028.5</v>
      </c>
      <c r="U1074" s="147">
        <v>4</v>
      </c>
      <c r="V1074" s="147">
        <v>0</v>
      </c>
      <c r="W1074" s="147">
        <v>0</v>
      </c>
      <c r="X1074" s="147">
        <v>0</v>
      </c>
      <c r="Y1074" s="147">
        <v>0</v>
      </c>
      <c r="Z1074" s="147">
        <v>1</v>
      </c>
      <c r="AA1074" s="147" t="s">
        <v>3039</v>
      </c>
      <c r="AB1074" s="147" t="s">
        <v>2521</v>
      </c>
      <c r="AC1074" s="196">
        <f t="shared" si="184"/>
        <v>5</v>
      </c>
      <c r="AD1074" s="196">
        <f t="shared" si="185"/>
        <v>11</v>
      </c>
      <c r="AE1074" s="196">
        <f t="shared" si="186"/>
        <v>16</v>
      </c>
    </row>
    <row r="1075" spans="1:31" s="7" customFormat="1" ht="37.5" customHeight="1" x14ac:dyDescent="0.25">
      <c r="A1075" s="321"/>
      <c r="B1075" s="242">
        <f t="shared" si="187"/>
        <v>23</v>
      </c>
      <c r="C1075" s="383"/>
      <c r="D1075" s="321" t="s">
        <v>1978</v>
      </c>
      <c r="E1075" s="383"/>
      <c r="F1075" s="18" t="s">
        <v>63</v>
      </c>
      <c r="G1075" s="364">
        <v>0.63</v>
      </c>
      <c r="H1075" s="364">
        <v>0.1</v>
      </c>
      <c r="I1075" s="364">
        <v>120</v>
      </c>
      <c r="J1075" s="46">
        <v>80.009</v>
      </c>
      <c r="K1075" s="46">
        <v>159</v>
      </c>
      <c r="L1075" s="46">
        <v>5</v>
      </c>
      <c r="M1075" s="71">
        <v>2016</v>
      </c>
      <c r="N1075" s="144">
        <f>IF(K1075="","",IF(O1075="",IF(K1075=0,"",IF(K1075&lt;=[7]Разработчик!$D$7,[7]Разработчик!$C$8,IF(K1075&lt;=[7]Разработчик!$G$7,[7]Разработчик!$F$8,IF(K1075&lt;=[7]Разработчик!$J$7,[7]Разработчик!$I$8,IF(K1075&lt;=[7]Разработчик!$M$7,[7]Разработчик!$L$8,IF(K1075&lt;=[7]Разработчик!$P$7,[7]Разработчик!$O$8,IF(K1075&lt;=[7]Разработчик!$S$7,[7]Разработчик!$R$8,IF(K1075&lt;=425.9,3.5,IF(K1075&gt;=[7]Разработчик!$V$7,[7]Разработчик!$U$8))))))))),"-"))</f>
        <v>2.5</v>
      </c>
      <c r="O1075" s="145"/>
      <c r="P1075" s="71">
        <v>2018</v>
      </c>
      <c r="Q1075" s="71">
        <v>2023</v>
      </c>
      <c r="R1075" s="141">
        <v>12.5</v>
      </c>
      <c r="S1075" s="141" t="s">
        <v>340</v>
      </c>
      <c r="T1075" s="146">
        <f t="shared" si="182"/>
        <v>2028.5</v>
      </c>
      <c r="U1075" s="147">
        <v>9</v>
      </c>
      <c r="V1075" s="147">
        <v>1</v>
      </c>
      <c r="W1075" s="147">
        <v>0</v>
      </c>
      <c r="X1075" s="147">
        <v>1</v>
      </c>
      <c r="Y1075" s="147">
        <v>0</v>
      </c>
      <c r="Z1075" s="147">
        <v>0</v>
      </c>
      <c r="AA1075" s="147" t="s">
        <v>3040</v>
      </c>
      <c r="AB1075" s="147" t="s">
        <v>2521</v>
      </c>
      <c r="AC1075" s="196">
        <f t="shared" si="184"/>
        <v>11</v>
      </c>
      <c r="AD1075" s="196">
        <f t="shared" si="185"/>
        <v>23</v>
      </c>
      <c r="AE1075" s="196">
        <f t="shared" si="186"/>
        <v>34</v>
      </c>
    </row>
    <row r="1076" spans="1:31" s="7" customFormat="1" x14ac:dyDescent="0.25">
      <c r="A1076" s="321"/>
      <c r="B1076" s="242">
        <f t="shared" si="187"/>
        <v>23</v>
      </c>
      <c r="C1076" s="383"/>
      <c r="D1076" s="321"/>
      <c r="E1076" s="383"/>
      <c r="F1076" s="18" t="s">
        <v>63</v>
      </c>
      <c r="G1076" s="364"/>
      <c r="H1076" s="364"/>
      <c r="I1076" s="364"/>
      <c r="J1076" s="46">
        <v>69.444000000000003</v>
      </c>
      <c r="K1076" s="46">
        <v>89</v>
      </c>
      <c r="L1076" s="46">
        <v>4</v>
      </c>
      <c r="M1076" s="71">
        <v>2016</v>
      </c>
      <c r="N1076" s="144">
        <f>IF(K1076="","",IF(O1076="",IF(K1076=0,"",IF(K1076&lt;=[7]Разработчик!$D$7,[7]Разработчик!$C$8,IF(K1076&lt;=[7]Разработчик!$G$7,[7]Разработчик!$F$8,IF(K1076&lt;=[7]Разработчик!$J$7,[7]Разработчик!$I$8,IF(K1076&lt;=[7]Разработчик!$M$7,[7]Разработчик!$L$8,IF(K1076&lt;=[7]Разработчик!$P$7,[7]Разработчик!$O$8,IF(K1076&lt;=[7]Разработчик!$S$7,[7]Разработчик!$R$8,IF(K1076&lt;=425.9,3.5,IF(K1076&gt;=[7]Разработчик!$V$7,[7]Разработчик!$U$8))))))))),"-"))</f>
        <v>2</v>
      </c>
      <c r="O1076" s="145"/>
      <c r="P1076" s="71">
        <v>2018</v>
      </c>
      <c r="Q1076" s="71">
        <v>2023</v>
      </c>
      <c r="R1076" s="141">
        <v>12.5</v>
      </c>
      <c r="S1076" s="141" t="s">
        <v>340</v>
      </c>
      <c r="T1076" s="146">
        <f t="shared" si="182"/>
        <v>2028.5</v>
      </c>
      <c r="U1076" s="147"/>
      <c r="V1076" s="147"/>
      <c r="W1076" s="147"/>
      <c r="X1076" s="147"/>
      <c r="Y1076" s="147"/>
      <c r="Z1076" s="147"/>
      <c r="AA1076" s="147"/>
      <c r="AB1076" s="147"/>
      <c r="AC1076" s="196">
        <f t="shared" si="184"/>
        <v>0</v>
      </c>
      <c r="AD1076" s="196">
        <f t="shared" si="185"/>
        <v>0</v>
      </c>
      <c r="AE1076" s="196">
        <f t="shared" si="186"/>
        <v>0</v>
      </c>
    </row>
    <row r="1077" spans="1:31" s="7" customFormat="1" ht="24" x14ac:dyDescent="0.25">
      <c r="A1077" s="321"/>
      <c r="B1077" s="242">
        <f t="shared" si="187"/>
        <v>23</v>
      </c>
      <c r="C1077" s="383"/>
      <c r="D1077" s="141" t="s">
        <v>1979</v>
      </c>
      <c r="E1077" s="383"/>
      <c r="F1077" s="18" t="s">
        <v>63</v>
      </c>
      <c r="G1077" s="18">
        <v>0.63</v>
      </c>
      <c r="H1077" s="48">
        <v>0.1</v>
      </c>
      <c r="I1077" s="46">
        <v>120</v>
      </c>
      <c r="J1077" s="18">
        <v>10.034000000000001</v>
      </c>
      <c r="K1077" s="18">
        <v>89</v>
      </c>
      <c r="L1077" s="18">
        <v>4</v>
      </c>
      <c r="M1077" s="71">
        <v>2016</v>
      </c>
      <c r="N1077" s="144">
        <f>IF(K1077="","",IF(O1077="",IF(K1077=0,"",IF(K1077&lt;=[7]Разработчик!$D$7,[7]Разработчик!$C$8,IF(K1077&lt;=[7]Разработчик!$G$7,[7]Разработчик!$F$8,IF(K1077&lt;=[7]Разработчик!$J$7,[7]Разработчик!$I$8,IF(K1077&lt;=[7]Разработчик!$M$7,[7]Разработчик!$L$8,IF(K1077&lt;=[7]Разработчик!$P$7,[7]Разработчик!$O$8,IF(K1077&lt;=[7]Разработчик!$S$7,[7]Разработчик!$R$8,IF(K1077&lt;=425.9,3.5,IF(K1077&gt;=[7]Разработчик!$V$7,[7]Разработчик!$U$8))))))))),"-"))</f>
        <v>2</v>
      </c>
      <c r="O1077" s="145"/>
      <c r="P1077" s="71">
        <v>2018</v>
      </c>
      <c r="Q1077" s="71">
        <v>2023</v>
      </c>
      <c r="R1077" s="141">
        <v>12.5</v>
      </c>
      <c r="S1077" s="141" t="s">
        <v>340</v>
      </c>
      <c r="T1077" s="146">
        <f t="shared" si="182"/>
        <v>2028.5</v>
      </c>
      <c r="U1077" s="147">
        <v>0</v>
      </c>
      <c r="V1077" s="147">
        <v>0</v>
      </c>
      <c r="W1077" s="147">
        <v>0</v>
      </c>
      <c r="X1077" s="147">
        <v>0</v>
      </c>
      <c r="Y1077" s="147">
        <v>0</v>
      </c>
      <c r="Z1077" s="147">
        <v>1</v>
      </c>
      <c r="AA1077" s="147">
        <v>6.1950000000000003</v>
      </c>
      <c r="AB1077" s="147" t="s">
        <v>2521</v>
      </c>
      <c r="AC1077" s="196">
        <f t="shared" si="184"/>
        <v>1</v>
      </c>
      <c r="AD1077" s="196">
        <f t="shared" si="185"/>
        <v>3</v>
      </c>
      <c r="AE1077" s="196">
        <f t="shared" si="186"/>
        <v>4</v>
      </c>
    </row>
    <row r="1078" spans="1:31" s="7" customFormat="1" ht="24" x14ac:dyDescent="0.25">
      <c r="A1078" s="321"/>
      <c r="B1078" s="242">
        <f t="shared" si="187"/>
        <v>23</v>
      </c>
      <c r="C1078" s="383"/>
      <c r="D1078" s="71" t="s">
        <v>1980</v>
      </c>
      <c r="E1078" s="383"/>
      <c r="F1078" s="18" t="s">
        <v>63</v>
      </c>
      <c r="G1078" s="48">
        <v>0.63</v>
      </c>
      <c r="H1078" s="48">
        <v>0.1</v>
      </c>
      <c r="I1078" s="46">
        <v>120</v>
      </c>
      <c r="J1078" s="46">
        <v>6.7</v>
      </c>
      <c r="K1078" s="48">
        <v>89</v>
      </c>
      <c r="L1078" s="48">
        <v>4</v>
      </c>
      <c r="M1078" s="71">
        <v>2016</v>
      </c>
      <c r="N1078" s="144">
        <f>IF(K1078="","",IF(O1078="",IF(K1078=0,"",IF(K1078&lt;=[7]Разработчик!$D$7,[7]Разработчик!$C$8,IF(K1078&lt;=[7]Разработчик!$G$7,[7]Разработчик!$F$8,IF(K1078&lt;=[7]Разработчик!$J$7,[7]Разработчик!$I$8,IF(K1078&lt;=[7]Разработчик!$M$7,[7]Разработчик!$L$8,IF(K1078&lt;=[7]Разработчик!$P$7,[7]Разработчик!$O$8,IF(K1078&lt;=[7]Разработчик!$S$7,[7]Разработчик!$R$8,IF(K1078&lt;=425.9,3.5,IF(K1078&gt;=[7]Разработчик!$V$7,[7]Разработчик!$U$8))))))))),"-"))</f>
        <v>2</v>
      </c>
      <c r="O1078" s="145"/>
      <c r="P1078" s="71">
        <v>2018</v>
      </c>
      <c r="Q1078" s="71">
        <v>2023</v>
      </c>
      <c r="R1078" s="141">
        <v>12.5</v>
      </c>
      <c r="S1078" s="141" t="s">
        <v>340</v>
      </c>
      <c r="T1078" s="146">
        <f t="shared" si="182"/>
        <v>2028.5</v>
      </c>
      <c r="U1078" s="147">
        <v>5</v>
      </c>
      <c r="V1078" s="147">
        <v>1</v>
      </c>
      <c r="W1078" s="147">
        <v>2</v>
      </c>
      <c r="X1078" s="147">
        <v>0</v>
      </c>
      <c r="Y1078" s="147">
        <v>0</v>
      </c>
      <c r="Z1078" s="147">
        <v>0</v>
      </c>
      <c r="AA1078" s="147" t="s">
        <v>3041</v>
      </c>
      <c r="AB1078" s="147" t="s">
        <v>2521</v>
      </c>
      <c r="AC1078" s="196">
        <f t="shared" si="184"/>
        <v>6</v>
      </c>
      <c r="AD1078" s="196">
        <f t="shared" si="185"/>
        <v>17</v>
      </c>
      <c r="AE1078" s="196">
        <f t="shared" si="186"/>
        <v>23</v>
      </c>
    </row>
    <row r="1079" spans="1:31" s="7" customFormat="1" ht="40.5" customHeight="1" x14ac:dyDescent="0.25">
      <c r="A1079" s="321"/>
      <c r="B1079" s="242">
        <f t="shared" si="187"/>
        <v>23</v>
      </c>
      <c r="C1079" s="383"/>
      <c r="D1079" s="321" t="s">
        <v>1981</v>
      </c>
      <c r="E1079" s="383"/>
      <c r="F1079" s="18" t="s">
        <v>63</v>
      </c>
      <c r="G1079" s="364">
        <v>0.63</v>
      </c>
      <c r="H1079" s="364">
        <v>0.1</v>
      </c>
      <c r="I1079" s="364">
        <v>120</v>
      </c>
      <c r="J1079" s="46">
        <v>6.7</v>
      </c>
      <c r="K1079" s="46">
        <v>57</v>
      </c>
      <c r="L1079" s="46">
        <v>4</v>
      </c>
      <c r="M1079" s="71">
        <v>2016</v>
      </c>
      <c r="N1079" s="144">
        <f>IF(K1079="","",IF(O1079="",IF(K1079=0,"",IF(K1079&lt;=[7]Разработчик!$D$7,[7]Разработчик!$C$8,IF(K1079&lt;=[7]Разработчик!$G$7,[7]Разработчик!$F$8,IF(K1079&lt;=[7]Разработчик!$J$7,[7]Разработчик!$I$8,IF(K1079&lt;=[7]Разработчик!$M$7,[7]Разработчик!$L$8,IF(K1079&lt;=[7]Разработчик!$P$7,[7]Разработчик!$O$8,IF(K1079&lt;=[7]Разработчик!$S$7,[7]Разработчик!$R$8,IF(K1079&lt;=425.9,3.5,IF(K1079&gt;=[7]Разработчик!$V$7,[7]Разработчик!$U$8))))))))),"-"))</f>
        <v>1.5</v>
      </c>
      <c r="O1079" s="145"/>
      <c r="P1079" s="71">
        <v>2018</v>
      </c>
      <c r="Q1079" s="71">
        <v>2023</v>
      </c>
      <c r="R1079" s="141">
        <v>12.5</v>
      </c>
      <c r="S1079" s="141" t="s">
        <v>340</v>
      </c>
      <c r="T1079" s="146">
        <f t="shared" si="182"/>
        <v>2028.5</v>
      </c>
      <c r="U1079" s="147">
        <v>8</v>
      </c>
      <c r="V1079" s="147">
        <v>2</v>
      </c>
      <c r="W1079" s="147">
        <v>0</v>
      </c>
      <c r="X1079" s="147">
        <v>1</v>
      </c>
      <c r="Y1079" s="147">
        <v>0</v>
      </c>
      <c r="Z1079" s="147">
        <v>1</v>
      </c>
      <c r="AA1079" s="147" t="s">
        <v>3042</v>
      </c>
      <c r="AB1079" s="147" t="s">
        <v>2521</v>
      </c>
      <c r="AC1079" s="196">
        <f t="shared" si="184"/>
        <v>12</v>
      </c>
      <c r="AD1079" s="196">
        <f t="shared" si="185"/>
        <v>27</v>
      </c>
      <c r="AE1079" s="196">
        <f t="shared" si="186"/>
        <v>39</v>
      </c>
    </row>
    <row r="1080" spans="1:31" s="7" customFormat="1" x14ac:dyDescent="0.25">
      <c r="A1080" s="321"/>
      <c r="B1080" s="242">
        <f t="shared" si="187"/>
        <v>23</v>
      </c>
      <c r="C1080" s="383"/>
      <c r="D1080" s="321"/>
      <c r="E1080" s="383"/>
      <c r="F1080" s="18" t="s">
        <v>63</v>
      </c>
      <c r="G1080" s="364"/>
      <c r="H1080" s="364"/>
      <c r="I1080" s="364"/>
      <c r="J1080" s="46">
        <v>9.4</v>
      </c>
      <c r="K1080" s="46">
        <v>32</v>
      </c>
      <c r="L1080" s="46">
        <v>3.5</v>
      </c>
      <c r="M1080" s="71">
        <v>2016</v>
      </c>
      <c r="N1080" s="144">
        <f>IF(K1080="","",IF(O1080="",IF(K1080=0,"",IF(K1080&lt;=[7]Разработчик!$D$7,[7]Разработчик!$C$8,IF(K1080&lt;=[7]Разработчик!$G$7,[7]Разработчик!$F$8,IF(K1080&lt;=[7]Разработчик!$J$7,[7]Разработчик!$I$8,IF(K1080&lt;=[7]Разработчик!$M$7,[7]Разработчик!$L$8,IF(K1080&lt;=[7]Разработчик!$P$7,[7]Разработчик!$O$8,IF(K1080&lt;=[7]Разработчик!$S$7,[7]Разработчик!$R$8,IF(K1080&lt;=425.9,3.5,IF(K1080&gt;=[7]Разработчик!$V$7,[7]Разработчик!$U$8))))))))),"-"))</f>
        <v>1.5</v>
      </c>
      <c r="O1080" s="145"/>
      <c r="P1080" s="71">
        <v>2018</v>
      </c>
      <c r="Q1080" s="71">
        <v>2023</v>
      </c>
      <c r="R1080" s="141">
        <v>12.5</v>
      </c>
      <c r="S1080" s="141" t="s">
        <v>340</v>
      </c>
      <c r="T1080" s="146">
        <f t="shared" si="182"/>
        <v>2028.5</v>
      </c>
      <c r="U1080" s="147"/>
      <c r="V1080" s="147"/>
      <c r="W1080" s="147"/>
      <c r="X1080" s="147"/>
      <c r="Y1080" s="147"/>
      <c r="Z1080" s="147"/>
      <c r="AA1080" s="147"/>
      <c r="AB1080" s="147"/>
      <c r="AC1080" s="196">
        <f t="shared" si="184"/>
        <v>0</v>
      </c>
      <c r="AD1080" s="196">
        <f t="shared" si="185"/>
        <v>0</v>
      </c>
      <c r="AE1080" s="196">
        <f t="shared" si="186"/>
        <v>0</v>
      </c>
    </row>
    <row r="1081" spans="1:31" s="7" customFormat="1" x14ac:dyDescent="0.25">
      <c r="A1081" s="321"/>
      <c r="B1081" s="242">
        <f t="shared" si="187"/>
        <v>23</v>
      </c>
      <c r="C1081" s="383"/>
      <c r="D1081" s="141" t="s">
        <v>1982</v>
      </c>
      <c r="E1081" s="383"/>
      <c r="F1081" s="18" t="s">
        <v>63</v>
      </c>
      <c r="G1081" s="18">
        <v>0.63</v>
      </c>
      <c r="H1081" s="48">
        <v>0.1</v>
      </c>
      <c r="I1081" s="46">
        <v>120</v>
      </c>
      <c r="J1081" s="18">
        <v>30.36</v>
      </c>
      <c r="K1081" s="18">
        <v>32</v>
      </c>
      <c r="L1081" s="18">
        <v>3.5</v>
      </c>
      <c r="M1081" s="71">
        <v>2016</v>
      </c>
      <c r="N1081" s="144">
        <f>IF(K1081="","",IF(O1081="",IF(K1081=0,"",IF(K1081&lt;=[7]Разработчик!$D$7,[7]Разработчик!$C$8,IF(K1081&lt;=[7]Разработчик!$G$7,[7]Разработчик!$F$8,IF(K1081&lt;=[7]Разработчик!$J$7,[7]Разработчик!$I$8,IF(K1081&lt;=[7]Разработчик!$M$7,[7]Разработчик!$L$8,IF(K1081&lt;=[7]Разработчик!$P$7,[7]Разработчик!$O$8,IF(K1081&lt;=[7]Разработчик!$S$7,[7]Разработчик!$R$8,IF(K1081&lt;=425.9,3.5,IF(K1081&gt;=[7]Разработчик!$V$7,[7]Разработчик!$U$8))))))))),"-"))</f>
        <v>1.5</v>
      </c>
      <c r="O1081" s="145"/>
      <c r="P1081" s="71">
        <v>2018</v>
      </c>
      <c r="Q1081" s="71">
        <v>2023</v>
      </c>
      <c r="R1081" s="141">
        <v>12.5</v>
      </c>
      <c r="S1081" s="141" t="s">
        <v>340</v>
      </c>
      <c r="T1081" s="146">
        <f t="shared" si="182"/>
        <v>2028.5</v>
      </c>
      <c r="U1081" s="147">
        <v>10</v>
      </c>
      <c r="V1081" s="147">
        <v>1</v>
      </c>
      <c r="W1081" s="147">
        <v>0</v>
      </c>
      <c r="X1081" s="147">
        <v>0</v>
      </c>
      <c r="Y1081" s="147">
        <v>0</v>
      </c>
      <c r="Z1081" s="147">
        <v>0</v>
      </c>
      <c r="AA1081" s="147" t="s">
        <v>3043</v>
      </c>
      <c r="AB1081" s="147" t="s">
        <v>2521</v>
      </c>
      <c r="AC1081" s="196">
        <f t="shared" si="184"/>
        <v>11</v>
      </c>
      <c r="AD1081" s="196">
        <f t="shared" si="185"/>
        <v>23</v>
      </c>
      <c r="AE1081" s="196">
        <f t="shared" si="186"/>
        <v>34</v>
      </c>
    </row>
    <row r="1082" spans="1:31" s="7" customFormat="1" ht="24" x14ac:dyDescent="0.25">
      <c r="A1082" s="321"/>
      <c r="B1082" s="242">
        <f t="shared" si="187"/>
        <v>23</v>
      </c>
      <c r="C1082" s="383"/>
      <c r="D1082" s="71" t="s">
        <v>1983</v>
      </c>
      <c r="E1082" s="383"/>
      <c r="F1082" s="18" t="s">
        <v>63</v>
      </c>
      <c r="G1082" s="46">
        <v>0.63</v>
      </c>
      <c r="H1082" s="48">
        <v>0.1</v>
      </c>
      <c r="I1082" s="46">
        <v>120</v>
      </c>
      <c r="J1082" s="46">
        <v>11.885999999999999</v>
      </c>
      <c r="K1082" s="46">
        <v>32</v>
      </c>
      <c r="L1082" s="46">
        <v>3.5</v>
      </c>
      <c r="M1082" s="71">
        <v>2016</v>
      </c>
      <c r="N1082" s="144">
        <f>IF(K1082="","",IF(O1082="",IF(K1082=0,"",IF(K1082&lt;=[7]Разработчик!$D$7,[7]Разработчик!$C$8,IF(K1082&lt;=[7]Разработчик!$G$7,[7]Разработчик!$F$8,IF(K1082&lt;=[7]Разработчик!$J$7,[7]Разработчик!$I$8,IF(K1082&lt;=[7]Разработчик!$M$7,[7]Разработчик!$L$8,IF(K1082&lt;=[7]Разработчик!$P$7,[7]Разработчик!$O$8,IF(K1082&lt;=[7]Разработчик!$S$7,[7]Разработчик!$R$8,IF(K1082&lt;=425.9,3.5,IF(K1082&gt;=[7]Разработчик!$V$7,[7]Разработчик!$U$8))))))))),"-"))</f>
        <v>1.5</v>
      </c>
      <c r="O1082" s="145"/>
      <c r="P1082" s="71">
        <v>2018</v>
      </c>
      <c r="Q1082" s="71">
        <v>2023</v>
      </c>
      <c r="R1082" s="141">
        <v>12.5</v>
      </c>
      <c r="S1082" s="141" t="s">
        <v>340</v>
      </c>
      <c r="T1082" s="146">
        <f t="shared" si="182"/>
        <v>2028.5</v>
      </c>
      <c r="U1082" s="147">
        <v>2</v>
      </c>
      <c r="V1082" s="147">
        <v>1</v>
      </c>
      <c r="W1082" s="147">
        <v>0</v>
      </c>
      <c r="X1082" s="147">
        <v>0</v>
      </c>
      <c r="Y1082" s="147">
        <v>0</v>
      </c>
      <c r="Z1082" s="147">
        <v>0</v>
      </c>
      <c r="AA1082" s="147" t="s">
        <v>3044</v>
      </c>
      <c r="AB1082" s="147" t="s">
        <v>2521</v>
      </c>
      <c r="AC1082" s="196">
        <f t="shared" si="184"/>
        <v>3</v>
      </c>
      <c r="AD1082" s="196">
        <f t="shared" si="185"/>
        <v>7</v>
      </c>
      <c r="AE1082" s="196">
        <f t="shared" si="186"/>
        <v>10</v>
      </c>
    </row>
    <row r="1083" spans="1:31" s="7" customFormat="1" ht="24" x14ac:dyDescent="0.25">
      <c r="A1083" s="321"/>
      <c r="B1083" s="242">
        <f t="shared" si="187"/>
        <v>23</v>
      </c>
      <c r="C1083" s="383"/>
      <c r="D1083" s="141" t="s">
        <v>1984</v>
      </c>
      <c r="E1083" s="383"/>
      <c r="F1083" s="18" t="s">
        <v>63</v>
      </c>
      <c r="G1083" s="18">
        <v>0.63</v>
      </c>
      <c r="H1083" s="48">
        <v>0.1</v>
      </c>
      <c r="I1083" s="46">
        <v>120</v>
      </c>
      <c r="J1083" s="18">
        <v>8.15</v>
      </c>
      <c r="K1083" s="18">
        <v>32</v>
      </c>
      <c r="L1083" s="18">
        <v>3.5</v>
      </c>
      <c r="M1083" s="71">
        <v>2016</v>
      </c>
      <c r="N1083" s="144">
        <f>IF(K1083="","",IF(O1083="",IF(K1083=0,"",IF(K1083&lt;=[7]Разработчик!$D$7,[7]Разработчик!$C$8,IF(K1083&lt;=[7]Разработчик!$G$7,[7]Разработчик!$F$8,IF(K1083&lt;=[7]Разработчик!$J$7,[7]Разработчик!$I$8,IF(K1083&lt;=[7]Разработчик!$M$7,[7]Разработчик!$L$8,IF(K1083&lt;=[7]Разработчик!$P$7,[7]Разработчик!$O$8,IF(K1083&lt;=[7]Разработчик!$S$7,[7]Разработчик!$R$8,IF(K1083&lt;=425.9,3.5,IF(K1083&gt;=[7]Разработчик!$V$7,[7]Разработчик!$U$8))))))))),"-"))</f>
        <v>1.5</v>
      </c>
      <c r="O1083" s="145"/>
      <c r="P1083" s="71">
        <v>2018</v>
      </c>
      <c r="Q1083" s="71">
        <v>2023</v>
      </c>
      <c r="R1083" s="141">
        <v>12.5</v>
      </c>
      <c r="S1083" s="141" t="s">
        <v>340</v>
      </c>
      <c r="T1083" s="146">
        <f t="shared" si="182"/>
        <v>2028.5</v>
      </c>
      <c r="U1083" s="147">
        <v>4</v>
      </c>
      <c r="V1083" s="147">
        <v>1</v>
      </c>
      <c r="W1083" s="147">
        <v>0</v>
      </c>
      <c r="X1083" s="147">
        <v>0</v>
      </c>
      <c r="Y1083" s="147">
        <v>0</v>
      </c>
      <c r="Z1083" s="147">
        <v>0</v>
      </c>
      <c r="AA1083" s="147" t="s">
        <v>3045</v>
      </c>
      <c r="AB1083" s="147" t="s">
        <v>2521</v>
      </c>
      <c r="AC1083" s="196">
        <f t="shared" si="184"/>
        <v>5</v>
      </c>
      <c r="AD1083" s="196">
        <f t="shared" si="185"/>
        <v>11</v>
      </c>
      <c r="AE1083" s="196">
        <f t="shared" si="186"/>
        <v>16</v>
      </c>
    </row>
    <row r="1084" spans="1:31" s="7" customFormat="1" x14ac:dyDescent="0.25">
      <c r="A1084" s="321"/>
      <c r="B1084" s="242">
        <f t="shared" si="187"/>
        <v>23</v>
      </c>
      <c r="C1084" s="383"/>
      <c r="D1084" s="141" t="s">
        <v>1985</v>
      </c>
      <c r="E1084" s="383"/>
      <c r="F1084" s="18" t="s">
        <v>63</v>
      </c>
      <c r="G1084" s="18">
        <v>0.63</v>
      </c>
      <c r="H1084" s="48">
        <v>0.1</v>
      </c>
      <c r="I1084" s="46">
        <v>120</v>
      </c>
      <c r="J1084" s="18">
        <v>12.5</v>
      </c>
      <c r="K1084" s="18">
        <v>32</v>
      </c>
      <c r="L1084" s="18">
        <v>3.5</v>
      </c>
      <c r="M1084" s="71">
        <v>2016</v>
      </c>
      <c r="N1084" s="144">
        <f>IF(K1084="","",IF(O1084="",IF(K1084=0,"",IF(K1084&lt;=[7]Разработчик!$D$7,[7]Разработчик!$C$8,IF(K1084&lt;=[7]Разработчик!$G$7,[7]Разработчик!$F$8,IF(K1084&lt;=[7]Разработчик!$J$7,[7]Разработчик!$I$8,IF(K1084&lt;=[7]Разработчик!$M$7,[7]Разработчик!$L$8,IF(K1084&lt;=[7]Разработчик!$P$7,[7]Разработчик!$O$8,IF(K1084&lt;=[7]Разработчик!$S$7,[7]Разработчик!$R$8,IF(K1084&lt;=425.9,3.5,IF(K1084&gt;=[7]Разработчик!$V$7,[7]Разработчик!$U$8))))))))),"-"))</f>
        <v>1.5</v>
      </c>
      <c r="O1084" s="145"/>
      <c r="P1084" s="71">
        <v>2018</v>
      </c>
      <c r="Q1084" s="71">
        <v>2023</v>
      </c>
      <c r="R1084" s="141">
        <v>12.5</v>
      </c>
      <c r="S1084" s="141" t="s">
        <v>340</v>
      </c>
      <c r="T1084" s="146">
        <f t="shared" si="182"/>
        <v>2028.5</v>
      </c>
      <c r="U1084" s="147">
        <v>7</v>
      </c>
      <c r="V1084" s="147">
        <v>1</v>
      </c>
      <c r="W1084" s="147">
        <v>0</v>
      </c>
      <c r="X1084" s="147">
        <v>0</v>
      </c>
      <c r="Y1084" s="147">
        <v>0</v>
      </c>
      <c r="Z1084" s="147">
        <v>0</v>
      </c>
      <c r="AA1084" s="147" t="s">
        <v>3046</v>
      </c>
      <c r="AB1084" s="147" t="s">
        <v>2521</v>
      </c>
      <c r="AC1084" s="196">
        <f t="shared" si="184"/>
        <v>8</v>
      </c>
      <c r="AD1084" s="196">
        <f t="shared" si="185"/>
        <v>17</v>
      </c>
      <c r="AE1084" s="196">
        <f t="shared" si="186"/>
        <v>25</v>
      </c>
    </row>
    <row r="1085" spans="1:31" s="7" customFormat="1" ht="24" x14ac:dyDescent="0.25">
      <c r="A1085" s="321"/>
      <c r="B1085" s="242">
        <f t="shared" si="187"/>
        <v>23</v>
      </c>
      <c r="C1085" s="383"/>
      <c r="D1085" s="71" t="s">
        <v>1986</v>
      </c>
      <c r="E1085" s="383"/>
      <c r="F1085" s="18" t="s">
        <v>63</v>
      </c>
      <c r="G1085" s="46">
        <v>0.63</v>
      </c>
      <c r="H1085" s="48">
        <v>0.1</v>
      </c>
      <c r="I1085" s="46">
        <v>120</v>
      </c>
      <c r="J1085" s="46">
        <v>10.997999999999999</v>
      </c>
      <c r="K1085" s="46">
        <v>32</v>
      </c>
      <c r="L1085" s="46">
        <v>3.5</v>
      </c>
      <c r="M1085" s="71">
        <v>2016</v>
      </c>
      <c r="N1085" s="144">
        <f>IF(K1085="","",IF(O1085="",IF(K1085=0,"",IF(K1085&lt;=[7]Разработчик!$D$7,[7]Разработчик!$C$8,IF(K1085&lt;=[7]Разработчик!$G$7,[7]Разработчик!$F$8,IF(K1085&lt;=[7]Разработчик!$J$7,[7]Разработчик!$I$8,IF(K1085&lt;=[7]Разработчик!$M$7,[7]Разработчик!$L$8,IF(K1085&lt;=[7]Разработчик!$P$7,[7]Разработчик!$O$8,IF(K1085&lt;=[7]Разработчик!$S$7,[7]Разработчик!$R$8,IF(K1085&lt;=425.9,3.5,IF(K1085&gt;=[7]Разработчик!$V$7,[7]Разработчик!$U$8))))))))),"-"))</f>
        <v>1.5</v>
      </c>
      <c r="O1085" s="145"/>
      <c r="P1085" s="71">
        <v>2018</v>
      </c>
      <c r="Q1085" s="71">
        <v>2023</v>
      </c>
      <c r="R1085" s="141">
        <v>12.5</v>
      </c>
      <c r="S1085" s="141" t="s">
        <v>340</v>
      </c>
      <c r="T1085" s="146">
        <f t="shared" si="182"/>
        <v>2028.5</v>
      </c>
      <c r="U1085" s="147">
        <v>8</v>
      </c>
      <c r="V1085" s="147">
        <v>1</v>
      </c>
      <c r="W1085" s="147">
        <v>0</v>
      </c>
      <c r="X1085" s="147">
        <v>0</v>
      </c>
      <c r="Y1085" s="147">
        <v>0</v>
      </c>
      <c r="Z1085" s="147">
        <v>0</v>
      </c>
      <c r="AA1085" s="147" t="s">
        <v>3047</v>
      </c>
      <c r="AB1085" s="147" t="s">
        <v>2521</v>
      </c>
      <c r="AC1085" s="196">
        <f t="shared" si="184"/>
        <v>9</v>
      </c>
      <c r="AD1085" s="196">
        <f t="shared" si="185"/>
        <v>19</v>
      </c>
      <c r="AE1085" s="196">
        <f t="shared" si="186"/>
        <v>28</v>
      </c>
    </row>
    <row r="1086" spans="1:31" s="7" customFormat="1" ht="36" x14ac:dyDescent="0.25">
      <c r="A1086" s="364" t="s">
        <v>1987</v>
      </c>
      <c r="B1086" s="250">
        <v>31</v>
      </c>
      <c r="C1086" s="411" t="s">
        <v>1988</v>
      </c>
      <c r="D1086" s="141" t="s">
        <v>1989</v>
      </c>
      <c r="E1086" s="382" t="s">
        <v>1990</v>
      </c>
      <c r="F1086" s="18" t="s">
        <v>63</v>
      </c>
      <c r="G1086" s="18">
        <v>1.57</v>
      </c>
      <c r="H1086" s="18">
        <v>1.57</v>
      </c>
      <c r="I1086" s="18">
        <v>203</v>
      </c>
      <c r="J1086" s="18">
        <v>45.12</v>
      </c>
      <c r="K1086" s="18">
        <v>32</v>
      </c>
      <c r="L1086" s="18">
        <v>3.5</v>
      </c>
      <c r="M1086" s="71">
        <v>2016</v>
      </c>
      <c r="N1086" s="144">
        <f>IF(K1086="","",IF(O1086="",IF(K1086=0,"",IF(K1086&lt;=[7]Разработчик!$D$7,[7]Разработчик!$C$8,IF(K1086&lt;=[7]Разработчик!$G$7,[7]Разработчик!$F$8,IF(K1086&lt;=[7]Разработчик!$J$7,[7]Разработчик!$I$8,IF(K1086&lt;=[7]Разработчик!$M$7,[7]Разработчик!$L$8,IF(K1086&lt;=[7]Разработчик!$P$7,[7]Разработчик!$O$8,IF(K1086&lt;=[7]Разработчик!$S$7,[7]Разработчик!$R$8,IF(K1086&lt;=425.9,3.5,IF(K1086&gt;=[7]Разработчик!$V$7,[7]Разработчик!$U$8))))))))),"-"))</f>
        <v>1.5</v>
      </c>
      <c r="O1086" s="145"/>
      <c r="P1086" s="71">
        <v>2019</v>
      </c>
      <c r="Q1086" s="71">
        <v>2023</v>
      </c>
      <c r="R1086" s="141">
        <v>12.5</v>
      </c>
      <c r="S1086" s="141" t="s">
        <v>340</v>
      </c>
      <c r="T1086" s="146">
        <f t="shared" si="182"/>
        <v>2028.5</v>
      </c>
      <c r="U1086" s="147">
        <v>13</v>
      </c>
      <c r="V1086" s="147">
        <v>5</v>
      </c>
      <c r="W1086" s="147">
        <v>5</v>
      </c>
      <c r="X1086" s="147">
        <v>0</v>
      </c>
      <c r="Y1086" s="147">
        <v>0</v>
      </c>
      <c r="Z1086" s="147">
        <v>0</v>
      </c>
      <c r="AA1086" s="147" t="s">
        <v>3048</v>
      </c>
      <c r="AB1086" s="147" t="s">
        <v>2521</v>
      </c>
      <c r="AC1086" s="196">
        <f t="shared" si="184"/>
        <v>18</v>
      </c>
      <c r="AD1086" s="196">
        <f t="shared" si="185"/>
        <v>51</v>
      </c>
      <c r="AE1086" s="196">
        <f t="shared" si="186"/>
        <v>69</v>
      </c>
    </row>
    <row r="1087" spans="1:31" s="7" customFormat="1" ht="24" x14ac:dyDescent="0.25">
      <c r="A1087" s="364"/>
      <c r="B1087" s="250">
        <v>31</v>
      </c>
      <c r="C1087" s="411"/>
      <c r="D1087" s="71" t="s">
        <v>1991</v>
      </c>
      <c r="E1087" s="382"/>
      <c r="F1087" s="18" t="s">
        <v>63</v>
      </c>
      <c r="G1087" s="48">
        <v>1.57</v>
      </c>
      <c r="H1087" s="48">
        <v>1.57</v>
      </c>
      <c r="I1087" s="18">
        <v>203</v>
      </c>
      <c r="J1087" s="46">
        <v>12.46</v>
      </c>
      <c r="K1087" s="48">
        <v>32</v>
      </c>
      <c r="L1087" s="48">
        <v>3.5</v>
      </c>
      <c r="M1087" s="71">
        <v>2016</v>
      </c>
      <c r="N1087" s="144">
        <f>IF(K1087="","",IF(O1087="",IF(K1087=0,"",IF(K1087&lt;=[7]Разработчик!$D$7,[7]Разработчик!$C$8,IF(K1087&lt;=[7]Разработчик!$G$7,[7]Разработчик!$F$8,IF(K1087&lt;=[7]Разработчик!$J$7,[7]Разработчик!$I$8,IF(K1087&lt;=[7]Разработчик!$M$7,[7]Разработчик!$L$8,IF(K1087&lt;=[7]Разработчик!$P$7,[7]Разработчик!$O$8,IF(K1087&lt;=[7]Разработчик!$S$7,[7]Разработчик!$R$8,IF(K1087&lt;=425.9,3.5,IF(K1087&gt;=[7]Разработчик!$V$7,[7]Разработчик!$U$8))))))))),"-"))</f>
        <v>1.5</v>
      </c>
      <c r="O1087" s="145"/>
      <c r="P1087" s="71">
        <v>2019</v>
      </c>
      <c r="Q1087" s="71">
        <v>2023</v>
      </c>
      <c r="R1087" s="141">
        <v>12.5</v>
      </c>
      <c r="S1087" s="141" t="s">
        <v>340</v>
      </c>
      <c r="T1087" s="146">
        <f t="shared" si="182"/>
        <v>2028.5</v>
      </c>
      <c r="U1087" s="147">
        <v>11</v>
      </c>
      <c r="V1087" s="147">
        <v>5</v>
      </c>
      <c r="W1087" s="147">
        <v>6</v>
      </c>
      <c r="X1087" s="147">
        <v>0</v>
      </c>
      <c r="Y1087" s="147">
        <v>0</v>
      </c>
      <c r="Z1087" s="147">
        <v>3</v>
      </c>
      <c r="AA1087" s="147" t="s">
        <v>3049</v>
      </c>
      <c r="AB1087" s="147" t="s">
        <v>2521</v>
      </c>
      <c r="AC1087" s="196">
        <f t="shared" si="184"/>
        <v>19</v>
      </c>
      <c r="AD1087" s="196">
        <f t="shared" si="185"/>
        <v>58</v>
      </c>
      <c r="AE1087" s="196">
        <f t="shared" si="186"/>
        <v>77</v>
      </c>
    </row>
    <row r="1088" spans="1:31" s="7" customFormat="1" ht="24" x14ac:dyDescent="0.25">
      <c r="A1088" s="364"/>
      <c r="B1088" s="250">
        <v>31</v>
      </c>
      <c r="C1088" s="411"/>
      <c r="D1088" s="71" t="s">
        <v>1992</v>
      </c>
      <c r="E1088" s="382"/>
      <c r="F1088" s="18" t="s">
        <v>63</v>
      </c>
      <c r="G1088" s="46">
        <v>1.57</v>
      </c>
      <c r="H1088" s="46">
        <v>1.57</v>
      </c>
      <c r="I1088" s="18">
        <v>203</v>
      </c>
      <c r="J1088" s="46">
        <v>0.27</v>
      </c>
      <c r="K1088" s="46">
        <v>16</v>
      </c>
      <c r="L1088" s="46">
        <v>2</v>
      </c>
      <c r="M1088" s="71">
        <v>2016</v>
      </c>
      <c r="N1088" s="144">
        <f>IF(K1088="","",IF(O1088="",IF(K1088=0,"",IF(K1088&lt;=[7]Разработчик!$D$7,[7]Разработчик!$C$8,IF(K1088&lt;=[7]Разработчик!$G$7,[7]Разработчик!$F$8,IF(K1088&lt;=[7]Разработчик!$J$7,[7]Разработчик!$I$8,IF(K1088&lt;=[7]Разработчик!$M$7,[7]Разработчик!$L$8,IF(K1088&lt;=[7]Разработчик!$P$7,[7]Разработчик!$O$8,IF(K1088&lt;=[7]Разработчик!$S$7,[7]Разработчик!$R$8,IF(K1088&lt;=425.9,3.5,IF(K1088&gt;=[7]Разработчик!$V$7,[7]Разработчик!$U$8))))))))),"-"))</f>
        <v>1</v>
      </c>
      <c r="O1088" s="145"/>
      <c r="P1088" s="71">
        <v>2019</v>
      </c>
      <c r="Q1088" s="71">
        <v>2023</v>
      </c>
      <c r="R1088" s="141">
        <v>12.5</v>
      </c>
      <c r="S1088" s="141" t="s">
        <v>1993</v>
      </c>
      <c r="T1088" s="146">
        <f t="shared" si="182"/>
        <v>2028.5</v>
      </c>
      <c r="U1088" s="141">
        <v>0</v>
      </c>
      <c r="V1088" s="141">
        <v>0</v>
      </c>
      <c r="W1088" s="147">
        <v>1</v>
      </c>
      <c r="X1088" s="141">
        <v>0</v>
      </c>
      <c r="Y1088" s="141">
        <v>0</v>
      </c>
      <c r="Z1088" s="141">
        <v>0</v>
      </c>
      <c r="AA1088" s="147" t="s">
        <v>3050</v>
      </c>
      <c r="AB1088" s="147" t="s">
        <v>2521</v>
      </c>
      <c r="AC1088" s="196">
        <f t="shared" si="184"/>
        <v>0</v>
      </c>
      <c r="AD1088" s="196">
        <f t="shared" si="185"/>
        <v>2</v>
      </c>
      <c r="AE1088" s="196">
        <f t="shared" si="186"/>
        <v>2</v>
      </c>
    </row>
    <row r="1089" spans="1:31" s="7" customFormat="1" ht="24" x14ac:dyDescent="0.25">
      <c r="A1089" s="364"/>
      <c r="B1089" s="250">
        <v>31</v>
      </c>
      <c r="C1089" s="411"/>
      <c r="D1089" s="141" t="s">
        <v>1994</v>
      </c>
      <c r="E1089" s="382"/>
      <c r="F1089" s="18" t="s">
        <v>63</v>
      </c>
      <c r="G1089" s="18">
        <v>1.57</v>
      </c>
      <c r="H1089" s="18">
        <v>1.57</v>
      </c>
      <c r="I1089" s="18">
        <v>203</v>
      </c>
      <c r="J1089" s="18">
        <v>2.3199999999999998</v>
      </c>
      <c r="K1089" s="18">
        <v>32</v>
      </c>
      <c r="L1089" s="18">
        <v>3.5</v>
      </c>
      <c r="M1089" s="71">
        <v>2016</v>
      </c>
      <c r="N1089" s="144">
        <f>IF(K1089="","",IF(O1089="",IF(K1089=0,"",IF(K1089&lt;=[7]Разработчик!$D$7,[7]Разработчик!$C$8,IF(K1089&lt;=[7]Разработчик!$G$7,[7]Разработчик!$F$8,IF(K1089&lt;=[7]Разработчик!$J$7,[7]Разработчик!$I$8,IF(K1089&lt;=[7]Разработчик!$M$7,[7]Разработчик!$L$8,IF(K1089&lt;=[7]Разработчик!$P$7,[7]Разработчик!$O$8,IF(K1089&lt;=[7]Разработчик!$S$7,[7]Разработчик!$R$8,IF(K1089&lt;=425.9,3.5,IF(K1089&gt;=[7]Разработчик!$V$7,[7]Разработчик!$U$8))))))))),"-"))</f>
        <v>1.5</v>
      </c>
      <c r="O1089" s="145"/>
      <c r="P1089" s="71">
        <v>2019</v>
      </c>
      <c r="Q1089" s="71">
        <v>2023</v>
      </c>
      <c r="R1089" s="141">
        <v>12.5</v>
      </c>
      <c r="S1089" s="141" t="s">
        <v>340</v>
      </c>
      <c r="T1089" s="146">
        <f t="shared" si="182"/>
        <v>2028.5</v>
      </c>
      <c r="U1089" s="147">
        <v>2</v>
      </c>
      <c r="V1089" s="147">
        <v>3</v>
      </c>
      <c r="W1089" s="147">
        <v>5</v>
      </c>
      <c r="X1089" s="147">
        <v>3</v>
      </c>
      <c r="Y1089" s="147">
        <v>0</v>
      </c>
      <c r="Z1089" s="147">
        <v>0</v>
      </c>
      <c r="AA1089" s="147" t="s">
        <v>3051</v>
      </c>
      <c r="AB1089" s="147" t="s">
        <v>2521</v>
      </c>
      <c r="AC1089" s="196">
        <f t="shared" si="184"/>
        <v>8</v>
      </c>
      <c r="AD1089" s="196">
        <f t="shared" si="185"/>
        <v>29</v>
      </c>
      <c r="AE1089" s="196">
        <f t="shared" si="186"/>
        <v>37</v>
      </c>
    </row>
    <row r="1090" spans="1:31" s="7" customFormat="1" ht="24" x14ac:dyDescent="0.25">
      <c r="A1090" s="364"/>
      <c r="B1090" s="250">
        <v>31</v>
      </c>
      <c r="C1090" s="411"/>
      <c r="D1090" s="141" t="s">
        <v>1995</v>
      </c>
      <c r="E1090" s="382"/>
      <c r="F1090" s="18" t="s">
        <v>63</v>
      </c>
      <c r="G1090" s="18">
        <v>1.57</v>
      </c>
      <c r="H1090" s="18">
        <v>1.57</v>
      </c>
      <c r="I1090" s="18">
        <v>203</v>
      </c>
      <c r="J1090" s="18">
        <v>2.85</v>
      </c>
      <c r="K1090" s="18">
        <v>32</v>
      </c>
      <c r="L1090" s="18">
        <v>3.5</v>
      </c>
      <c r="M1090" s="71">
        <v>2016</v>
      </c>
      <c r="N1090" s="144">
        <f>IF(K1090="","",IF(O1090="",IF(K1090=0,"",IF(K1090&lt;=[7]Разработчик!$D$7,[7]Разработчик!$C$8,IF(K1090&lt;=[7]Разработчик!$G$7,[7]Разработчик!$F$8,IF(K1090&lt;=[7]Разработчик!$J$7,[7]Разработчик!$I$8,IF(K1090&lt;=[7]Разработчик!$M$7,[7]Разработчик!$L$8,IF(K1090&lt;=[7]Разработчик!$P$7,[7]Разработчик!$O$8,IF(K1090&lt;=[7]Разработчик!$S$7,[7]Разработчик!$R$8,IF(K1090&lt;=425.9,3.5,IF(K1090&gt;=[7]Разработчик!$V$7,[7]Разработчик!$U$8))))))))),"-"))</f>
        <v>1.5</v>
      </c>
      <c r="O1090" s="145"/>
      <c r="P1090" s="71">
        <v>2019</v>
      </c>
      <c r="Q1090" s="71">
        <v>2023</v>
      </c>
      <c r="R1090" s="141">
        <v>12.5</v>
      </c>
      <c r="S1090" s="141" t="s">
        <v>340</v>
      </c>
      <c r="T1090" s="146">
        <f t="shared" si="182"/>
        <v>2028.5</v>
      </c>
      <c r="U1090" s="147">
        <v>2</v>
      </c>
      <c r="V1090" s="147">
        <v>3</v>
      </c>
      <c r="W1090" s="147">
        <v>5</v>
      </c>
      <c r="X1090" s="147">
        <v>2</v>
      </c>
      <c r="Y1090" s="147">
        <v>0</v>
      </c>
      <c r="Z1090" s="147">
        <v>0</v>
      </c>
      <c r="AA1090" s="147" t="s">
        <v>3052</v>
      </c>
      <c r="AB1090" s="147" t="s">
        <v>2521</v>
      </c>
      <c r="AC1090" s="196">
        <f t="shared" si="184"/>
        <v>7</v>
      </c>
      <c r="AD1090" s="196">
        <f t="shared" si="185"/>
        <v>27</v>
      </c>
      <c r="AE1090" s="196">
        <f t="shared" si="186"/>
        <v>34</v>
      </c>
    </row>
    <row r="1091" spans="1:31" s="7" customFormat="1" ht="24" x14ac:dyDescent="0.25">
      <c r="A1091" s="364"/>
      <c r="B1091" s="250">
        <v>31</v>
      </c>
      <c r="C1091" s="411"/>
      <c r="D1091" s="141" t="s">
        <v>1996</v>
      </c>
      <c r="E1091" s="382"/>
      <c r="F1091" s="18" t="s">
        <v>63</v>
      </c>
      <c r="G1091" s="18">
        <v>1.57</v>
      </c>
      <c r="H1091" s="18">
        <v>1.57</v>
      </c>
      <c r="I1091" s="18">
        <v>203</v>
      </c>
      <c r="J1091" s="18">
        <v>2.52</v>
      </c>
      <c r="K1091" s="18">
        <v>32</v>
      </c>
      <c r="L1091" s="18">
        <v>3.5</v>
      </c>
      <c r="M1091" s="71">
        <v>2016</v>
      </c>
      <c r="N1091" s="144">
        <f>IF(K1091="","",IF(O1091="",IF(K1091=0,"",IF(K1091&lt;=[7]Разработчик!$D$7,[7]Разработчик!$C$8,IF(K1091&lt;=[7]Разработчик!$G$7,[7]Разработчик!$F$8,IF(K1091&lt;=[7]Разработчик!$J$7,[7]Разработчик!$I$8,IF(K1091&lt;=[7]Разработчик!$M$7,[7]Разработчик!$L$8,IF(K1091&lt;=[7]Разработчик!$P$7,[7]Разработчик!$O$8,IF(K1091&lt;=[7]Разработчик!$S$7,[7]Разработчик!$R$8,IF(K1091&lt;=425.9,3.5,IF(K1091&gt;=[7]Разработчик!$V$7,[7]Разработчик!$U$8))))))))),"-"))</f>
        <v>1.5</v>
      </c>
      <c r="O1091" s="145"/>
      <c r="P1091" s="71">
        <v>2019</v>
      </c>
      <c r="Q1091" s="71">
        <v>2023</v>
      </c>
      <c r="R1091" s="141">
        <v>12.5</v>
      </c>
      <c r="S1091" s="141" t="s">
        <v>340</v>
      </c>
      <c r="T1091" s="146">
        <f t="shared" si="182"/>
        <v>2028.5</v>
      </c>
      <c r="U1091" s="147">
        <v>2</v>
      </c>
      <c r="V1091" s="147">
        <v>3</v>
      </c>
      <c r="W1091" s="147">
        <v>5</v>
      </c>
      <c r="X1091" s="147">
        <v>2</v>
      </c>
      <c r="Y1091" s="147">
        <v>0</v>
      </c>
      <c r="Z1091" s="147">
        <v>0</v>
      </c>
      <c r="AA1091" s="147" t="s">
        <v>3053</v>
      </c>
      <c r="AB1091" s="147" t="s">
        <v>2521</v>
      </c>
      <c r="AC1091" s="196">
        <f t="shared" si="184"/>
        <v>7</v>
      </c>
      <c r="AD1091" s="196">
        <f t="shared" si="185"/>
        <v>27</v>
      </c>
      <c r="AE1091" s="196">
        <f t="shared" si="186"/>
        <v>34</v>
      </c>
    </row>
    <row r="1092" spans="1:31" s="7" customFormat="1" ht="24" x14ac:dyDescent="0.25">
      <c r="A1092" s="364"/>
      <c r="B1092" s="250">
        <v>31</v>
      </c>
      <c r="C1092" s="411"/>
      <c r="D1092" s="141" t="s">
        <v>1997</v>
      </c>
      <c r="E1092" s="382"/>
      <c r="F1092" s="18" t="s">
        <v>63</v>
      </c>
      <c r="G1092" s="18">
        <v>1.57</v>
      </c>
      <c r="H1092" s="18">
        <v>1.57</v>
      </c>
      <c r="I1092" s="18">
        <v>203</v>
      </c>
      <c r="J1092" s="18">
        <v>2.52</v>
      </c>
      <c r="K1092" s="18">
        <v>32</v>
      </c>
      <c r="L1092" s="18">
        <v>3.5</v>
      </c>
      <c r="M1092" s="71">
        <v>2016</v>
      </c>
      <c r="N1092" s="144">
        <f>IF(K1092="","",IF(O1092="",IF(K1092=0,"",IF(K1092&lt;=[7]Разработчик!$D$7,[7]Разработчик!$C$8,IF(K1092&lt;=[7]Разработчик!$G$7,[7]Разработчик!$F$8,IF(K1092&lt;=[7]Разработчик!$J$7,[7]Разработчик!$I$8,IF(K1092&lt;=[7]Разработчик!$M$7,[7]Разработчик!$L$8,IF(K1092&lt;=[7]Разработчик!$P$7,[7]Разработчик!$O$8,IF(K1092&lt;=[7]Разработчик!$S$7,[7]Разработчик!$R$8,IF(K1092&lt;=425.9,3.5,IF(K1092&gt;=[7]Разработчик!$V$7,[7]Разработчик!$U$8))))))))),"-"))</f>
        <v>1.5</v>
      </c>
      <c r="O1092" s="145"/>
      <c r="P1092" s="71">
        <v>2019</v>
      </c>
      <c r="Q1092" s="71">
        <v>2023</v>
      </c>
      <c r="R1092" s="141">
        <v>12.5</v>
      </c>
      <c r="S1092" s="141" t="s">
        <v>340</v>
      </c>
      <c r="T1092" s="146">
        <f t="shared" si="182"/>
        <v>2028.5</v>
      </c>
      <c r="U1092" s="147">
        <v>2</v>
      </c>
      <c r="V1092" s="147">
        <v>3</v>
      </c>
      <c r="W1092" s="147">
        <v>5</v>
      </c>
      <c r="X1092" s="147">
        <v>2</v>
      </c>
      <c r="Y1092" s="147">
        <v>0</v>
      </c>
      <c r="Z1092" s="147">
        <v>0</v>
      </c>
      <c r="AA1092" s="147" t="s">
        <v>3053</v>
      </c>
      <c r="AB1092" s="147" t="s">
        <v>2521</v>
      </c>
      <c r="AC1092" s="196">
        <f t="shared" si="184"/>
        <v>7</v>
      </c>
      <c r="AD1092" s="196">
        <f t="shared" si="185"/>
        <v>27</v>
      </c>
      <c r="AE1092" s="196">
        <f t="shared" si="186"/>
        <v>34</v>
      </c>
    </row>
    <row r="1093" spans="1:31" s="7" customFormat="1" ht="24" x14ac:dyDescent="0.25">
      <c r="A1093" s="364"/>
      <c r="B1093" s="250">
        <v>31</v>
      </c>
      <c r="C1093" s="411"/>
      <c r="D1093" s="141" t="s">
        <v>1998</v>
      </c>
      <c r="E1093" s="382"/>
      <c r="F1093" s="18" t="s">
        <v>63</v>
      </c>
      <c r="G1093" s="18">
        <v>1.57</v>
      </c>
      <c r="H1093" s="18">
        <v>1.57</v>
      </c>
      <c r="I1093" s="18">
        <v>203</v>
      </c>
      <c r="J1093" s="18">
        <v>2.52</v>
      </c>
      <c r="K1093" s="18">
        <v>32</v>
      </c>
      <c r="L1093" s="18">
        <v>3.5</v>
      </c>
      <c r="M1093" s="71">
        <v>2016</v>
      </c>
      <c r="N1093" s="144">
        <f>IF(K1093="","",IF(O1093="",IF(K1093=0,"",IF(K1093&lt;=[7]Разработчик!$D$7,[7]Разработчик!$C$8,IF(K1093&lt;=[7]Разработчик!$G$7,[7]Разработчик!$F$8,IF(K1093&lt;=[7]Разработчик!$J$7,[7]Разработчик!$I$8,IF(K1093&lt;=[7]Разработчик!$M$7,[7]Разработчик!$L$8,IF(K1093&lt;=[7]Разработчик!$P$7,[7]Разработчик!$O$8,IF(K1093&lt;=[7]Разработчик!$S$7,[7]Разработчик!$R$8,IF(K1093&lt;=425.9,3.5,IF(K1093&gt;=[7]Разработчик!$V$7,[7]Разработчик!$U$8))))))))),"-"))</f>
        <v>1.5</v>
      </c>
      <c r="O1093" s="145"/>
      <c r="P1093" s="71">
        <v>2019</v>
      </c>
      <c r="Q1093" s="71">
        <v>2023</v>
      </c>
      <c r="R1093" s="141">
        <v>12.5</v>
      </c>
      <c r="S1093" s="141" t="s">
        <v>340</v>
      </c>
      <c r="T1093" s="146">
        <f t="shared" si="182"/>
        <v>2028.5</v>
      </c>
      <c r="U1093" s="147">
        <v>2</v>
      </c>
      <c r="V1093" s="147">
        <v>3</v>
      </c>
      <c r="W1093" s="147">
        <v>5</v>
      </c>
      <c r="X1093" s="147">
        <v>2</v>
      </c>
      <c r="Y1093" s="147">
        <v>0</v>
      </c>
      <c r="Z1093" s="147">
        <v>0</v>
      </c>
      <c r="AA1093" s="147" t="s">
        <v>3053</v>
      </c>
      <c r="AB1093" s="147" t="s">
        <v>2521</v>
      </c>
      <c r="AC1093" s="196">
        <f t="shared" si="184"/>
        <v>7</v>
      </c>
      <c r="AD1093" s="196">
        <f t="shared" si="185"/>
        <v>27</v>
      </c>
      <c r="AE1093" s="196">
        <f t="shared" si="186"/>
        <v>34</v>
      </c>
    </row>
    <row r="1094" spans="1:31" s="7" customFormat="1" ht="24" x14ac:dyDescent="0.25">
      <c r="A1094" s="364"/>
      <c r="B1094" s="250">
        <v>31</v>
      </c>
      <c r="C1094" s="411"/>
      <c r="D1094" s="141" t="s">
        <v>1999</v>
      </c>
      <c r="E1094" s="382"/>
      <c r="F1094" s="18" t="s">
        <v>63</v>
      </c>
      <c r="G1094" s="18">
        <v>1.57</v>
      </c>
      <c r="H1094" s="18">
        <v>1.57</v>
      </c>
      <c r="I1094" s="18">
        <v>203</v>
      </c>
      <c r="J1094" s="18">
        <v>2.52</v>
      </c>
      <c r="K1094" s="18">
        <v>32</v>
      </c>
      <c r="L1094" s="18">
        <v>3.5</v>
      </c>
      <c r="M1094" s="71">
        <v>2016</v>
      </c>
      <c r="N1094" s="144">
        <f>IF(K1094="","",IF(O1094="",IF(K1094=0,"",IF(K1094&lt;=[7]Разработчик!$D$7,[7]Разработчик!$C$8,IF(K1094&lt;=[7]Разработчик!$G$7,[7]Разработчик!$F$8,IF(K1094&lt;=[7]Разработчик!$J$7,[7]Разработчик!$I$8,IF(K1094&lt;=[7]Разработчик!$M$7,[7]Разработчик!$L$8,IF(K1094&lt;=[7]Разработчик!$P$7,[7]Разработчик!$O$8,IF(K1094&lt;=[7]Разработчик!$S$7,[7]Разработчик!$R$8,IF(K1094&lt;=425.9,3.5,IF(K1094&gt;=[7]Разработчик!$V$7,[7]Разработчик!$U$8))))))))),"-"))</f>
        <v>1.5</v>
      </c>
      <c r="O1094" s="145"/>
      <c r="P1094" s="71">
        <v>2019</v>
      </c>
      <c r="Q1094" s="71">
        <v>2023</v>
      </c>
      <c r="R1094" s="141">
        <v>12.5</v>
      </c>
      <c r="S1094" s="141" t="s">
        <v>340</v>
      </c>
      <c r="T1094" s="146">
        <f t="shared" si="182"/>
        <v>2028.5</v>
      </c>
      <c r="U1094" s="147">
        <v>2</v>
      </c>
      <c r="V1094" s="147">
        <v>3</v>
      </c>
      <c r="W1094" s="147">
        <v>5</v>
      </c>
      <c r="X1094" s="147">
        <v>2</v>
      </c>
      <c r="Y1094" s="147">
        <v>0</v>
      </c>
      <c r="Z1094" s="147">
        <v>0</v>
      </c>
      <c r="AA1094" s="147" t="s">
        <v>3054</v>
      </c>
      <c r="AB1094" s="147" t="s">
        <v>2521</v>
      </c>
      <c r="AC1094" s="196">
        <f t="shared" si="184"/>
        <v>7</v>
      </c>
      <c r="AD1094" s="196">
        <f t="shared" si="185"/>
        <v>27</v>
      </c>
      <c r="AE1094" s="196">
        <f t="shared" si="186"/>
        <v>34</v>
      </c>
    </row>
    <row r="1095" spans="1:31" s="7" customFormat="1" ht="24" x14ac:dyDescent="0.25">
      <c r="A1095" s="364"/>
      <c r="B1095" s="250">
        <v>31</v>
      </c>
      <c r="C1095" s="411"/>
      <c r="D1095" s="141" t="s">
        <v>2000</v>
      </c>
      <c r="E1095" s="382"/>
      <c r="F1095" s="18" t="s">
        <v>63</v>
      </c>
      <c r="G1095" s="18">
        <v>1.57</v>
      </c>
      <c r="H1095" s="18">
        <v>1.57</v>
      </c>
      <c r="I1095" s="18">
        <v>203</v>
      </c>
      <c r="J1095" s="18">
        <v>2.52</v>
      </c>
      <c r="K1095" s="18">
        <v>32</v>
      </c>
      <c r="L1095" s="18">
        <v>3.5</v>
      </c>
      <c r="M1095" s="71">
        <v>2016</v>
      </c>
      <c r="N1095" s="144">
        <f>IF(K1095="","",IF(O1095="",IF(K1095=0,"",IF(K1095&lt;=[7]Разработчик!$D$7,[7]Разработчик!$C$8,IF(K1095&lt;=[7]Разработчик!$G$7,[7]Разработчик!$F$8,IF(K1095&lt;=[7]Разработчик!$J$7,[7]Разработчик!$I$8,IF(K1095&lt;=[7]Разработчик!$M$7,[7]Разработчик!$L$8,IF(K1095&lt;=[7]Разработчик!$P$7,[7]Разработчик!$O$8,IF(K1095&lt;=[7]Разработчик!$S$7,[7]Разработчик!$R$8,IF(K1095&lt;=425.9,3.5,IF(K1095&gt;=[7]Разработчик!$V$7,[7]Разработчик!$U$8))))))))),"-"))</f>
        <v>1.5</v>
      </c>
      <c r="O1095" s="145"/>
      <c r="P1095" s="71">
        <v>2019</v>
      </c>
      <c r="Q1095" s="71">
        <v>2023</v>
      </c>
      <c r="R1095" s="141">
        <v>12.5</v>
      </c>
      <c r="S1095" s="141" t="s">
        <v>340</v>
      </c>
      <c r="T1095" s="146">
        <f t="shared" si="182"/>
        <v>2028.5</v>
      </c>
      <c r="U1095" s="147">
        <v>2</v>
      </c>
      <c r="V1095" s="147">
        <v>3</v>
      </c>
      <c r="W1095" s="147">
        <v>5</v>
      </c>
      <c r="X1095" s="147">
        <v>2</v>
      </c>
      <c r="Y1095" s="147">
        <v>0</v>
      </c>
      <c r="Z1095" s="147">
        <v>0</v>
      </c>
      <c r="AA1095" s="147" t="s">
        <v>3055</v>
      </c>
      <c r="AB1095" s="147" t="s">
        <v>2521</v>
      </c>
      <c r="AC1095" s="196">
        <f t="shared" si="184"/>
        <v>7</v>
      </c>
      <c r="AD1095" s="196">
        <f t="shared" si="185"/>
        <v>27</v>
      </c>
      <c r="AE1095" s="196">
        <f t="shared" si="186"/>
        <v>34</v>
      </c>
    </row>
    <row r="1096" spans="1:31" s="7" customFormat="1" ht="24" x14ac:dyDescent="0.25">
      <c r="A1096" s="364"/>
      <c r="B1096" s="250">
        <v>31</v>
      </c>
      <c r="C1096" s="411"/>
      <c r="D1096" s="141" t="s">
        <v>2001</v>
      </c>
      <c r="E1096" s="382"/>
      <c r="F1096" s="18" t="s">
        <v>63</v>
      </c>
      <c r="G1096" s="18">
        <v>1.57</v>
      </c>
      <c r="H1096" s="18">
        <v>1.57</v>
      </c>
      <c r="I1096" s="18">
        <v>203</v>
      </c>
      <c r="J1096" s="18">
        <v>2.52</v>
      </c>
      <c r="K1096" s="18">
        <v>32</v>
      </c>
      <c r="L1096" s="18">
        <v>3.5</v>
      </c>
      <c r="M1096" s="71">
        <v>2016</v>
      </c>
      <c r="N1096" s="144">
        <f>IF(K1096="","",IF(O1096="",IF(K1096=0,"",IF(K1096&lt;=[7]Разработчик!$D$7,[7]Разработчик!$C$8,IF(K1096&lt;=[7]Разработчик!$G$7,[7]Разработчик!$F$8,IF(K1096&lt;=[7]Разработчик!$J$7,[7]Разработчик!$I$8,IF(K1096&lt;=[7]Разработчик!$M$7,[7]Разработчик!$L$8,IF(K1096&lt;=[7]Разработчик!$P$7,[7]Разработчик!$O$8,IF(K1096&lt;=[7]Разработчик!$S$7,[7]Разработчик!$R$8,IF(K1096&lt;=425.9,3.5,IF(K1096&gt;=[7]Разработчик!$V$7,[7]Разработчик!$U$8))))))))),"-"))</f>
        <v>1.5</v>
      </c>
      <c r="O1096" s="145"/>
      <c r="P1096" s="71">
        <v>2019</v>
      </c>
      <c r="Q1096" s="71">
        <v>2023</v>
      </c>
      <c r="R1096" s="141">
        <v>12.5</v>
      </c>
      <c r="S1096" s="141" t="s">
        <v>340</v>
      </c>
      <c r="T1096" s="146">
        <f t="shared" si="182"/>
        <v>2028.5</v>
      </c>
      <c r="U1096" s="147">
        <v>2</v>
      </c>
      <c r="V1096" s="147">
        <v>3</v>
      </c>
      <c r="W1096" s="147">
        <v>5</v>
      </c>
      <c r="X1096" s="147">
        <v>2</v>
      </c>
      <c r="Y1096" s="147">
        <v>0</v>
      </c>
      <c r="Z1096" s="147">
        <v>0</v>
      </c>
      <c r="AA1096" s="147" t="s">
        <v>3056</v>
      </c>
      <c r="AB1096" s="147" t="s">
        <v>2521</v>
      </c>
      <c r="AC1096" s="196">
        <f t="shared" si="184"/>
        <v>7</v>
      </c>
      <c r="AD1096" s="196">
        <f t="shared" si="185"/>
        <v>27</v>
      </c>
      <c r="AE1096" s="196">
        <f t="shared" si="186"/>
        <v>34</v>
      </c>
    </row>
    <row r="1097" spans="1:31" s="7" customFormat="1" ht="24" x14ac:dyDescent="0.25">
      <c r="A1097" s="364"/>
      <c r="B1097" s="250">
        <v>31</v>
      </c>
      <c r="C1097" s="411"/>
      <c r="D1097" s="141" t="s">
        <v>2002</v>
      </c>
      <c r="E1097" s="382"/>
      <c r="F1097" s="18" t="s">
        <v>63</v>
      </c>
      <c r="G1097" s="18">
        <v>1.57</v>
      </c>
      <c r="H1097" s="18">
        <v>1.57</v>
      </c>
      <c r="I1097" s="18">
        <v>203</v>
      </c>
      <c r="J1097" s="18">
        <v>2.52</v>
      </c>
      <c r="K1097" s="18">
        <v>32</v>
      </c>
      <c r="L1097" s="18">
        <v>3.5</v>
      </c>
      <c r="M1097" s="71">
        <v>2016</v>
      </c>
      <c r="N1097" s="144">
        <f>IF(K1097="","",IF(O1097="",IF(K1097=0,"",IF(K1097&lt;=[7]Разработчик!$D$7,[7]Разработчик!$C$8,IF(K1097&lt;=[7]Разработчик!$G$7,[7]Разработчик!$F$8,IF(K1097&lt;=[7]Разработчик!$J$7,[7]Разработчик!$I$8,IF(K1097&lt;=[7]Разработчик!$M$7,[7]Разработчик!$L$8,IF(K1097&lt;=[7]Разработчик!$P$7,[7]Разработчик!$O$8,IF(K1097&lt;=[7]Разработчик!$S$7,[7]Разработчик!$R$8,IF(K1097&lt;=425.9,3.5,IF(K1097&gt;=[7]Разработчик!$V$7,[7]Разработчик!$U$8))))))))),"-"))</f>
        <v>1.5</v>
      </c>
      <c r="O1097" s="145"/>
      <c r="P1097" s="71">
        <v>2019</v>
      </c>
      <c r="Q1097" s="71">
        <v>2023</v>
      </c>
      <c r="R1097" s="141">
        <v>12.5</v>
      </c>
      <c r="S1097" s="141" t="s">
        <v>340</v>
      </c>
      <c r="T1097" s="146">
        <f t="shared" si="182"/>
        <v>2028.5</v>
      </c>
      <c r="U1097" s="147">
        <v>2</v>
      </c>
      <c r="V1097" s="147">
        <v>3</v>
      </c>
      <c r="W1097" s="147">
        <v>5</v>
      </c>
      <c r="X1097" s="147">
        <v>2</v>
      </c>
      <c r="Y1097" s="147">
        <v>0</v>
      </c>
      <c r="Z1097" s="147">
        <v>0</v>
      </c>
      <c r="AA1097" s="147" t="s">
        <v>3057</v>
      </c>
      <c r="AB1097" s="147" t="s">
        <v>2521</v>
      </c>
      <c r="AC1097" s="196">
        <f t="shared" si="184"/>
        <v>7</v>
      </c>
      <c r="AD1097" s="196">
        <f t="shared" si="185"/>
        <v>27</v>
      </c>
      <c r="AE1097" s="196">
        <f t="shared" si="186"/>
        <v>34</v>
      </c>
    </row>
    <row r="1098" spans="1:31" s="7" customFormat="1" ht="24" x14ac:dyDescent="0.25">
      <c r="A1098" s="364"/>
      <c r="B1098" s="250">
        <v>31</v>
      </c>
      <c r="C1098" s="411"/>
      <c r="D1098" s="141" t="s">
        <v>2003</v>
      </c>
      <c r="E1098" s="382"/>
      <c r="F1098" s="18" t="s">
        <v>63</v>
      </c>
      <c r="G1098" s="18">
        <v>1.57</v>
      </c>
      <c r="H1098" s="18">
        <v>1.57</v>
      </c>
      <c r="I1098" s="18">
        <v>203</v>
      </c>
      <c r="J1098" s="18">
        <v>2.3199999999999998</v>
      </c>
      <c r="K1098" s="18">
        <v>32</v>
      </c>
      <c r="L1098" s="18">
        <v>3.5</v>
      </c>
      <c r="M1098" s="71">
        <v>2016</v>
      </c>
      <c r="N1098" s="144">
        <f>IF(K1098="","",IF(O1098="",IF(K1098=0,"",IF(K1098&lt;=[7]Разработчик!$D$7,[7]Разработчик!$C$8,IF(K1098&lt;=[7]Разработчик!$G$7,[7]Разработчик!$F$8,IF(K1098&lt;=[7]Разработчик!$J$7,[7]Разработчик!$I$8,IF(K1098&lt;=[7]Разработчик!$M$7,[7]Разработчик!$L$8,IF(K1098&lt;=[7]Разработчик!$P$7,[7]Разработчик!$O$8,IF(K1098&lt;=[7]Разработчик!$S$7,[7]Разработчик!$R$8,IF(K1098&lt;=425.9,3.5,IF(K1098&gt;=[7]Разработчик!$V$7,[7]Разработчик!$U$8))))))))),"-"))</f>
        <v>1.5</v>
      </c>
      <c r="O1098" s="145"/>
      <c r="P1098" s="71">
        <v>2019</v>
      </c>
      <c r="Q1098" s="71">
        <v>2023</v>
      </c>
      <c r="R1098" s="141">
        <v>12.5</v>
      </c>
      <c r="S1098" s="141" t="s">
        <v>340</v>
      </c>
      <c r="T1098" s="146">
        <f t="shared" si="182"/>
        <v>2028.5</v>
      </c>
      <c r="U1098" s="147">
        <v>2</v>
      </c>
      <c r="V1098" s="147">
        <v>3</v>
      </c>
      <c r="W1098" s="147">
        <v>5</v>
      </c>
      <c r="X1098" s="147">
        <v>2</v>
      </c>
      <c r="Y1098" s="147">
        <v>0</v>
      </c>
      <c r="Z1098" s="147">
        <v>0</v>
      </c>
      <c r="AA1098" s="147" t="s">
        <v>3058</v>
      </c>
      <c r="AB1098" s="147" t="s">
        <v>2521</v>
      </c>
      <c r="AC1098" s="196">
        <f t="shared" si="184"/>
        <v>7</v>
      </c>
      <c r="AD1098" s="196">
        <f t="shared" si="185"/>
        <v>27</v>
      </c>
      <c r="AE1098" s="196">
        <f t="shared" si="186"/>
        <v>34</v>
      </c>
    </row>
    <row r="1099" spans="1:31" s="7" customFormat="1" ht="24" x14ac:dyDescent="0.25">
      <c r="A1099" s="364"/>
      <c r="B1099" s="250">
        <v>31</v>
      </c>
      <c r="C1099" s="411"/>
      <c r="D1099" s="71" t="s">
        <v>2004</v>
      </c>
      <c r="E1099" s="382"/>
      <c r="F1099" s="18" t="s">
        <v>63</v>
      </c>
      <c r="G1099" s="46">
        <v>1.57</v>
      </c>
      <c r="H1099" s="46">
        <v>1.57</v>
      </c>
      <c r="I1099" s="18">
        <v>203</v>
      </c>
      <c r="J1099" s="46">
        <v>34.880000000000003</v>
      </c>
      <c r="K1099" s="46">
        <v>32</v>
      </c>
      <c r="L1099" s="46">
        <v>3.5</v>
      </c>
      <c r="M1099" s="71">
        <v>2016</v>
      </c>
      <c r="N1099" s="144">
        <f>IF(K1099="","",IF(O1099="",IF(K1099=0,"",IF(K1099&lt;=[7]Разработчик!$D$7,[7]Разработчик!$C$8,IF(K1099&lt;=[7]Разработчик!$G$7,[7]Разработчик!$F$8,IF(K1099&lt;=[7]Разработчик!$J$7,[7]Разработчик!$I$8,IF(K1099&lt;=[7]Разработчик!$M$7,[7]Разработчик!$L$8,IF(K1099&lt;=[7]Разработчик!$P$7,[7]Разработчик!$O$8,IF(K1099&lt;=[7]Разработчик!$S$7,[7]Разработчик!$R$8,IF(K1099&lt;=425.9,3.5,IF(K1099&gt;=[7]Разработчик!$V$7,[7]Разработчик!$U$8))))))))),"-"))</f>
        <v>1.5</v>
      </c>
      <c r="O1099" s="145"/>
      <c r="P1099" s="71">
        <v>2019</v>
      </c>
      <c r="Q1099" s="71">
        <v>2023</v>
      </c>
      <c r="R1099" s="141">
        <v>12.5</v>
      </c>
      <c r="S1099" s="141" t="s">
        <v>340</v>
      </c>
      <c r="T1099" s="146">
        <f t="shared" si="182"/>
        <v>2028.5</v>
      </c>
      <c r="U1099" s="147">
        <v>9</v>
      </c>
      <c r="V1099" s="147">
        <v>8</v>
      </c>
      <c r="W1099" s="147">
        <v>9</v>
      </c>
      <c r="X1099" s="147">
        <v>4</v>
      </c>
      <c r="Y1099" s="147">
        <v>0</v>
      </c>
      <c r="Z1099" s="147">
        <v>0</v>
      </c>
      <c r="AA1099" s="147" t="s">
        <v>3059</v>
      </c>
      <c r="AB1099" s="147" t="s">
        <v>2521</v>
      </c>
      <c r="AC1099" s="196">
        <f t="shared" si="184"/>
        <v>21</v>
      </c>
      <c r="AD1099" s="196">
        <f t="shared" si="185"/>
        <v>68</v>
      </c>
      <c r="AE1099" s="196">
        <f t="shared" si="186"/>
        <v>89</v>
      </c>
    </row>
    <row r="1100" spans="1:31" s="7" customFormat="1" ht="24" x14ac:dyDescent="0.25">
      <c r="A1100" s="364"/>
      <c r="B1100" s="250">
        <v>31</v>
      </c>
      <c r="C1100" s="411"/>
      <c r="D1100" s="71" t="s">
        <v>2005</v>
      </c>
      <c r="E1100" s="382"/>
      <c r="F1100" s="18" t="s">
        <v>63</v>
      </c>
      <c r="G1100" s="46">
        <v>1.57</v>
      </c>
      <c r="H1100" s="46">
        <v>1.57</v>
      </c>
      <c r="I1100" s="46">
        <v>203</v>
      </c>
      <c r="J1100" s="46">
        <v>19.18</v>
      </c>
      <c r="K1100" s="46">
        <v>32</v>
      </c>
      <c r="L1100" s="46">
        <v>3.5</v>
      </c>
      <c r="M1100" s="71">
        <v>2016</v>
      </c>
      <c r="N1100" s="144">
        <f>IF(K1100="","",IF(O1100="",IF(K1100=0,"",IF(K1100&lt;=[7]Разработчик!$D$7,[7]Разработчик!$C$8,IF(K1100&lt;=[7]Разработчик!$G$7,[7]Разработчик!$F$8,IF(K1100&lt;=[7]Разработчик!$J$7,[7]Разработчик!$I$8,IF(K1100&lt;=[7]Разработчик!$M$7,[7]Разработчик!$L$8,IF(K1100&lt;=[7]Разработчик!$P$7,[7]Разработчик!$O$8,IF(K1100&lt;=[7]Разработчик!$S$7,[7]Разработчик!$R$8,IF(K1100&lt;=425.9,3.5,IF(K1100&gt;=[7]Разработчик!$V$7,[7]Разработчик!$U$8))))))))),"-"))</f>
        <v>1.5</v>
      </c>
      <c r="O1100" s="145"/>
      <c r="P1100" s="71">
        <v>2019</v>
      </c>
      <c r="Q1100" s="71">
        <v>2023</v>
      </c>
      <c r="R1100" s="141">
        <v>12.5</v>
      </c>
      <c r="S1100" s="141" t="s">
        <v>340</v>
      </c>
      <c r="T1100" s="146">
        <f t="shared" si="182"/>
        <v>2028.5</v>
      </c>
      <c r="U1100" s="147">
        <v>8</v>
      </c>
      <c r="V1100" s="147">
        <v>1</v>
      </c>
      <c r="W1100" s="147">
        <v>2</v>
      </c>
      <c r="X1100" s="147">
        <v>0</v>
      </c>
      <c r="Y1100" s="147">
        <v>0</v>
      </c>
      <c r="Z1100" s="147">
        <v>0</v>
      </c>
      <c r="AA1100" s="147" t="s">
        <v>3060</v>
      </c>
      <c r="AB1100" s="147" t="s">
        <v>2521</v>
      </c>
      <c r="AC1100" s="196">
        <f t="shared" si="184"/>
        <v>9</v>
      </c>
      <c r="AD1100" s="196">
        <f t="shared" si="185"/>
        <v>23</v>
      </c>
      <c r="AE1100" s="196">
        <f t="shared" si="186"/>
        <v>32</v>
      </c>
    </row>
    <row r="1101" spans="1:31" s="7" customFormat="1" ht="33.75" customHeight="1" x14ac:dyDescent="0.25">
      <c r="A1101" s="364"/>
      <c r="B1101" s="250">
        <v>31</v>
      </c>
      <c r="C1101" s="411"/>
      <c r="D1101" s="71" t="s">
        <v>2006</v>
      </c>
      <c r="E1101" s="382"/>
      <c r="F1101" s="18" t="s">
        <v>63</v>
      </c>
      <c r="G1101" s="46">
        <v>1.57</v>
      </c>
      <c r="H1101" s="46">
        <v>1.57</v>
      </c>
      <c r="I1101" s="46">
        <v>203</v>
      </c>
      <c r="J1101" s="46">
        <v>5.15</v>
      </c>
      <c r="K1101" s="46">
        <v>32</v>
      </c>
      <c r="L1101" s="46">
        <v>3.5</v>
      </c>
      <c r="M1101" s="71">
        <v>2016</v>
      </c>
      <c r="N1101" s="144">
        <f>IF(K1101="","",IF(O1101="",IF(K1101=0,"",IF(K1101&lt;=[7]Разработчик!$D$7,[7]Разработчик!$C$8,IF(K1101&lt;=[7]Разработчик!$G$7,[7]Разработчик!$F$8,IF(K1101&lt;=[7]Разработчик!$J$7,[7]Разработчик!$I$8,IF(K1101&lt;=[7]Разработчик!$M$7,[7]Разработчик!$L$8,IF(K1101&lt;=[7]Разработчик!$P$7,[7]Разработчик!$O$8,IF(K1101&lt;=[7]Разработчик!$S$7,[7]Разработчик!$R$8,IF(K1101&lt;=425.9,3.5,IF(K1101&gt;=[7]Разработчик!$V$7,[7]Разработчик!$U$8))))))))),"-"))</f>
        <v>1.5</v>
      </c>
      <c r="O1101" s="145"/>
      <c r="P1101" s="71">
        <v>2019</v>
      </c>
      <c r="Q1101" s="71">
        <v>2023</v>
      </c>
      <c r="R1101" s="141">
        <v>12.5</v>
      </c>
      <c r="S1101" s="141" t="s">
        <v>340</v>
      </c>
      <c r="T1101" s="146">
        <f t="shared" si="182"/>
        <v>2028.5</v>
      </c>
      <c r="U1101" s="147">
        <v>3</v>
      </c>
      <c r="V1101" s="147">
        <v>4</v>
      </c>
      <c r="W1101" s="147">
        <v>5</v>
      </c>
      <c r="X1101" s="147">
        <v>2</v>
      </c>
      <c r="Y1101" s="147">
        <v>0</v>
      </c>
      <c r="Z1101" s="147">
        <v>0</v>
      </c>
      <c r="AA1101" s="147" t="s">
        <v>3061</v>
      </c>
      <c r="AB1101" s="147" t="s">
        <v>2521</v>
      </c>
      <c r="AC1101" s="196">
        <f t="shared" si="184"/>
        <v>9</v>
      </c>
      <c r="AD1101" s="196">
        <f t="shared" si="185"/>
        <v>32</v>
      </c>
      <c r="AE1101" s="196">
        <f t="shared" si="186"/>
        <v>41</v>
      </c>
    </row>
    <row r="1102" spans="1:31" s="7" customFormat="1" x14ac:dyDescent="0.25">
      <c r="A1102" s="364"/>
      <c r="B1102" s="250">
        <v>31</v>
      </c>
      <c r="C1102" s="411"/>
      <c r="D1102" s="321" t="s">
        <v>2007</v>
      </c>
      <c r="E1102" s="382"/>
      <c r="F1102" s="18" t="s">
        <v>63</v>
      </c>
      <c r="G1102" s="364">
        <v>1.57</v>
      </c>
      <c r="H1102" s="364">
        <v>1.57</v>
      </c>
      <c r="I1102" s="364">
        <v>203</v>
      </c>
      <c r="J1102" s="46">
        <v>2.81</v>
      </c>
      <c r="K1102" s="46">
        <v>57</v>
      </c>
      <c r="L1102" s="46">
        <v>4</v>
      </c>
      <c r="M1102" s="71">
        <v>2016</v>
      </c>
      <c r="N1102" s="144">
        <f>IF(K1102="","",IF(O1102="",IF(K1102=0,"",IF(K1102&lt;=[7]Разработчик!$D$7,[7]Разработчик!$C$8,IF(K1102&lt;=[7]Разработчик!$G$7,[7]Разработчик!$F$8,IF(K1102&lt;=[7]Разработчик!$J$7,[7]Разработчик!$I$8,IF(K1102&lt;=[7]Разработчик!$M$7,[7]Разработчик!$L$8,IF(K1102&lt;=[7]Разработчик!$P$7,[7]Разработчик!$O$8,IF(K1102&lt;=[7]Разработчик!$S$7,[7]Разработчик!$R$8,IF(K1102&lt;=425.9,3.5,IF(K1102&gt;=[7]Разработчик!$V$7,[7]Разработчик!$U$8))))))))),"-"))</f>
        <v>1.5</v>
      </c>
      <c r="O1102" s="145"/>
      <c r="P1102" s="71">
        <v>2019</v>
      </c>
      <c r="Q1102" s="71">
        <v>2023</v>
      </c>
      <c r="R1102" s="141">
        <v>12.5</v>
      </c>
      <c r="S1102" s="141" t="s">
        <v>340</v>
      </c>
      <c r="T1102" s="146">
        <f t="shared" si="182"/>
        <v>2028.5</v>
      </c>
      <c r="U1102" s="147"/>
      <c r="V1102" s="147"/>
      <c r="W1102" s="147"/>
      <c r="X1102" s="147"/>
      <c r="Y1102" s="147"/>
      <c r="Z1102" s="147"/>
      <c r="AA1102" s="147"/>
      <c r="AB1102" s="147"/>
      <c r="AC1102" s="196">
        <f t="shared" si="184"/>
        <v>0</v>
      </c>
      <c r="AD1102" s="196">
        <f t="shared" si="185"/>
        <v>0</v>
      </c>
      <c r="AE1102" s="196">
        <f t="shared" si="186"/>
        <v>0</v>
      </c>
    </row>
    <row r="1103" spans="1:31" s="7" customFormat="1" ht="27.75" customHeight="1" x14ac:dyDescent="0.25">
      <c r="A1103" s="364"/>
      <c r="B1103" s="250">
        <v>31</v>
      </c>
      <c r="C1103" s="411"/>
      <c r="D1103" s="321"/>
      <c r="E1103" s="382"/>
      <c r="F1103" s="18" t="s">
        <v>63</v>
      </c>
      <c r="G1103" s="364"/>
      <c r="H1103" s="364"/>
      <c r="I1103" s="364"/>
      <c r="J1103" s="46">
        <v>8.17</v>
      </c>
      <c r="K1103" s="46">
        <v>32</v>
      </c>
      <c r="L1103" s="46">
        <v>3.5</v>
      </c>
      <c r="M1103" s="71">
        <v>2016</v>
      </c>
      <c r="N1103" s="144">
        <f>IF(K1103="","",IF(O1103="",IF(K1103=0,"",IF(K1103&lt;=[7]Разработчик!$D$7,[7]Разработчик!$C$8,IF(K1103&lt;=[7]Разработчик!$G$7,[7]Разработчик!$F$8,IF(K1103&lt;=[7]Разработчик!$J$7,[7]Разработчик!$I$8,IF(K1103&lt;=[7]Разработчик!$M$7,[7]Разработчик!$L$8,IF(K1103&lt;=[7]Разработчик!$P$7,[7]Разработчик!$O$8,IF(K1103&lt;=[7]Разработчик!$S$7,[7]Разработчик!$R$8,IF(K1103&lt;=425.9,3.5,IF(K1103&gt;=[7]Разработчик!$V$7,[7]Разработчик!$U$8))))))))),"-"))</f>
        <v>1.5</v>
      </c>
      <c r="O1103" s="145"/>
      <c r="P1103" s="71">
        <v>2019</v>
      </c>
      <c r="Q1103" s="71">
        <v>2023</v>
      </c>
      <c r="R1103" s="141">
        <v>12.5</v>
      </c>
      <c r="S1103" s="141" t="s">
        <v>340</v>
      </c>
      <c r="T1103" s="146">
        <f t="shared" si="182"/>
        <v>2028.5</v>
      </c>
      <c r="U1103" s="147">
        <v>9</v>
      </c>
      <c r="V1103" s="147">
        <v>4</v>
      </c>
      <c r="W1103" s="147">
        <v>5</v>
      </c>
      <c r="X1103" s="147">
        <v>1</v>
      </c>
      <c r="Y1103" s="147">
        <v>0</v>
      </c>
      <c r="Z1103" s="147">
        <v>0</v>
      </c>
      <c r="AA1103" s="147" t="s">
        <v>3062</v>
      </c>
      <c r="AB1103" s="147" t="s">
        <v>2521</v>
      </c>
      <c r="AC1103" s="196">
        <f t="shared" si="184"/>
        <v>14</v>
      </c>
      <c r="AD1103" s="196">
        <f t="shared" si="185"/>
        <v>42</v>
      </c>
      <c r="AE1103" s="196">
        <f t="shared" si="186"/>
        <v>56</v>
      </c>
    </row>
    <row r="1104" spans="1:31" s="7" customFormat="1" ht="24" x14ac:dyDescent="0.25">
      <c r="A1104" s="364"/>
      <c r="B1104" s="250">
        <v>31</v>
      </c>
      <c r="C1104" s="411"/>
      <c r="D1104" s="71" t="s">
        <v>2008</v>
      </c>
      <c r="E1104" s="382"/>
      <c r="F1104" s="18" t="s">
        <v>63</v>
      </c>
      <c r="G1104" s="46">
        <v>1.57</v>
      </c>
      <c r="H1104" s="46">
        <v>1.57</v>
      </c>
      <c r="I1104" s="46">
        <v>203</v>
      </c>
      <c r="J1104" s="46">
        <v>17.48</v>
      </c>
      <c r="K1104" s="46">
        <v>57</v>
      </c>
      <c r="L1104" s="46">
        <v>4</v>
      </c>
      <c r="M1104" s="71">
        <v>2016</v>
      </c>
      <c r="N1104" s="144">
        <f>IF(K1104="","",IF(O1104="",IF(K1104=0,"",IF(K1104&lt;=[7]Разработчик!$D$7,[7]Разработчик!$C$8,IF(K1104&lt;=[7]Разработчик!$G$7,[7]Разработчик!$F$8,IF(K1104&lt;=[7]Разработчик!$J$7,[7]Разработчик!$I$8,IF(K1104&lt;=[7]Разработчик!$M$7,[7]Разработчик!$L$8,IF(K1104&lt;=[7]Разработчик!$P$7,[7]Разработчик!$O$8,IF(K1104&lt;=[7]Разработчик!$S$7,[7]Разработчик!$R$8,IF(K1104&lt;=425.9,3.5,IF(K1104&gt;=[7]Разработчик!$V$7,[7]Разработчик!$U$8))))))))),"-"))</f>
        <v>1.5</v>
      </c>
      <c r="O1104" s="145"/>
      <c r="P1104" s="71">
        <v>2019</v>
      </c>
      <c r="Q1104" s="71">
        <v>2023</v>
      </c>
      <c r="R1104" s="141">
        <v>12.5</v>
      </c>
      <c r="S1104" s="141" t="s">
        <v>340</v>
      </c>
      <c r="T1104" s="146">
        <f t="shared" si="182"/>
        <v>2028.5</v>
      </c>
      <c r="U1104" s="147">
        <v>8</v>
      </c>
      <c r="V1104" s="147">
        <v>0</v>
      </c>
      <c r="W1104" s="147">
        <v>2</v>
      </c>
      <c r="X1104" s="147">
        <v>0</v>
      </c>
      <c r="Y1104" s="147">
        <v>0</v>
      </c>
      <c r="Z1104" s="147">
        <v>0</v>
      </c>
      <c r="AA1104" s="147" t="s">
        <v>3063</v>
      </c>
      <c r="AB1104" s="147" t="s">
        <v>2521</v>
      </c>
      <c r="AC1104" s="196">
        <f t="shared" si="184"/>
        <v>8</v>
      </c>
      <c r="AD1104" s="196">
        <f t="shared" si="185"/>
        <v>20</v>
      </c>
      <c r="AE1104" s="196">
        <f t="shared" si="186"/>
        <v>28</v>
      </c>
    </row>
    <row r="1105" spans="1:31" s="7" customFormat="1" ht="35.25" customHeight="1" x14ac:dyDescent="0.25">
      <c r="A1105" s="364"/>
      <c r="B1105" s="250">
        <v>31</v>
      </c>
      <c r="C1105" s="411"/>
      <c r="D1105" s="321" t="s">
        <v>2009</v>
      </c>
      <c r="E1105" s="382"/>
      <c r="F1105" s="18" t="s">
        <v>63</v>
      </c>
      <c r="G1105" s="364">
        <v>1.57</v>
      </c>
      <c r="H1105" s="364">
        <v>1.57</v>
      </c>
      <c r="I1105" s="364">
        <v>203</v>
      </c>
      <c r="J1105" s="46">
        <v>37.1</v>
      </c>
      <c r="K1105" s="46">
        <v>57</v>
      </c>
      <c r="L1105" s="46">
        <v>4</v>
      </c>
      <c r="M1105" s="71">
        <v>2016</v>
      </c>
      <c r="N1105" s="144">
        <f>IF(K1105="","",IF(O1105="",IF(K1105=0,"",IF(K1105&lt;=[7]Разработчик!$D$7,[7]Разработчик!$C$8,IF(K1105&lt;=[7]Разработчик!$G$7,[7]Разработчик!$F$8,IF(K1105&lt;=[7]Разработчик!$J$7,[7]Разработчик!$I$8,IF(K1105&lt;=[7]Разработчик!$M$7,[7]Разработчик!$L$8,IF(K1105&lt;=[7]Разработчик!$P$7,[7]Разработчик!$O$8,IF(K1105&lt;=[7]Разработчик!$S$7,[7]Разработчик!$R$8,IF(K1105&lt;=425.9,3.5,IF(K1105&gt;=[7]Разработчик!$V$7,[7]Разработчик!$U$8))))))))),"-"))</f>
        <v>1.5</v>
      </c>
      <c r="O1105" s="145"/>
      <c r="P1105" s="71">
        <v>2019</v>
      </c>
      <c r="Q1105" s="71">
        <v>2023</v>
      </c>
      <c r="R1105" s="141">
        <v>12.5</v>
      </c>
      <c r="S1105" s="141" t="s">
        <v>340</v>
      </c>
      <c r="T1105" s="146">
        <f t="shared" si="182"/>
        <v>2028.5</v>
      </c>
      <c r="U1105" s="410">
        <v>8</v>
      </c>
      <c r="V1105" s="410">
        <v>4</v>
      </c>
      <c r="W1105" s="410">
        <v>6</v>
      </c>
      <c r="X1105" s="410">
        <v>3</v>
      </c>
      <c r="Y1105" s="410">
        <v>0</v>
      </c>
      <c r="Z1105" s="410">
        <v>4</v>
      </c>
      <c r="AA1105" s="410" t="s">
        <v>3064</v>
      </c>
      <c r="AB1105" s="410" t="s">
        <v>2521</v>
      </c>
      <c r="AC1105" s="196">
        <f t="shared" si="184"/>
        <v>19</v>
      </c>
      <c r="AD1105" s="196">
        <f t="shared" si="185"/>
        <v>58</v>
      </c>
      <c r="AE1105" s="196">
        <f t="shared" si="186"/>
        <v>77</v>
      </c>
    </row>
    <row r="1106" spans="1:31" s="7" customFormat="1" x14ac:dyDescent="0.25">
      <c r="A1106" s="364"/>
      <c r="B1106" s="250">
        <v>31</v>
      </c>
      <c r="C1106" s="411"/>
      <c r="D1106" s="321"/>
      <c r="E1106" s="382"/>
      <c r="F1106" s="18" t="s">
        <v>63</v>
      </c>
      <c r="G1106" s="364"/>
      <c r="H1106" s="364"/>
      <c r="I1106" s="364"/>
      <c r="J1106" s="46">
        <v>6.38</v>
      </c>
      <c r="K1106" s="46">
        <v>32</v>
      </c>
      <c r="L1106" s="46">
        <v>3.5</v>
      </c>
      <c r="M1106" s="71">
        <v>2016</v>
      </c>
      <c r="N1106" s="144">
        <f>IF(K1106="","",IF(O1106="",IF(K1106=0,"",IF(K1106&lt;=[7]Разработчик!$D$7,[7]Разработчик!$C$8,IF(K1106&lt;=[7]Разработчик!$G$7,[7]Разработчик!$F$8,IF(K1106&lt;=[7]Разработчик!$J$7,[7]Разработчик!$I$8,IF(K1106&lt;=[7]Разработчик!$M$7,[7]Разработчик!$L$8,IF(K1106&lt;=[7]Разработчик!$P$7,[7]Разработчик!$O$8,IF(K1106&lt;=[7]Разработчик!$S$7,[7]Разработчик!$R$8,IF(K1106&lt;=425.9,3.5,IF(K1106&gt;=[7]Разработчик!$V$7,[7]Разработчик!$U$8))))))))),"-"))</f>
        <v>1.5</v>
      </c>
      <c r="O1106" s="145"/>
      <c r="P1106" s="71">
        <v>2019</v>
      </c>
      <c r="Q1106" s="71">
        <v>2023</v>
      </c>
      <c r="R1106" s="141">
        <v>12.5</v>
      </c>
      <c r="S1106" s="141" t="s">
        <v>340</v>
      </c>
      <c r="T1106" s="146">
        <f t="shared" si="182"/>
        <v>2028.5</v>
      </c>
      <c r="U1106" s="410"/>
      <c r="V1106" s="410"/>
      <c r="W1106" s="410"/>
      <c r="X1106" s="410"/>
      <c r="Y1106" s="410"/>
      <c r="Z1106" s="410"/>
      <c r="AA1106" s="410"/>
      <c r="AB1106" s="410"/>
      <c r="AC1106" s="196">
        <f t="shared" si="184"/>
        <v>0</v>
      </c>
      <c r="AD1106" s="196">
        <f t="shared" si="185"/>
        <v>0</v>
      </c>
      <c r="AE1106" s="196">
        <f t="shared" si="186"/>
        <v>0</v>
      </c>
    </row>
    <row r="1107" spans="1:31" s="7" customFormat="1" ht="36" customHeight="1" x14ac:dyDescent="0.25">
      <c r="A1107" s="364"/>
      <c r="B1107" s="250">
        <v>31</v>
      </c>
      <c r="C1107" s="411"/>
      <c r="D1107" s="71" t="s">
        <v>2010</v>
      </c>
      <c r="E1107" s="382"/>
      <c r="F1107" s="18" t="s">
        <v>63</v>
      </c>
      <c r="G1107" s="46">
        <v>1.57</v>
      </c>
      <c r="H1107" s="46">
        <v>1.57</v>
      </c>
      <c r="I1107" s="18">
        <v>203</v>
      </c>
      <c r="J1107" s="46">
        <v>3.3</v>
      </c>
      <c r="K1107" s="46">
        <v>32</v>
      </c>
      <c r="L1107" s="46">
        <v>3.5</v>
      </c>
      <c r="M1107" s="71">
        <v>2016</v>
      </c>
      <c r="N1107" s="144">
        <f>IF(K1107="","",IF(O1107="",IF(K1107=0,"",IF(K1107&lt;=[7]Разработчик!$D$7,[7]Разработчик!$C$8,IF(K1107&lt;=[7]Разработчик!$G$7,[7]Разработчик!$F$8,IF(K1107&lt;=[7]Разработчик!$J$7,[7]Разработчик!$I$8,IF(K1107&lt;=[7]Разработчик!$M$7,[7]Разработчик!$L$8,IF(K1107&lt;=[7]Разработчик!$P$7,[7]Разработчик!$O$8,IF(K1107&lt;=[7]Разработчик!$S$7,[7]Разработчик!$R$8,IF(K1107&lt;=425.9,3.5,IF(K1107&gt;=[7]Разработчик!$V$7,[7]Разработчик!$U$8))))))))),"-"))</f>
        <v>1.5</v>
      </c>
      <c r="O1107" s="145"/>
      <c r="P1107" s="71">
        <v>2019</v>
      </c>
      <c r="Q1107" s="71">
        <v>2023</v>
      </c>
      <c r="R1107" s="141">
        <v>12.5</v>
      </c>
      <c r="S1107" s="141" t="s">
        <v>340</v>
      </c>
      <c r="T1107" s="146">
        <f t="shared" si="182"/>
        <v>2028.5</v>
      </c>
      <c r="U1107" s="147">
        <v>3</v>
      </c>
      <c r="V1107" s="147">
        <v>6</v>
      </c>
      <c r="W1107" s="147">
        <v>9</v>
      </c>
      <c r="X1107" s="147">
        <v>4</v>
      </c>
      <c r="Y1107" s="147">
        <v>0</v>
      </c>
      <c r="Z1107" s="147">
        <v>4</v>
      </c>
      <c r="AA1107" s="147" t="s">
        <v>3065</v>
      </c>
      <c r="AB1107" s="147" t="s">
        <v>2521</v>
      </c>
      <c r="AC1107" s="196">
        <f t="shared" si="184"/>
        <v>17</v>
      </c>
      <c r="AD1107" s="196">
        <f t="shared" si="185"/>
        <v>62</v>
      </c>
      <c r="AE1107" s="196">
        <f t="shared" si="186"/>
        <v>79</v>
      </c>
    </row>
    <row r="1108" spans="1:31" s="7" customFormat="1" ht="24" x14ac:dyDescent="0.25">
      <c r="A1108" s="364"/>
      <c r="B1108" s="250">
        <v>31</v>
      </c>
      <c r="C1108" s="411"/>
      <c r="D1108" s="71" t="s">
        <v>2011</v>
      </c>
      <c r="E1108" s="382"/>
      <c r="F1108" s="18" t="s">
        <v>63</v>
      </c>
      <c r="G1108" s="46">
        <v>1.57</v>
      </c>
      <c r="H1108" s="46">
        <v>1.57</v>
      </c>
      <c r="I1108" s="46">
        <v>203</v>
      </c>
      <c r="J1108" s="46">
        <v>3.3</v>
      </c>
      <c r="K1108" s="46">
        <v>32</v>
      </c>
      <c r="L1108" s="46">
        <v>3.5</v>
      </c>
      <c r="M1108" s="71">
        <v>2016</v>
      </c>
      <c r="N1108" s="144">
        <f>IF(K1108="","",IF(O1108="",IF(K1108=0,"",IF(K1108&lt;=[7]Разработчик!$D$7,[7]Разработчик!$C$8,IF(K1108&lt;=[7]Разработчик!$G$7,[7]Разработчик!$F$8,IF(K1108&lt;=[7]Разработчик!$J$7,[7]Разработчик!$I$8,IF(K1108&lt;=[7]Разработчик!$M$7,[7]Разработчик!$L$8,IF(K1108&lt;=[7]Разработчик!$P$7,[7]Разработчик!$O$8,IF(K1108&lt;=[7]Разработчик!$S$7,[7]Разработчик!$R$8,IF(K1108&lt;=425.9,3.5,IF(K1108&gt;=[7]Разработчик!$V$7,[7]Разработчик!$U$8))))))))),"-"))</f>
        <v>1.5</v>
      </c>
      <c r="O1108" s="145"/>
      <c r="P1108" s="71">
        <v>2019</v>
      </c>
      <c r="Q1108" s="71">
        <v>2023</v>
      </c>
      <c r="R1108" s="141">
        <v>12.5</v>
      </c>
      <c r="S1108" s="141" t="s">
        <v>340</v>
      </c>
      <c r="T1108" s="146">
        <f t="shared" si="182"/>
        <v>2028.5</v>
      </c>
      <c r="U1108" s="147">
        <v>2</v>
      </c>
      <c r="V1108" s="147">
        <v>3</v>
      </c>
      <c r="W1108" s="147">
        <v>5</v>
      </c>
      <c r="X1108" s="147">
        <v>2</v>
      </c>
      <c r="Y1108" s="147">
        <v>0</v>
      </c>
      <c r="Z1108" s="147">
        <v>2</v>
      </c>
      <c r="AA1108" s="147" t="s">
        <v>3066</v>
      </c>
      <c r="AB1108" s="147" t="s">
        <v>2521</v>
      </c>
      <c r="AC1108" s="196">
        <f t="shared" si="184"/>
        <v>9</v>
      </c>
      <c r="AD1108" s="196">
        <f t="shared" si="185"/>
        <v>33</v>
      </c>
      <c r="AE1108" s="196">
        <f t="shared" si="186"/>
        <v>42</v>
      </c>
    </row>
    <row r="1109" spans="1:31" s="7" customFormat="1" ht="24" x14ac:dyDescent="0.25">
      <c r="A1109" s="364"/>
      <c r="B1109" s="250">
        <v>31</v>
      </c>
      <c r="C1109" s="411"/>
      <c r="D1109" s="141" t="s">
        <v>2012</v>
      </c>
      <c r="E1109" s="382"/>
      <c r="F1109" s="18" t="s">
        <v>63</v>
      </c>
      <c r="G1109" s="18">
        <v>1.57</v>
      </c>
      <c r="H1109" s="18">
        <v>1.57</v>
      </c>
      <c r="I1109" s="46">
        <v>203</v>
      </c>
      <c r="J1109" s="18">
        <v>3.09</v>
      </c>
      <c r="K1109" s="18">
        <v>89</v>
      </c>
      <c r="L1109" s="18">
        <v>4</v>
      </c>
      <c r="M1109" s="71">
        <v>2016</v>
      </c>
      <c r="N1109" s="144">
        <f>IF(K1109="","",IF(O1109="",IF(K1109=0,"",IF(K1109&lt;=[7]Разработчик!$D$7,[7]Разработчик!$C$8,IF(K1109&lt;=[7]Разработчик!$G$7,[7]Разработчик!$F$8,IF(K1109&lt;=[7]Разработчик!$J$7,[7]Разработчик!$I$8,IF(K1109&lt;=[7]Разработчик!$M$7,[7]Разработчик!$L$8,IF(K1109&lt;=[7]Разработчик!$P$7,[7]Разработчик!$O$8,IF(K1109&lt;=[7]Разработчик!$S$7,[7]Разработчик!$R$8,IF(K1109&lt;=425.9,3.5,IF(K1109&gt;=[7]Разработчик!$V$7,[7]Разработчик!$U$8))))))))),"-"))</f>
        <v>2</v>
      </c>
      <c r="O1109" s="145"/>
      <c r="P1109" s="71">
        <v>2019</v>
      </c>
      <c r="Q1109" s="71">
        <v>2023</v>
      </c>
      <c r="R1109" s="141">
        <v>12.5</v>
      </c>
      <c r="S1109" s="141" t="s">
        <v>340</v>
      </c>
      <c r="T1109" s="146">
        <f t="shared" si="182"/>
        <v>2028.5</v>
      </c>
      <c r="U1109" s="147">
        <v>2</v>
      </c>
      <c r="V1109" s="147">
        <v>0</v>
      </c>
      <c r="W1109" s="147">
        <v>1</v>
      </c>
      <c r="X1109" s="147">
        <v>0</v>
      </c>
      <c r="Y1109" s="147">
        <v>0</v>
      </c>
      <c r="Z1109" s="147">
        <v>1</v>
      </c>
      <c r="AA1109" s="147" t="s">
        <v>3067</v>
      </c>
      <c r="AB1109" s="147" t="s">
        <v>2521</v>
      </c>
      <c r="AC1109" s="196">
        <f t="shared" si="184"/>
        <v>3</v>
      </c>
      <c r="AD1109" s="196">
        <f t="shared" si="185"/>
        <v>9</v>
      </c>
      <c r="AE1109" s="196">
        <f t="shared" si="186"/>
        <v>12</v>
      </c>
    </row>
    <row r="1110" spans="1:31" s="7" customFormat="1" ht="24" x14ac:dyDescent="0.25">
      <c r="A1110" s="364"/>
      <c r="B1110" s="250">
        <v>31</v>
      </c>
      <c r="C1110" s="411"/>
      <c r="D1110" s="141" t="s">
        <v>2013</v>
      </c>
      <c r="E1110" s="382"/>
      <c r="F1110" s="18" t="s">
        <v>63</v>
      </c>
      <c r="G1110" s="18">
        <v>1.57</v>
      </c>
      <c r="H1110" s="18">
        <v>1.57</v>
      </c>
      <c r="I1110" s="18">
        <v>203</v>
      </c>
      <c r="J1110" s="18">
        <v>70.88</v>
      </c>
      <c r="K1110" s="18">
        <v>89</v>
      </c>
      <c r="L1110" s="18">
        <v>4</v>
      </c>
      <c r="M1110" s="71">
        <v>2016</v>
      </c>
      <c r="N1110" s="144">
        <f>IF(K1110="","",IF(O1110="",IF(K1110=0,"",IF(K1110&lt;=[7]Разработчик!$D$7,[7]Разработчик!$C$8,IF(K1110&lt;=[7]Разработчик!$G$7,[7]Разработчик!$F$8,IF(K1110&lt;=[7]Разработчик!$J$7,[7]Разработчик!$I$8,IF(K1110&lt;=[7]Разработчик!$M$7,[7]Разработчик!$L$8,IF(K1110&lt;=[7]Разработчик!$P$7,[7]Разработчик!$O$8,IF(K1110&lt;=[7]Разработчик!$S$7,[7]Разработчик!$R$8,IF(K1110&lt;=425.9,3.5,IF(K1110&gt;=[7]Разработчик!$V$7,[7]Разработчик!$U$8))))))))),"-"))</f>
        <v>2</v>
      </c>
      <c r="O1110" s="145"/>
      <c r="P1110" s="71">
        <v>2019</v>
      </c>
      <c r="Q1110" s="71">
        <v>2023</v>
      </c>
      <c r="R1110" s="141">
        <v>12.5</v>
      </c>
      <c r="S1110" s="141" t="s">
        <v>340</v>
      </c>
      <c r="T1110" s="146">
        <f t="shared" si="182"/>
        <v>2028.5</v>
      </c>
      <c r="U1110" s="147">
        <v>10</v>
      </c>
      <c r="V1110" s="147">
        <v>0</v>
      </c>
      <c r="W1110" s="147">
        <v>0</v>
      </c>
      <c r="X1110" s="147">
        <v>1</v>
      </c>
      <c r="Y1110" s="147">
        <v>0</v>
      </c>
      <c r="Z1110" s="147">
        <v>10</v>
      </c>
      <c r="AA1110" s="147" t="s">
        <v>3068</v>
      </c>
      <c r="AB1110" s="147" t="s">
        <v>2521</v>
      </c>
      <c r="AC1110" s="196">
        <f t="shared" si="184"/>
        <v>21</v>
      </c>
      <c r="AD1110" s="196">
        <f t="shared" si="185"/>
        <v>52</v>
      </c>
      <c r="AE1110" s="196">
        <f t="shared" si="186"/>
        <v>73</v>
      </c>
    </row>
    <row r="1111" spans="1:31" s="7" customFormat="1" ht="24" x14ac:dyDescent="0.25">
      <c r="A1111" s="364"/>
      <c r="B1111" s="250">
        <v>31</v>
      </c>
      <c r="C1111" s="411"/>
      <c r="D1111" s="141" t="s">
        <v>2014</v>
      </c>
      <c r="E1111" s="382"/>
      <c r="F1111" s="18" t="s">
        <v>63</v>
      </c>
      <c r="G1111" s="18">
        <v>1.57</v>
      </c>
      <c r="H1111" s="18">
        <v>1.57</v>
      </c>
      <c r="I1111" s="46">
        <v>203</v>
      </c>
      <c r="J1111" s="18">
        <v>3.34</v>
      </c>
      <c r="K1111" s="18">
        <v>32</v>
      </c>
      <c r="L1111" s="18">
        <v>3.5</v>
      </c>
      <c r="M1111" s="71">
        <v>2016</v>
      </c>
      <c r="N1111" s="144">
        <f>IF(K1111="","",IF(O1111="",IF(K1111=0,"",IF(K1111&lt;=[7]Разработчик!$D$7,[7]Разработчик!$C$8,IF(K1111&lt;=[7]Разработчик!$G$7,[7]Разработчик!$F$8,IF(K1111&lt;=[7]Разработчик!$J$7,[7]Разработчик!$I$8,IF(K1111&lt;=[7]Разработчик!$M$7,[7]Разработчик!$L$8,IF(K1111&lt;=[7]Разработчик!$P$7,[7]Разработчик!$O$8,IF(K1111&lt;=[7]Разработчик!$S$7,[7]Разработчик!$R$8,IF(K1111&lt;=425.9,3.5,IF(K1111&gt;=[7]Разработчик!$V$7,[7]Разработчик!$U$8))))))))),"-"))</f>
        <v>1.5</v>
      </c>
      <c r="O1111" s="145"/>
      <c r="P1111" s="71">
        <v>2019</v>
      </c>
      <c r="Q1111" s="71">
        <v>2023</v>
      </c>
      <c r="R1111" s="141">
        <v>12.5</v>
      </c>
      <c r="S1111" s="141" t="s">
        <v>340</v>
      </c>
      <c r="T1111" s="146">
        <f t="shared" si="182"/>
        <v>2028.5</v>
      </c>
      <c r="U1111" s="147">
        <v>3</v>
      </c>
      <c r="V1111" s="147">
        <v>1</v>
      </c>
      <c r="W1111" s="147">
        <v>5</v>
      </c>
      <c r="X1111" s="147">
        <v>3</v>
      </c>
      <c r="Y1111" s="147">
        <v>0</v>
      </c>
      <c r="Z1111" s="147">
        <v>2</v>
      </c>
      <c r="AA1111" s="147" t="s">
        <v>3069</v>
      </c>
      <c r="AB1111" s="147" t="s">
        <v>2521</v>
      </c>
      <c r="AC1111" s="196">
        <f t="shared" si="184"/>
        <v>9</v>
      </c>
      <c r="AD1111" s="196">
        <f t="shared" si="185"/>
        <v>31</v>
      </c>
      <c r="AE1111" s="196">
        <f t="shared" si="186"/>
        <v>40</v>
      </c>
    </row>
    <row r="1112" spans="1:31" s="7" customFormat="1" ht="24" x14ac:dyDescent="0.25">
      <c r="A1112" s="364"/>
      <c r="B1112" s="250">
        <v>31</v>
      </c>
      <c r="C1112" s="411"/>
      <c r="D1112" s="141" t="s">
        <v>2015</v>
      </c>
      <c r="E1112" s="382"/>
      <c r="F1112" s="18" t="s">
        <v>63</v>
      </c>
      <c r="G1112" s="18">
        <v>1.57</v>
      </c>
      <c r="H1112" s="18">
        <v>1.57</v>
      </c>
      <c r="I1112" s="46">
        <v>203</v>
      </c>
      <c r="J1112" s="18">
        <v>3.49</v>
      </c>
      <c r="K1112" s="18">
        <v>32</v>
      </c>
      <c r="L1112" s="18">
        <v>3.5</v>
      </c>
      <c r="M1112" s="71">
        <v>2016</v>
      </c>
      <c r="N1112" s="144">
        <f>IF(K1112="","",IF(O1112="",IF(K1112=0,"",IF(K1112&lt;=[7]Разработчик!$D$7,[7]Разработчик!$C$8,IF(K1112&lt;=[7]Разработчик!$G$7,[7]Разработчик!$F$8,IF(K1112&lt;=[7]Разработчик!$J$7,[7]Разработчик!$I$8,IF(K1112&lt;=[7]Разработчик!$M$7,[7]Разработчик!$L$8,IF(K1112&lt;=[7]Разработчик!$P$7,[7]Разработчик!$O$8,IF(K1112&lt;=[7]Разработчик!$S$7,[7]Разработчик!$R$8,IF(K1112&lt;=425.9,3.5,IF(K1112&gt;=[7]Разработчик!$V$7,[7]Разработчик!$U$8))))))))),"-"))</f>
        <v>1.5</v>
      </c>
      <c r="O1112" s="145"/>
      <c r="P1112" s="71">
        <v>2019</v>
      </c>
      <c r="Q1112" s="71">
        <v>2023</v>
      </c>
      <c r="R1112" s="141">
        <v>12.5</v>
      </c>
      <c r="S1112" s="141" t="s">
        <v>340</v>
      </c>
      <c r="T1112" s="146">
        <f t="shared" si="182"/>
        <v>2028.5</v>
      </c>
      <c r="U1112" s="147">
        <v>2</v>
      </c>
      <c r="V1112" s="147">
        <v>3</v>
      </c>
      <c r="W1112" s="147">
        <v>5</v>
      </c>
      <c r="X1112" s="147">
        <v>2</v>
      </c>
      <c r="Y1112" s="147">
        <v>0</v>
      </c>
      <c r="Z1112" s="147">
        <v>2</v>
      </c>
      <c r="AA1112" s="147" t="s">
        <v>3069</v>
      </c>
      <c r="AB1112" s="147" t="s">
        <v>2521</v>
      </c>
      <c r="AC1112" s="196">
        <f t="shared" si="184"/>
        <v>9</v>
      </c>
      <c r="AD1112" s="196">
        <f t="shared" si="185"/>
        <v>33</v>
      </c>
      <c r="AE1112" s="196">
        <f t="shared" si="186"/>
        <v>42</v>
      </c>
    </row>
    <row r="1113" spans="1:31" s="7" customFormat="1" ht="24" x14ac:dyDescent="0.25">
      <c r="A1113" s="364"/>
      <c r="B1113" s="250">
        <v>31</v>
      </c>
      <c r="C1113" s="411"/>
      <c r="D1113" s="141" t="s">
        <v>2016</v>
      </c>
      <c r="E1113" s="382"/>
      <c r="F1113" s="18" t="s">
        <v>63</v>
      </c>
      <c r="G1113" s="18">
        <v>1.57</v>
      </c>
      <c r="H1113" s="18">
        <v>1.57</v>
      </c>
      <c r="I1113" s="18">
        <v>203</v>
      </c>
      <c r="J1113" s="18">
        <v>3.35</v>
      </c>
      <c r="K1113" s="18">
        <v>32</v>
      </c>
      <c r="L1113" s="18">
        <v>3.5</v>
      </c>
      <c r="M1113" s="71">
        <v>2016</v>
      </c>
      <c r="N1113" s="144">
        <f>IF(K1113="","",IF(O1113="",IF(K1113=0,"",IF(K1113&lt;=[7]Разработчик!$D$7,[7]Разработчик!$C$8,IF(K1113&lt;=[7]Разработчик!$G$7,[7]Разработчик!$F$8,IF(K1113&lt;=[7]Разработчик!$J$7,[7]Разработчик!$I$8,IF(K1113&lt;=[7]Разработчик!$M$7,[7]Разработчик!$L$8,IF(K1113&lt;=[7]Разработчик!$P$7,[7]Разработчик!$O$8,IF(K1113&lt;=[7]Разработчик!$S$7,[7]Разработчик!$R$8,IF(K1113&lt;=425.9,3.5,IF(K1113&gt;=[7]Разработчик!$V$7,[7]Разработчик!$U$8))))))))),"-"))</f>
        <v>1.5</v>
      </c>
      <c r="O1113" s="145"/>
      <c r="P1113" s="71">
        <v>2019</v>
      </c>
      <c r="Q1113" s="71">
        <v>2023</v>
      </c>
      <c r="R1113" s="141">
        <v>12.5</v>
      </c>
      <c r="S1113" s="141" t="s">
        <v>340</v>
      </c>
      <c r="T1113" s="146">
        <f t="shared" si="182"/>
        <v>2028.5</v>
      </c>
      <c r="U1113" s="147">
        <v>2</v>
      </c>
      <c r="V1113" s="147">
        <v>3</v>
      </c>
      <c r="W1113" s="147">
        <v>5</v>
      </c>
      <c r="X1113" s="147">
        <v>2</v>
      </c>
      <c r="Y1113" s="147">
        <v>0</v>
      </c>
      <c r="Z1113" s="147">
        <v>2</v>
      </c>
      <c r="AA1113" s="147" t="s">
        <v>3069</v>
      </c>
      <c r="AB1113" s="147" t="s">
        <v>2521</v>
      </c>
      <c r="AC1113" s="196">
        <f t="shared" si="184"/>
        <v>9</v>
      </c>
      <c r="AD1113" s="196">
        <f t="shared" si="185"/>
        <v>33</v>
      </c>
      <c r="AE1113" s="196">
        <f t="shared" si="186"/>
        <v>42</v>
      </c>
    </row>
    <row r="1114" spans="1:31" s="7" customFormat="1" ht="24" x14ac:dyDescent="0.25">
      <c r="A1114" s="364"/>
      <c r="B1114" s="250">
        <v>31</v>
      </c>
      <c r="C1114" s="411"/>
      <c r="D1114" s="141" t="s">
        <v>2017</v>
      </c>
      <c r="E1114" s="382"/>
      <c r="F1114" s="18" t="s">
        <v>63</v>
      </c>
      <c r="G1114" s="18">
        <v>1.57</v>
      </c>
      <c r="H1114" s="18">
        <v>1.57</v>
      </c>
      <c r="I1114" s="46">
        <v>203</v>
      </c>
      <c r="J1114" s="18">
        <v>3.43</v>
      </c>
      <c r="K1114" s="18">
        <v>32</v>
      </c>
      <c r="L1114" s="18">
        <v>3.5</v>
      </c>
      <c r="M1114" s="71">
        <v>2016</v>
      </c>
      <c r="N1114" s="144">
        <f>IF(K1114="","",IF(O1114="",IF(K1114=0,"",IF(K1114&lt;=[7]Разработчик!$D$7,[7]Разработчик!$C$8,IF(K1114&lt;=[7]Разработчик!$G$7,[7]Разработчик!$F$8,IF(K1114&lt;=[7]Разработчик!$J$7,[7]Разработчик!$I$8,IF(K1114&lt;=[7]Разработчик!$M$7,[7]Разработчик!$L$8,IF(K1114&lt;=[7]Разработчик!$P$7,[7]Разработчик!$O$8,IF(K1114&lt;=[7]Разработчик!$S$7,[7]Разработчик!$R$8,IF(K1114&lt;=425.9,3.5,IF(K1114&gt;=[7]Разработчик!$V$7,[7]Разработчик!$U$8))))))))),"-"))</f>
        <v>1.5</v>
      </c>
      <c r="O1114" s="145"/>
      <c r="P1114" s="71">
        <v>2019</v>
      </c>
      <c r="Q1114" s="71">
        <v>2023</v>
      </c>
      <c r="R1114" s="141">
        <v>12.5</v>
      </c>
      <c r="S1114" s="141" t="s">
        <v>340</v>
      </c>
      <c r="T1114" s="146">
        <f t="shared" si="182"/>
        <v>2028.5</v>
      </c>
      <c r="U1114" s="147">
        <v>2</v>
      </c>
      <c r="V1114" s="147">
        <v>3</v>
      </c>
      <c r="W1114" s="147">
        <v>5</v>
      </c>
      <c r="X1114" s="147">
        <v>2</v>
      </c>
      <c r="Y1114" s="147">
        <v>0</v>
      </c>
      <c r="Z1114" s="147">
        <v>2</v>
      </c>
      <c r="AA1114" s="147" t="s">
        <v>3069</v>
      </c>
      <c r="AB1114" s="147" t="s">
        <v>2521</v>
      </c>
      <c r="AC1114" s="196">
        <f t="shared" si="184"/>
        <v>9</v>
      </c>
      <c r="AD1114" s="196">
        <f t="shared" si="185"/>
        <v>33</v>
      </c>
      <c r="AE1114" s="196">
        <f t="shared" si="186"/>
        <v>42</v>
      </c>
    </row>
    <row r="1115" spans="1:31" s="7" customFormat="1" ht="24" x14ac:dyDescent="0.25">
      <c r="A1115" s="364"/>
      <c r="B1115" s="250">
        <v>31</v>
      </c>
      <c r="C1115" s="411"/>
      <c r="D1115" s="141" t="s">
        <v>2018</v>
      </c>
      <c r="E1115" s="382"/>
      <c r="F1115" s="18" t="s">
        <v>63</v>
      </c>
      <c r="G1115" s="18">
        <v>1.57</v>
      </c>
      <c r="H1115" s="18">
        <v>1.57</v>
      </c>
      <c r="I1115" s="46">
        <v>203</v>
      </c>
      <c r="J1115" s="18">
        <v>3.36</v>
      </c>
      <c r="K1115" s="18">
        <v>32</v>
      </c>
      <c r="L1115" s="18">
        <v>3.5</v>
      </c>
      <c r="M1115" s="71">
        <v>2016</v>
      </c>
      <c r="N1115" s="144">
        <f>IF(K1115="","",IF(O1115="",IF(K1115=0,"",IF(K1115&lt;=[7]Разработчик!$D$7,[7]Разработчик!$C$8,IF(K1115&lt;=[7]Разработчик!$G$7,[7]Разработчик!$F$8,IF(K1115&lt;=[7]Разработчик!$J$7,[7]Разработчик!$I$8,IF(K1115&lt;=[7]Разработчик!$M$7,[7]Разработчик!$L$8,IF(K1115&lt;=[7]Разработчик!$P$7,[7]Разработчик!$O$8,IF(K1115&lt;=[7]Разработчик!$S$7,[7]Разработчик!$R$8,IF(K1115&lt;=425.9,3.5,IF(K1115&gt;=[7]Разработчик!$V$7,[7]Разработчик!$U$8))))))))),"-"))</f>
        <v>1.5</v>
      </c>
      <c r="O1115" s="145"/>
      <c r="P1115" s="71">
        <v>2019</v>
      </c>
      <c r="Q1115" s="71">
        <v>2023</v>
      </c>
      <c r="R1115" s="141">
        <v>12.5</v>
      </c>
      <c r="S1115" s="141" t="s">
        <v>340</v>
      </c>
      <c r="T1115" s="146">
        <f t="shared" si="182"/>
        <v>2028.5</v>
      </c>
      <c r="U1115" s="147">
        <v>2</v>
      </c>
      <c r="V1115" s="147">
        <v>3</v>
      </c>
      <c r="W1115" s="147">
        <v>5</v>
      </c>
      <c r="X1115" s="147">
        <v>2</v>
      </c>
      <c r="Y1115" s="147">
        <v>0</v>
      </c>
      <c r="Z1115" s="147">
        <v>2</v>
      </c>
      <c r="AA1115" s="147" t="s">
        <v>3069</v>
      </c>
      <c r="AB1115" s="147" t="s">
        <v>2521</v>
      </c>
      <c r="AC1115" s="196">
        <f t="shared" si="184"/>
        <v>9</v>
      </c>
      <c r="AD1115" s="196">
        <f t="shared" si="185"/>
        <v>33</v>
      </c>
      <c r="AE1115" s="196">
        <f t="shared" si="186"/>
        <v>42</v>
      </c>
    </row>
    <row r="1116" spans="1:31" s="7" customFormat="1" ht="24" x14ac:dyDescent="0.25">
      <c r="A1116" s="364"/>
      <c r="B1116" s="250">
        <v>31</v>
      </c>
      <c r="C1116" s="411"/>
      <c r="D1116" s="141" t="s">
        <v>2019</v>
      </c>
      <c r="E1116" s="382"/>
      <c r="F1116" s="18" t="s">
        <v>63</v>
      </c>
      <c r="G1116" s="18">
        <v>1.57</v>
      </c>
      <c r="H1116" s="18">
        <v>1.57</v>
      </c>
      <c r="I1116" s="18">
        <v>203</v>
      </c>
      <c r="J1116" s="18">
        <v>3.43</v>
      </c>
      <c r="K1116" s="18">
        <v>32</v>
      </c>
      <c r="L1116" s="18">
        <v>3.5</v>
      </c>
      <c r="M1116" s="71">
        <v>2016</v>
      </c>
      <c r="N1116" s="144">
        <f>IF(K1116="","",IF(O1116="",IF(K1116=0,"",IF(K1116&lt;=[7]Разработчик!$D$7,[7]Разработчик!$C$8,IF(K1116&lt;=[7]Разработчик!$G$7,[7]Разработчик!$F$8,IF(K1116&lt;=[7]Разработчик!$J$7,[7]Разработчик!$I$8,IF(K1116&lt;=[7]Разработчик!$M$7,[7]Разработчик!$L$8,IF(K1116&lt;=[7]Разработчик!$P$7,[7]Разработчик!$O$8,IF(K1116&lt;=[7]Разработчик!$S$7,[7]Разработчик!$R$8,IF(K1116&lt;=425.9,3.5,IF(K1116&gt;=[7]Разработчик!$V$7,[7]Разработчик!$U$8))))))))),"-"))</f>
        <v>1.5</v>
      </c>
      <c r="O1116" s="145"/>
      <c r="P1116" s="71">
        <v>2019</v>
      </c>
      <c r="Q1116" s="71">
        <v>2023</v>
      </c>
      <c r="R1116" s="141">
        <v>12.5</v>
      </c>
      <c r="S1116" s="141" t="s">
        <v>340</v>
      </c>
      <c r="T1116" s="146">
        <f t="shared" si="182"/>
        <v>2028.5</v>
      </c>
      <c r="U1116" s="147">
        <v>2</v>
      </c>
      <c r="V1116" s="147">
        <v>3</v>
      </c>
      <c r="W1116" s="147">
        <v>5</v>
      </c>
      <c r="X1116" s="147">
        <v>2</v>
      </c>
      <c r="Y1116" s="147">
        <v>0</v>
      </c>
      <c r="Z1116" s="147">
        <v>2</v>
      </c>
      <c r="AA1116" s="147" t="s">
        <v>3069</v>
      </c>
      <c r="AB1116" s="147" t="s">
        <v>2521</v>
      </c>
      <c r="AC1116" s="196">
        <f t="shared" si="184"/>
        <v>9</v>
      </c>
      <c r="AD1116" s="196">
        <f t="shared" si="185"/>
        <v>33</v>
      </c>
      <c r="AE1116" s="196">
        <f t="shared" si="186"/>
        <v>42</v>
      </c>
    </row>
    <row r="1117" spans="1:31" s="7" customFormat="1" ht="24" x14ac:dyDescent="0.25">
      <c r="A1117" s="364"/>
      <c r="B1117" s="250">
        <v>31</v>
      </c>
      <c r="C1117" s="411"/>
      <c r="D1117" s="141" t="s">
        <v>2020</v>
      </c>
      <c r="E1117" s="382"/>
      <c r="F1117" s="18" t="s">
        <v>63</v>
      </c>
      <c r="G1117" s="18">
        <v>1.57</v>
      </c>
      <c r="H1117" s="18">
        <v>1.57</v>
      </c>
      <c r="I1117" s="46">
        <v>203</v>
      </c>
      <c r="J1117" s="18">
        <v>3.36</v>
      </c>
      <c r="K1117" s="18">
        <v>32</v>
      </c>
      <c r="L1117" s="18">
        <v>3.5</v>
      </c>
      <c r="M1117" s="71">
        <v>2016</v>
      </c>
      <c r="N1117" s="144">
        <f>IF(K1117="","",IF(O1117="",IF(K1117=0,"",IF(K1117&lt;=[7]Разработчик!$D$7,[7]Разработчик!$C$8,IF(K1117&lt;=[7]Разработчик!$G$7,[7]Разработчик!$F$8,IF(K1117&lt;=[7]Разработчик!$J$7,[7]Разработчик!$I$8,IF(K1117&lt;=[7]Разработчик!$M$7,[7]Разработчик!$L$8,IF(K1117&lt;=[7]Разработчик!$P$7,[7]Разработчик!$O$8,IF(K1117&lt;=[7]Разработчик!$S$7,[7]Разработчик!$R$8,IF(K1117&lt;=425.9,3.5,IF(K1117&gt;=[7]Разработчик!$V$7,[7]Разработчик!$U$8))))))))),"-"))</f>
        <v>1.5</v>
      </c>
      <c r="O1117" s="145"/>
      <c r="P1117" s="71">
        <v>2019</v>
      </c>
      <c r="Q1117" s="71">
        <v>2023</v>
      </c>
      <c r="R1117" s="141">
        <v>12.5</v>
      </c>
      <c r="S1117" s="141" t="s">
        <v>340</v>
      </c>
      <c r="T1117" s="146">
        <f t="shared" si="182"/>
        <v>2028.5</v>
      </c>
      <c r="U1117" s="147">
        <v>2</v>
      </c>
      <c r="V1117" s="147">
        <v>3</v>
      </c>
      <c r="W1117" s="147">
        <v>5</v>
      </c>
      <c r="X1117" s="147">
        <v>2</v>
      </c>
      <c r="Y1117" s="147">
        <v>0</v>
      </c>
      <c r="Z1117" s="147">
        <v>2</v>
      </c>
      <c r="AA1117" s="147" t="s">
        <v>3069</v>
      </c>
      <c r="AB1117" s="147" t="s">
        <v>2521</v>
      </c>
      <c r="AC1117" s="196">
        <f t="shared" si="184"/>
        <v>9</v>
      </c>
      <c r="AD1117" s="196">
        <f t="shared" si="185"/>
        <v>33</v>
      </c>
      <c r="AE1117" s="196">
        <f t="shared" si="186"/>
        <v>42</v>
      </c>
    </row>
    <row r="1118" spans="1:31" s="7" customFormat="1" ht="24" x14ac:dyDescent="0.25">
      <c r="A1118" s="364"/>
      <c r="B1118" s="250">
        <v>31</v>
      </c>
      <c r="C1118" s="411"/>
      <c r="D1118" s="141" t="s">
        <v>2021</v>
      </c>
      <c r="E1118" s="382"/>
      <c r="F1118" s="18" t="s">
        <v>63</v>
      </c>
      <c r="G1118" s="18">
        <v>1.57</v>
      </c>
      <c r="H1118" s="18">
        <v>1.57</v>
      </c>
      <c r="I1118" s="46">
        <v>203</v>
      </c>
      <c r="J1118" s="18">
        <v>3.5</v>
      </c>
      <c r="K1118" s="18">
        <v>32</v>
      </c>
      <c r="L1118" s="18">
        <v>3.5</v>
      </c>
      <c r="M1118" s="71">
        <v>2016</v>
      </c>
      <c r="N1118" s="144">
        <f>IF(K1118="","",IF(O1118="",IF(K1118=0,"",IF(K1118&lt;=[7]Разработчик!$D$7,[7]Разработчик!$C$8,IF(K1118&lt;=[7]Разработчик!$G$7,[7]Разработчик!$F$8,IF(K1118&lt;=[7]Разработчик!$J$7,[7]Разработчик!$I$8,IF(K1118&lt;=[7]Разработчик!$M$7,[7]Разработчик!$L$8,IF(K1118&lt;=[7]Разработчик!$P$7,[7]Разработчик!$O$8,IF(K1118&lt;=[7]Разработчик!$S$7,[7]Разработчик!$R$8,IF(K1118&lt;=425.9,3.5,IF(K1118&gt;=[7]Разработчик!$V$7,[7]Разработчик!$U$8))))))))),"-"))</f>
        <v>1.5</v>
      </c>
      <c r="O1118" s="145"/>
      <c r="P1118" s="71">
        <v>2019</v>
      </c>
      <c r="Q1118" s="71">
        <v>2023</v>
      </c>
      <c r="R1118" s="141">
        <v>12.5</v>
      </c>
      <c r="S1118" s="141" t="s">
        <v>340</v>
      </c>
      <c r="T1118" s="146">
        <f t="shared" si="182"/>
        <v>2028.5</v>
      </c>
      <c r="U1118" s="147">
        <v>2</v>
      </c>
      <c r="V1118" s="147">
        <v>3</v>
      </c>
      <c r="W1118" s="147">
        <v>5</v>
      </c>
      <c r="X1118" s="147">
        <v>2</v>
      </c>
      <c r="Y1118" s="147">
        <v>0</v>
      </c>
      <c r="Z1118" s="147">
        <v>2</v>
      </c>
      <c r="AA1118" s="147" t="s">
        <v>3069</v>
      </c>
      <c r="AB1118" s="147" t="s">
        <v>2521</v>
      </c>
      <c r="AC1118" s="196">
        <f t="shared" si="184"/>
        <v>9</v>
      </c>
      <c r="AD1118" s="196">
        <f t="shared" si="185"/>
        <v>33</v>
      </c>
      <c r="AE1118" s="196">
        <f t="shared" si="186"/>
        <v>42</v>
      </c>
    </row>
    <row r="1119" spans="1:31" s="7" customFormat="1" ht="24" x14ac:dyDescent="0.25">
      <c r="A1119" s="364"/>
      <c r="B1119" s="250">
        <v>31</v>
      </c>
      <c r="C1119" s="411"/>
      <c r="D1119" s="141" t="s">
        <v>2022</v>
      </c>
      <c r="E1119" s="382"/>
      <c r="F1119" s="18" t="s">
        <v>63</v>
      </c>
      <c r="G1119" s="18">
        <v>1.57</v>
      </c>
      <c r="H1119" s="18">
        <v>1.57</v>
      </c>
      <c r="I1119" s="18">
        <v>203</v>
      </c>
      <c r="J1119" s="18">
        <v>3.55</v>
      </c>
      <c r="K1119" s="18">
        <v>32</v>
      </c>
      <c r="L1119" s="18">
        <v>3.5</v>
      </c>
      <c r="M1119" s="71">
        <v>2016</v>
      </c>
      <c r="N1119" s="144">
        <f>IF(K1119="","",IF(O1119="",IF(K1119=0,"",IF(K1119&lt;=[7]Разработчик!$D$7,[7]Разработчик!$C$8,IF(K1119&lt;=[7]Разработчик!$G$7,[7]Разработчик!$F$8,IF(K1119&lt;=[7]Разработчик!$J$7,[7]Разработчик!$I$8,IF(K1119&lt;=[7]Разработчик!$M$7,[7]Разработчик!$L$8,IF(K1119&lt;=[7]Разработчик!$P$7,[7]Разработчик!$O$8,IF(K1119&lt;=[7]Разработчик!$S$7,[7]Разработчик!$R$8,IF(K1119&lt;=425.9,3.5,IF(K1119&gt;=[7]Разработчик!$V$7,[7]Разработчик!$U$8))))))))),"-"))</f>
        <v>1.5</v>
      </c>
      <c r="O1119" s="145"/>
      <c r="P1119" s="71">
        <v>2019</v>
      </c>
      <c r="Q1119" s="71">
        <v>2023</v>
      </c>
      <c r="R1119" s="141">
        <v>12.5</v>
      </c>
      <c r="S1119" s="141" t="s">
        <v>340</v>
      </c>
      <c r="T1119" s="146">
        <f t="shared" si="182"/>
        <v>2028.5</v>
      </c>
      <c r="U1119" s="147">
        <v>2</v>
      </c>
      <c r="V1119" s="147">
        <v>3</v>
      </c>
      <c r="W1119" s="147">
        <v>5</v>
      </c>
      <c r="X1119" s="147">
        <v>2</v>
      </c>
      <c r="Y1119" s="147">
        <v>0</v>
      </c>
      <c r="Z1119" s="147">
        <v>2</v>
      </c>
      <c r="AA1119" s="147" t="s">
        <v>3069</v>
      </c>
      <c r="AB1119" s="147" t="s">
        <v>2521</v>
      </c>
      <c r="AC1119" s="196">
        <f t="shared" si="184"/>
        <v>9</v>
      </c>
      <c r="AD1119" s="196">
        <f t="shared" si="185"/>
        <v>33</v>
      </c>
      <c r="AE1119" s="196">
        <f t="shared" si="186"/>
        <v>42</v>
      </c>
    </row>
    <row r="1120" spans="1:31" s="7" customFormat="1" ht="24" x14ac:dyDescent="0.25">
      <c r="A1120" s="364"/>
      <c r="B1120" s="250">
        <v>31</v>
      </c>
      <c r="C1120" s="411"/>
      <c r="D1120" s="141" t="s">
        <v>2023</v>
      </c>
      <c r="E1120" s="382"/>
      <c r="F1120" s="18" t="s">
        <v>63</v>
      </c>
      <c r="G1120" s="18">
        <v>1.57</v>
      </c>
      <c r="H1120" s="18">
        <v>1.57</v>
      </c>
      <c r="I1120" s="46">
        <v>203</v>
      </c>
      <c r="J1120" s="18">
        <v>3.55</v>
      </c>
      <c r="K1120" s="18">
        <v>32</v>
      </c>
      <c r="L1120" s="18">
        <v>3.5</v>
      </c>
      <c r="M1120" s="71">
        <v>2016</v>
      </c>
      <c r="N1120" s="144">
        <f>IF(K1120="","",IF(O1120="",IF(K1120=0,"",IF(K1120&lt;=[7]Разработчик!$D$7,[7]Разработчик!$C$8,IF(K1120&lt;=[7]Разработчик!$G$7,[7]Разработчик!$F$8,IF(K1120&lt;=[7]Разработчик!$J$7,[7]Разработчик!$I$8,IF(K1120&lt;=[7]Разработчик!$M$7,[7]Разработчик!$L$8,IF(K1120&lt;=[7]Разработчик!$P$7,[7]Разработчик!$O$8,IF(K1120&lt;=[7]Разработчик!$S$7,[7]Разработчик!$R$8,IF(K1120&lt;=425.9,3.5,IF(K1120&gt;=[7]Разработчик!$V$7,[7]Разработчик!$U$8))))))))),"-"))</f>
        <v>1.5</v>
      </c>
      <c r="O1120" s="145"/>
      <c r="P1120" s="71">
        <v>2019</v>
      </c>
      <c r="Q1120" s="71">
        <v>2023</v>
      </c>
      <c r="R1120" s="141">
        <v>12.5</v>
      </c>
      <c r="S1120" s="141" t="s">
        <v>340</v>
      </c>
      <c r="T1120" s="146">
        <f t="shared" si="182"/>
        <v>2028.5</v>
      </c>
      <c r="U1120" s="147">
        <v>2</v>
      </c>
      <c r="V1120" s="147">
        <v>3</v>
      </c>
      <c r="W1120" s="147">
        <v>5</v>
      </c>
      <c r="X1120" s="147">
        <v>2</v>
      </c>
      <c r="Y1120" s="147">
        <v>0</v>
      </c>
      <c r="Z1120" s="147">
        <v>2</v>
      </c>
      <c r="AA1120" s="147" t="s">
        <v>3069</v>
      </c>
      <c r="AB1120" s="147" t="s">
        <v>2521</v>
      </c>
      <c r="AC1120" s="196">
        <f t="shared" si="184"/>
        <v>9</v>
      </c>
      <c r="AD1120" s="196">
        <f t="shared" si="185"/>
        <v>33</v>
      </c>
      <c r="AE1120" s="196">
        <f t="shared" si="186"/>
        <v>42</v>
      </c>
    </row>
    <row r="1121" spans="1:31" s="7" customFormat="1" ht="24" x14ac:dyDescent="0.25">
      <c r="A1121" s="364"/>
      <c r="B1121" s="250">
        <v>31</v>
      </c>
      <c r="C1121" s="411"/>
      <c r="D1121" s="71" t="s">
        <v>2024</v>
      </c>
      <c r="E1121" s="382"/>
      <c r="F1121" s="18" t="s">
        <v>63</v>
      </c>
      <c r="G1121" s="46">
        <v>1.57</v>
      </c>
      <c r="H1121" s="46">
        <v>1.57</v>
      </c>
      <c r="I1121" s="46">
        <v>203</v>
      </c>
      <c r="J1121" s="46">
        <v>3.3</v>
      </c>
      <c r="K1121" s="46">
        <v>32</v>
      </c>
      <c r="L1121" s="46">
        <v>3.5</v>
      </c>
      <c r="M1121" s="71">
        <v>2016</v>
      </c>
      <c r="N1121" s="144">
        <f>IF(K1121="","",IF(O1121="",IF(K1121=0,"",IF(K1121&lt;=[7]Разработчик!$D$7,[7]Разработчик!$C$8,IF(K1121&lt;=[7]Разработчик!$G$7,[7]Разработчик!$F$8,IF(K1121&lt;=[7]Разработчик!$J$7,[7]Разработчик!$I$8,IF(K1121&lt;=[7]Разработчик!$M$7,[7]Разработчик!$L$8,IF(K1121&lt;=[7]Разработчик!$P$7,[7]Разработчик!$O$8,IF(K1121&lt;=[7]Разработчик!$S$7,[7]Разработчик!$R$8,IF(K1121&lt;=425.9,3.5,IF(K1121&gt;=[7]Разработчик!$V$7,[7]Разработчик!$U$8))))))))),"-"))</f>
        <v>1.5</v>
      </c>
      <c r="O1121" s="145"/>
      <c r="P1121" s="71">
        <v>2019</v>
      </c>
      <c r="Q1121" s="71">
        <v>2023</v>
      </c>
      <c r="R1121" s="141">
        <v>12.5</v>
      </c>
      <c r="S1121" s="141" t="s">
        <v>340</v>
      </c>
      <c r="T1121" s="146">
        <f t="shared" si="182"/>
        <v>2028.5</v>
      </c>
      <c r="U1121" s="147">
        <v>3</v>
      </c>
      <c r="V1121" s="147">
        <v>6</v>
      </c>
      <c r="W1121" s="147">
        <v>9</v>
      </c>
      <c r="X1121" s="147">
        <v>4</v>
      </c>
      <c r="Y1121" s="147">
        <v>0</v>
      </c>
      <c r="Z1121" s="147">
        <v>4</v>
      </c>
      <c r="AA1121" s="147" t="s">
        <v>3066</v>
      </c>
      <c r="AB1121" s="147" t="s">
        <v>2521</v>
      </c>
      <c r="AC1121" s="196">
        <f t="shared" si="184"/>
        <v>17</v>
      </c>
      <c r="AD1121" s="196">
        <f t="shared" si="185"/>
        <v>62</v>
      </c>
      <c r="AE1121" s="196">
        <f t="shared" si="186"/>
        <v>79</v>
      </c>
    </row>
    <row r="1122" spans="1:31" s="7" customFormat="1" ht="24" x14ac:dyDescent="0.25">
      <c r="A1122" s="364"/>
      <c r="B1122" s="250">
        <v>31</v>
      </c>
      <c r="C1122" s="411"/>
      <c r="D1122" s="71" t="s">
        <v>2025</v>
      </c>
      <c r="E1122" s="382"/>
      <c r="F1122" s="18" t="s">
        <v>63</v>
      </c>
      <c r="G1122" s="46">
        <v>1.57</v>
      </c>
      <c r="H1122" s="46">
        <v>1.57</v>
      </c>
      <c r="I1122" s="46">
        <v>203</v>
      </c>
      <c r="J1122" s="46">
        <v>3.53</v>
      </c>
      <c r="K1122" s="46">
        <v>32</v>
      </c>
      <c r="L1122" s="46">
        <v>3.5</v>
      </c>
      <c r="M1122" s="71">
        <v>2016</v>
      </c>
      <c r="N1122" s="144">
        <f>IF(K1122="","",IF(O1122="",IF(K1122=0,"",IF(K1122&lt;=[7]Разработчик!$D$7,[7]Разработчик!$C$8,IF(K1122&lt;=[7]Разработчик!$G$7,[7]Разработчик!$F$8,IF(K1122&lt;=[7]Разработчик!$J$7,[7]Разработчик!$I$8,IF(K1122&lt;=[7]Разработчик!$M$7,[7]Разработчик!$L$8,IF(K1122&lt;=[7]Разработчик!$P$7,[7]Разработчик!$O$8,IF(K1122&lt;=[7]Разработчик!$S$7,[7]Разработчик!$R$8,IF(K1122&lt;=425.9,3.5,IF(K1122&gt;=[7]Разработчик!$V$7,[7]Разработчик!$U$8))))))))),"-"))</f>
        <v>1.5</v>
      </c>
      <c r="O1122" s="145"/>
      <c r="P1122" s="71">
        <v>2019</v>
      </c>
      <c r="Q1122" s="71">
        <v>2023</v>
      </c>
      <c r="R1122" s="141">
        <v>12.5</v>
      </c>
      <c r="S1122" s="141" t="s">
        <v>340</v>
      </c>
      <c r="T1122" s="146">
        <f t="shared" si="182"/>
        <v>2028.5</v>
      </c>
      <c r="U1122" s="147">
        <v>2</v>
      </c>
      <c r="V1122" s="147">
        <v>3</v>
      </c>
      <c r="W1122" s="147">
        <v>5</v>
      </c>
      <c r="X1122" s="147">
        <v>2</v>
      </c>
      <c r="Y1122" s="147">
        <v>0</v>
      </c>
      <c r="Z1122" s="147">
        <v>2</v>
      </c>
      <c r="AA1122" s="147" t="s">
        <v>3070</v>
      </c>
      <c r="AB1122" s="147" t="s">
        <v>2521</v>
      </c>
      <c r="AC1122" s="196">
        <f t="shared" si="184"/>
        <v>9</v>
      </c>
      <c r="AD1122" s="196">
        <f t="shared" si="185"/>
        <v>33</v>
      </c>
      <c r="AE1122" s="196">
        <f t="shared" si="186"/>
        <v>42</v>
      </c>
    </row>
    <row r="1123" spans="1:31" s="7" customFormat="1" x14ac:dyDescent="0.25">
      <c r="A1123" s="364"/>
      <c r="B1123" s="250">
        <v>31</v>
      </c>
      <c r="C1123" s="411"/>
      <c r="D1123" s="321" t="s">
        <v>2026</v>
      </c>
      <c r="E1123" s="382"/>
      <c r="F1123" s="18" t="s">
        <v>63</v>
      </c>
      <c r="G1123" s="364">
        <v>1.57</v>
      </c>
      <c r="H1123" s="364">
        <v>1.57</v>
      </c>
      <c r="I1123" s="364">
        <v>203</v>
      </c>
      <c r="J1123" s="46">
        <v>27.58</v>
      </c>
      <c r="K1123" s="46">
        <v>57</v>
      </c>
      <c r="L1123" s="46">
        <v>4</v>
      </c>
      <c r="M1123" s="71">
        <v>2016</v>
      </c>
      <c r="N1123" s="144">
        <f>IF(K1123="","",IF(O1123="",IF(K1123=0,"",IF(K1123&lt;=[7]Разработчик!$D$7,[7]Разработчик!$C$8,IF(K1123&lt;=[7]Разработчик!$G$7,[7]Разработчик!$F$8,IF(K1123&lt;=[7]Разработчик!$J$7,[7]Разработчик!$I$8,IF(K1123&lt;=[7]Разработчик!$M$7,[7]Разработчик!$L$8,IF(K1123&lt;=[7]Разработчик!$P$7,[7]Разработчик!$O$8,IF(K1123&lt;=[7]Разработчик!$S$7,[7]Разработчик!$R$8,IF(K1123&lt;=425.9,3.5,IF(K1123&gt;=[7]Разработчик!$V$7,[7]Разработчик!$U$8))))))))),"-"))</f>
        <v>1.5</v>
      </c>
      <c r="O1123" s="145"/>
      <c r="P1123" s="71">
        <v>2019</v>
      </c>
      <c r="Q1123" s="71">
        <v>2023</v>
      </c>
      <c r="R1123" s="141">
        <v>12.5</v>
      </c>
      <c r="S1123" s="141" t="s">
        <v>340</v>
      </c>
      <c r="T1123" s="146">
        <f t="shared" si="182"/>
        <v>2028.5</v>
      </c>
      <c r="U1123" s="410">
        <v>8</v>
      </c>
      <c r="V1123" s="410">
        <v>12</v>
      </c>
      <c r="W1123" s="410">
        <v>19</v>
      </c>
      <c r="X1123" s="410">
        <v>9</v>
      </c>
      <c r="Y1123" s="410">
        <v>0</v>
      </c>
      <c r="Z1123" s="410">
        <v>9</v>
      </c>
      <c r="AA1123" s="410" t="s">
        <v>3071</v>
      </c>
      <c r="AB1123" s="410" t="s">
        <v>2521</v>
      </c>
      <c r="AC1123" s="196">
        <f t="shared" si="184"/>
        <v>38</v>
      </c>
      <c r="AD1123" s="196">
        <f t="shared" si="185"/>
        <v>135</v>
      </c>
      <c r="AE1123" s="196">
        <f t="shared" si="186"/>
        <v>173</v>
      </c>
    </row>
    <row r="1124" spans="1:31" s="7" customFormat="1" x14ac:dyDescent="0.25">
      <c r="A1124" s="364"/>
      <c r="B1124" s="250">
        <v>31</v>
      </c>
      <c r="C1124" s="411"/>
      <c r="D1124" s="321"/>
      <c r="E1124" s="382"/>
      <c r="F1124" s="18" t="s">
        <v>63</v>
      </c>
      <c r="G1124" s="364"/>
      <c r="H1124" s="364"/>
      <c r="I1124" s="364"/>
      <c r="J1124" s="46">
        <v>13.94</v>
      </c>
      <c r="K1124" s="46">
        <v>32</v>
      </c>
      <c r="L1124" s="46">
        <v>3.5</v>
      </c>
      <c r="M1124" s="71">
        <v>2016</v>
      </c>
      <c r="N1124" s="144">
        <f>IF(K1124="","",IF(O1124="",IF(K1124=0,"",IF(K1124&lt;=[7]Разработчик!$D$7,[7]Разработчик!$C$8,IF(K1124&lt;=[7]Разработчик!$G$7,[7]Разработчик!$F$8,IF(K1124&lt;=[7]Разработчик!$J$7,[7]Разработчик!$I$8,IF(K1124&lt;=[7]Разработчик!$M$7,[7]Разработчик!$L$8,IF(K1124&lt;=[7]Разработчик!$P$7,[7]Разработчик!$O$8,IF(K1124&lt;=[7]Разработчик!$S$7,[7]Разработчик!$R$8,IF(K1124&lt;=425.9,3.5,IF(K1124&gt;=[7]Разработчик!$V$7,[7]Разработчик!$U$8))))))))),"-"))</f>
        <v>1.5</v>
      </c>
      <c r="O1124" s="145"/>
      <c r="P1124" s="71">
        <v>2019</v>
      </c>
      <c r="Q1124" s="71">
        <v>2023</v>
      </c>
      <c r="R1124" s="141">
        <v>12.5</v>
      </c>
      <c r="S1124" s="141" t="s">
        <v>340</v>
      </c>
      <c r="T1124" s="146">
        <f t="shared" si="182"/>
        <v>2028.5</v>
      </c>
      <c r="U1124" s="410"/>
      <c r="V1124" s="410"/>
      <c r="W1124" s="410"/>
      <c r="X1124" s="410"/>
      <c r="Y1124" s="410"/>
      <c r="Z1124" s="410"/>
      <c r="AA1124" s="410"/>
      <c r="AB1124" s="410"/>
      <c r="AC1124" s="196">
        <f t="shared" si="184"/>
        <v>0</v>
      </c>
      <c r="AD1124" s="196">
        <f t="shared" si="185"/>
        <v>0</v>
      </c>
      <c r="AE1124" s="196">
        <f t="shared" si="186"/>
        <v>0</v>
      </c>
    </row>
    <row r="1125" spans="1:31" s="7" customFormat="1" ht="24" x14ac:dyDescent="0.25">
      <c r="A1125" s="364"/>
      <c r="B1125" s="250">
        <v>31</v>
      </c>
      <c r="C1125" s="411"/>
      <c r="D1125" s="71" t="s">
        <v>2027</v>
      </c>
      <c r="E1125" s="382"/>
      <c r="F1125" s="18" t="s">
        <v>63</v>
      </c>
      <c r="G1125" s="46">
        <v>1.57</v>
      </c>
      <c r="H1125" s="46">
        <v>1.57</v>
      </c>
      <c r="I1125" s="46">
        <v>203</v>
      </c>
      <c r="J1125" s="46">
        <v>38.14</v>
      </c>
      <c r="K1125" s="46">
        <v>32</v>
      </c>
      <c r="L1125" s="46">
        <v>3.5</v>
      </c>
      <c r="M1125" s="71">
        <v>2016</v>
      </c>
      <c r="N1125" s="144">
        <f>IF(K1125="","",IF(O1125="",IF(K1125=0,"",IF(K1125&lt;=[7]Разработчик!$D$7,[7]Разработчик!$C$8,IF(K1125&lt;=[7]Разработчик!$G$7,[7]Разработчик!$F$8,IF(K1125&lt;=[7]Разработчик!$J$7,[7]Разработчик!$I$8,IF(K1125&lt;=[7]Разработчик!$M$7,[7]Разработчик!$L$8,IF(K1125&lt;=[7]Разработчик!$P$7,[7]Разработчик!$O$8,IF(K1125&lt;=[7]Разработчик!$S$7,[7]Разработчик!$R$8,IF(K1125&lt;=425.9,3.5,IF(K1125&gt;=[7]Разработчик!$V$7,[7]Разработчик!$U$8))))))))),"-"))</f>
        <v>1.5</v>
      </c>
      <c r="O1125" s="145"/>
      <c r="P1125" s="71">
        <v>2019</v>
      </c>
      <c r="Q1125" s="71">
        <v>2023</v>
      </c>
      <c r="R1125" s="141">
        <v>12.5</v>
      </c>
      <c r="S1125" s="141" t="s">
        <v>340</v>
      </c>
      <c r="T1125" s="146">
        <f t="shared" si="182"/>
        <v>2028.5</v>
      </c>
      <c r="U1125" s="147">
        <v>13</v>
      </c>
      <c r="V1125" s="147">
        <v>10</v>
      </c>
      <c r="W1125" s="147">
        <v>11</v>
      </c>
      <c r="X1125" s="147">
        <v>4</v>
      </c>
      <c r="Y1125" s="147">
        <v>0</v>
      </c>
      <c r="Z1125" s="147">
        <v>5</v>
      </c>
      <c r="AA1125" s="147" t="s">
        <v>3072</v>
      </c>
      <c r="AB1125" s="147" t="s">
        <v>2521</v>
      </c>
      <c r="AC1125" s="196">
        <f t="shared" si="184"/>
        <v>32</v>
      </c>
      <c r="AD1125" s="196">
        <f t="shared" si="185"/>
        <v>101</v>
      </c>
      <c r="AE1125" s="196">
        <f t="shared" si="186"/>
        <v>133</v>
      </c>
    </row>
    <row r="1126" spans="1:31" s="7" customFormat="1" x14ac:dyDescent="0.25">
      <c r="A1126" s="364"/>
      <c r="B1126" s="250">
        <v>31</v>
      </c>
      <c r="C1126" s="411"/>
      <c r="D1126" s="321" t="s">
        <v>2028</v>
      </c>
      <c r="E1126" s="382"/>
      <c r="F1126" s="18" t="s">
        <v>63</v>
      </c>
      <c r="G1126" s="364">
        <v>1.57</v>
      </c>
      <c r="H1126" s="364">
        <v>1.57</v>
      </c>
      <c r="I1126" s="364">
        <v>203</v>
      </c>
      <c r="J1126" s="46">
        <v>41.86</v>
      </c>
      <c r="K1126" s="46">
        <v>57</v>
      </c>
      <c r="L1126" s="46">
        <v>4</v>
      </c>
      <c r="M1126" s="71">
        <v>2016</v>
      </c>
      <c r="N1126" s="144">
        <f>IF(K1126="","",IF(O1126="",IF(K1126=0,"",IF(K1126&lt;=[7]Разработчик!$D$7,[7]Разработчик!$C$8,IF(K1126&lt;=[7]Разработчик!$G$7,[7]Разработчик!$F$8,IF(K1126&lt;=[7]Разработчик!$J$7,[7]Разработчик!$I$8,IF(K1126&lt;=[7]Разработчик!$M$7,[7]Разработчик!$L$8,IF(K1126&lt;=[7]Разработчик!$P$7,[7]Разработчик!$O$8,IF(K1126&lt;=[7]Разработчик!$S$7,[7]Разработчик!$R$8,IF(K1126&lt;=425.9,3.5,IF(K1126&gt;=[7]Разработчик!$V$7,[7]Разработчик!$U$8))))))))),"-"))</f>
        <v>1.5</v>
      </c>
      <c r="O1126" s="145"/>
      <c r="P1126" s="71">
        <v>2019</v>
      </c>
      <c r="Q1126" s="71">
        <v>2023</v>
      </c>
      <c r="R1126" s="141">
        <v>12.5</v>
      </c>
      <c r="S1126" s="141" t="s">
        <v>340</v>
      </c>
      <c r="T1126" s="146">
        <f t="shared" si="182"/>
        <v>2028.5</v>
      </c>
      <c r="U1126" s="410">
        <v>45</v>
      </c>
      <c r="V1126" s="410">
        <v>36</v>
      </c>
      <c r="W1126" s="410">
        <v>50</v>
      </c>
      <c r="X1126" s="410">
        <v>26</v>
      </c>
      <c r="Y1126" s="410">
        <v>0</v>
      </c>
      <c r="Z1126" s="410">
        <v>19</v>
      </c>
      <c r="AA1126" s="410" t="s">
        <v>3073</v>
      </c>
      <c r="AB1126" s="410" t="s">
        <v>2521</v>
      </c>
      <c r="AC1126" s="196">
        <f t="shared" ref="AC1126:AC1148" si="188">SUM(U1126+V1126+X1126+Y1126+Z1126)</f>
        <v>126</v>
      </c>
      <c r="AD1126" s="196">
        <f t="shared" ref="AD1126:AD1148" si="189">SUM(U1126*2)+(V1126*3)+(W1126*2)+(X1126*2)+(Y1126)+(Z1126*3)</f>
        <v>407</v>
      </c>
      <c r="AE1126" s="196">
        <f t="shared" ref="AE1126:AE1148" si="190">SUM(AC1126+AD1126)</f>
        <v>533</v>
      </c>
    </row>
    <row r="1127" spans="1:31" s="7" customFormat="1" x14ac:dyDescent="0.25">
      <c r="A1127" s="364"/>
      <c r="B1127" s="250">
        <v>31</v>
      </c>
      <c r="C1127" s="411"/>
      <c r="D1127" s="321"/>
      <c r="E1127" s="382"/>
      <c r="F1127" s="18" t="s">
        <v>63</v>
      </c>
      <c r="G1127" s="364"/>
      <c r="H1127" s="364"/>
      <c r="I1127" s="364"/>
      <c r="J1127" s="46">
        <v>49.94</v>
      </c>
      <c r="K1127" s="46">
        <v>32</v>
      </c>
      <c r="L1127" s="46">
        <v>3.5</v>
      </c>
      <c r="M1127" s="71">
        <v>2016</v>
      </c>
      <c r="N1127" s="144">
        <f>IF(K1127="","",IF(O1127="",IF(K1127=0,"",IF(K1127&lt;=[7]Разработчик!$D$7,[7]Разработчик!$C$8,IF(K1127&lt;=[7]Разработчик!$G$7,[7]Разработчик!$F$8,IF(K1127&lt;=[7]Разработчик!$J$7,[7]Разработчик!$I$8,IF(K1127&lt;=[7]Разработчик!$M$7,[7]Разработчик!$L$8,IF(K1127&lt;=[7]Разработчик!$P$7,[7]Разработчик!$O$8,IF(K1127&lt;=[7]Разработчик!$S$7,[7]Разработчик!$R$8,IF(K1127&lt;=425.9,3.5,IF(K1127&gt;=[7]Разработчик!$V$7,[7]Разработчик!$U$8))))))))),"-"))</f>
        <v>1.5</v>
      </c>
      <c r="O1127" s="145"/>
      <c r="P1127" s="71">
        <v>2019</v>
      </c>
      <c r="Q1127" s="71">
        <v>2023</v>
      </c>
      <c r="R1127" s="141">
        <v>12.5</v>
      </c>
      <c r="S1127" s="141" t="s">
        <v>340</v>
      </c>
      <c r="T1127" s="146">
        <f t="shared" si="182"/>
        <v>2028.5</v>
      </c>
      <c r="U1127" s="410"/>
      <c r="V1127" s="410"/>
      <c r="W1127" s="410"/>
      <c r="X1127" s="410"/>
      <c r="Y1127" s="410"/>
      <c r="Z1127" s="410"/>
      <c r="AA1127" s="410"/>
      <c r="AB1127" s="410"/>
      <c r="AC1127" s="196">
        <f t="shared" si="188"/>
        <v>0</v>
      </c>
      <c r="AD1127" s="196">
        <f t="shared" si="189"/>
        <v>0</v>
      </c>
      <c r="AE1127" s="196">
        <f t="shared" si="190"/>
        <v>0</v>
      </c>
    </row>
    <row r="1128" spans="1:31" s="7" customFormat="1" ht="24" x14ac:dyDescent="0.25">
      <c r="A1128" s="364"/>
      <c r="B1128" s="250">
        <v>31</v>
      </c>
      <c r="C1128" s="411"/>
      <c r="D1128" s="141" t="s">
        <v>2029</v>
      </c>
      <c r="E1128" s="382"/>
      <c r="F1128" s="18" t="s">
        <v>63</v>
      </c>
      <c r="G1128" s="18">
        <v>1.57</v>
      </c>
      <c r="H1128" s="18">
        <v>1.57</v>
      </c>
      <c r="I1128" s="46">
        <v>203</v>
      </c>
      <c r="J1128" s="18">
        <v>18.3</v>
      </c>
      <c r="K1128" s="18">
        <v>57</v>
      </c>
      <c r="L1128" s="18">
        <v>4</v>
      </c>
      <c r="M1128" s="71">
        <v>2016</v>
      </c>
      <c r="N1128" s="144">
        <f>IF(K1128="","",IF(O1128="",IF(K1128=0,"",IF(K1128&lt;=[7]Разработчик!$D$7,[7]Разработчик!$C$8,IF(K1128&lt;=[7]Разработчик!$G$7,[7]Разработчик!$F$8,IF(K1128&lt;=[7]Разработчик!$J$7,[7]Разработчик!$I$8,IF(K1128&lt;=[7]Разработчик!$M$7,[7]Разработчик!$L$8,IF(K1128&lt;=[7]Разработчик!$P$7,[7]Разработчик!$O$8,IF(K1128&lt;=[7]Разработчик!$S$7,[7]Разработчик!$R$8,IF(K1128&lt;=425.9,3.5,IF(K1128&gt;=[7]Разработчик!$V$7,[7]Разработчик!$U$8))))))))),"-"))</f>
        <v>1.5</v>
      </c>
      <c r="O1128" s="145"/>
      <c r="P1128" s="71">
        <v>2019</v>
      </c>
      <c r="Q1128" s="71">
        <v>2023</v>
      </c>
      <c r="R1128" s="141">
        <v>12.5</v>
      </c>
      <c r="S1128" s="141" t="s">
        <v>340</v>
      </c>
      <c r="T1128" s="146">
        <f t="shared" si="182"/>
        <v>2028.5</v>
      </c>
      <c r="U1128" s="147">
        <v>7</v>
      </c>
      <c r="V1128" s="147">
        <v>0</v>
      </c>
      <c r="W1128" s="147">
        <v>0</v>
      </c>
      <c r="X1128" s="147">
        <v>0</v>
      </c>
      <c r="Y1128" s="147">
        <v>0</v>
      </c>
      <c r="Z1128" s="147">
        <v>0</v>
      </c>
      <c r="AA1128" s="147" t="s">
        <v>3074</v>
      </c>
      <c r="AB1128" s="147" t="s">
        <v>2521</v>
      </c>
      <c r="AC1128" s="196">
        <f t="shared" si="188"/>
        <v>7</v>
      </c>
      <c r="AD1128" s="196">
        <f t="shared" si="189"/>
        <v>14</v>
      </c>
      <c r="AE1128" s="196">
        <f t="shared" si="190"/>
        <v>21</v>
      </c>
    </row>
    <row r="1129" spans="1:31" s="7" customFormat="1" ht="24" x14ac:dyDescent="0.25">
      <c r="A1129" s="364"/>
      <c r="B1129" s="250">
        <v>31</v>
      </c>
      <c r="C1129" s="411"/>
      <c r="D1129" s="71" t="s">
        <v>2030</v>
      </c>
      <c r="E1129" s="382"/>
      <c r="F1129" s="18" t="s">
        <v>63</v>
      </c>
      <c r="G1129" s="46">
        <v>1.57</v>
      </c>
      <c r="H1129" s="46">
        <v>1.57</v>
      </c>
      <c r="I1129" s="46">
        <v>203</v>
      </c>
      <c r="J1129" s="46">
        <v>20.89</v>
      </c>
      <c r="K1129" s="46">
        <v>57</v>
      </c>
      <c r="L1129" s="46">
        <v>4</v>
      </c>
      <c r="M1129" s="71">
        <v>2016</v>
      </c>
      <c r="N1129" s="144">
        <f>IF(K1129="","",IF(O1129="",IF(K1129=0,"",IF(K1129&lt;=[7]Разработчик!$D$7,[7]Разработчик!$C$8,IF(K1129&lt;=[7]Разработчик!$G$7,[7]Разработчик!$F$8,IF(K1129&lt;=[7]Разработчик!$J$7,[7]Разработчик!$I$8,IF(K1129&lt;=[7]Разработчик!$M$7,[7]Разработчик!$L$8,IF(K1129&lt;=[7]Разработчик!$P$7,[7]Разработчик!$O$8,IF(K1129&lt;=[7]Разработчик!$S$7,[7]Разработчик!$R$8,IF(K1129&lt;=425.9,3.5,IF(K1129&gt;=[7]Разработчик!$V$7,[7]Разработчик!$U$8))))))))),"-"))</f>
        <v>1.5</v>
      </c>
      <c r="O1129" s="145"/>
      <c r="P1129" s="71">
        <v>2019</v>
      </c>
      <c r="Q1129" s="71">
        <v>2023</v>
      </c>
      <c r="R1129" s="141">
        <v>12.5</v>
      </c>
      <c r="S1129" s="141" t="s">
        <v>340</v>
      </c>
      <c r="T1129" s="146">
        <f t="shared" si="182"/>
        <v>2028.5</v>
      </c>
      <c r="U1129" s="147">
        <v>11</v>
      </c>
      <c r="V1129" s="147">
        <v>1</v>
      </c>
      <c r="W1129" s="147">
        <v>0</v>
      </c>
      <c r="X1129" s="147">
        <v>0</v>
      </c>
      <c r="Y1129" s="147">
        <v>0</v>
      </c>
      <c r="Z1129" s="147">
        <v>0</v>
      </c>
      <c r="AA1129" s="147" t="s">
        <v>3075</v>
      </c>
      <c r="AB1129" s="147" t="s">
        <v>2521</v>
      </c>
      <c r="AC1129" s="196">
        <f t="shared" si="188"/>
        <v>12</v>
      </c>
      <c r="AD1129" s="196">
        <f t="shared" si="189"/>
        <v>25</v>
      </c>
      <c r="AE1129" s="196">
        <f t="shared" si="190"/>
        <v>37</v>
      </c>
    </row>
    <row r="1130" spans="1:31" s="7" customFormat="1" x14ac:dyDescent="0.25">
      <c r="A1130" s="364"/>
      <c r="B1130" s="250">
        <v>31</v>
      </c>
      <c r="C1130" s="411"/>
      <c r="D1130" s="321" t="s">
        <v>2031</v>
      </c>
      <c r="E1130" s="382"/>
      <c r="F1130" s="18" t="s">
        <v>63</v>
      </c>
      <c r="G1130" s="364">
        <v>1.57</v>
      </c>
      <c r="H1130" s="364">
        <v>1.57</v>
      </c>
      <c r="I1130" s="364">
        <v>203</v>
      </c>
      <c r="J1130" s="46">
        <v>8.92</v>
      </c>
      <c r="K1130" s="46">
        <v>57</v>
      </c>
      <c r="L1130" s="46">
        <v>6</v>
      </c>
      <c r="M1130" s="71">
        <v>2016</v>
      </c>
      <c r="N1130" s="144">
        <f>IF(K1130="","",IF(O1130="",IF(K1130=0,"",IF(K1130&lt;=[7]Разработчик!$D$7,[7]Разработчик!$C$8,IF(K1130&lt;=[7]Разработчик!$G$7,[7]Разработчик!$F$8,IF(K1130&lt;=[7]Разработчик!$J$7,[7]Разработчик!$I$8,IF(K1130&lt;=[7]Разработчик!$M$7,[7]Разработчик!$L$8,IF(K1130&lt;=[7]Разработчик!$P$7,[7]Разработчик!$O$8,IF(K1130&lt;=[7]Разработчик!$S$7,[7]Разработчик!$R$8,IF(K1130&lt;=425.9,3.5,IF(K1130&gt;=[7]Разработчик!$V$7,[7]Разработчик!$U$8))))))))),"-"))</f>
        <v>1.5</v>
      </c>
      <c r="O1130" s="145"/>
      <c r="P1130" s="71">
        <v>2019</v>
      </c>
      <c r="Q1130" s="71">
        <v>2023</v>
      </c>
      <c r="R1130" s="141">
        <v>12.5</v>
      </c>
      <c r="S1130" s="141" t="s">
        <v>340</v>
      </c>
      <c r="T1130" s="146">
        <f t="shared" si="182"/>
        <v>2028.5</v>
      </c>
      <c r="U1130" s="410">
        <v>4</v>
      </c>
      <c r="V1130" s="410">
        <v>4</v>
      </c>
      <c r="W1130" s="410">
        <v>5</v>
      </c>
      <c r="X1130" s="410">
        <v>1</v>
      </c>
      <c r="Y1130" s="410">
        <v>0</v>
      </c>
      <c r="Z1130" s="410">
        <v>2</v>
      </c>
      <c r="AA1130" s="410" t="s">
        <v>3076</v>
      </c>
      <c r="AB1130" s="410" t="s">
        <v>2521</v>
      </c>
      <c r="AC1130" s="196">
        <f t="shared" si="188"/>
        <v>11</v>
      </c>
      <c r="AD1130" s="196">
        <f t="shared" si="189"/>
        <v>38</v>
      </c>
      <c r="AE1130" s="196">
        <f t="shared" si="190"/>
        <v>49</v>
      </c>
    </row>
    <row r="1131" spans="1:31" s="7" customFormat="1" x14ac:dyDescent="0.25">
      <c r="A1131" s="364"/>
      <c r="B1131" s="250">
        <v>31</v>
      </c>
      <c r="C1131" s="411"/>
      <c r="D1131" s="321"/>
      <c r="E1131" s="382"/>
      <c r="F1131" s="18" t="s">
        <v>63</v>
      </c>
      <c r="G1131" s="364"/>
      <c r="H1131" s="364"/>
      <c r="I1131" s="364"/>
      <c r="J1131" s="46">
        <v>6.08</v>
      </c>
      <c r="K1131" s="46">
        <v>32</v>
      </c>
      <c r="L1131" s="46">
        <v>3.5</v>
      </c>
      <c r="M1131" s="71">
        <v>2016</v>
      </c>
      <c r="N1131" s="144">
        <f>IF(K1131="","",IF(O1131="",IF(K1131=0,"",IF(K1131&lt;=[7]Разработчик!$D$7,[7]Разработчик!$C$8,IF(K1131&lt;=[7]Разработчик!$G$7,[7]Разработчик!$F$8,IF(K1131&lt;=[7]Разработчик!$J$7,[7]Разработчик!$I$8,IF(K1131&lt;=[7]Разработчик!$M$7,[7]Разработчик!$L$8,IF(K1131&lt;=[7]Разработчик!$P$7,[7]Разработчик!$O$8,IF(K1131&lt;=[7]Разработчик!$S$7,[7]Разработчик!$R$8,IF(K1131&lt;=425.9,3.5,IF(K1131&gt;=[7]Разработчик!$V$7,[7]Разработчик!$U$8))))))))),"-"))</f>
        <v>1.5</v>
      </c>
      <c r="O1131" s="145"/>
      <c r="P1131" s="71">
        <v>2019</v>
      </c>
      <c r="Q1131" s="71">
        <v>2023</v>
      </c>
      <c r="R1131" s="141">
        <v>12.5</v>
      </c>
      <c r="S1131" s="141" t="s">
        <v>340</v>
      </c>
      <c r="T1131" s="146">
        <f t="shared" si="182"/>
        <v>2028.5</v>
      </c>
      <c r="U1131" s="410"/>
      <c r="V1131" s="410"/>
      <c r="W1131" s="410"/>
      <c r="X1131" s="410"/>
      <c r="Y1131" s="410"/>
      <c r="Z1131" s="410"/>
      <c r="AA1131" s="410"/>
      <c r="AB1131" s="410"/>
      <c r="AC1131" s="196">
        <f t="shared" si="188"/>
        <v>0</v>
      </c>
      <c r="AD1131" s="196">
        <f t="shared" si="189"/>
        <v>0</v>
      </c>
      <c r="AE1131" s="196">
        <f t="shared" si="190"/>
        <v>0</v>
      </c>
    </row>
    <row r="1132" spans="1:31" s="7" customFormat="1" ht="24" x14ac:dyDescent="0.25">
      <c r="A1132" s="364"/>
      <c r="B1132" s="250">
        <v>31</v>
      </c>
      <c r="C1132" s="411"/>
      <c r="D1132" s="71" t="s">
        <v>2032</v>
      </c>
      <c r="E1132" s="382"/>
      <c r="F1132" s="18" t="s">
        <v>63</v>
      </c>
      <c r="G1132" s="46">
        <v>1.57</v>
      </c>
      <c r="H1132" s="46">
        <v>1.57</v>
      </c>
      <c r="I1132" s="46">
        <v>203</v>
      </c>
      <c r="J1132" s="46">
        <v>3.92</v>
      </c>
      <c r="K1132" s="46">
        <v>57</v>
      </c>
      <c r="L1132" s="46">
        <v>4</v>
      </c>
      <c r="M1132" s="71">
        <v>2016</v>
      </c>
      <c r="N1132" s="144">
        <f>IF(K1132="","",IF(O1132="",IF(K1132=0,"",IF(K1132&lt;=[7]Разработчик!$D$7,[7]Разработчик!$C$8,IF(K1132&lt;=[7]Разработчик!$G$7,[7]Разработчик!$F$8,IF(K1132&lt;=[7]Разработчик!$J$7,[7]Разработчик!$I$8,IF(K1132&lt;=[7]Разработчик!$M$7,[7]Разработчик!$L$8,IF(K1132&lt;=[7]Разработчик!$P$7,[7]Разработчик!$O$8,IF(K1132&lt;=[7]Разработчик!$S$7,[7]Разработчик!$R$8,IF(K1132&lt;=425.9,3.5,IF(K1132&gt;=[7]Разработчик!$V$7,[7]Разработчик!$U$8))))))))),"-"))</f>
        <v>1.5</v>
      </c>
      <c r="O1132" s="145"/>
      <c r="P1132" s="71">
        <v>2019</v>
      </c>
      <c r="Q1132" s="71">
        <v>2023</v>
      </c>
      <c r="R1132" s="141">
        <v>12.5</v>
      </c>
      <c r="S1132" s="141" t="s">
        <v>340</v>
      </c>
      <c r="T1132" s="146">
        <f t="shared" si="182"/>
        <v>2028.5</v>
      </c>
      <c r="U1132" s="147">
        <v>1</v>
      </c>
      <c r="V1132" s="147">
        <v>0</v>
      </c>
      <c r="W1132" s="147">
        <v>0</v>
      </c>
      <c r="X1132" s="147">
        <v>0</v>
      </c>
      <c r="Y1132" s="147">
        <v>0</v>
      </c>
      <c r="Z1132" s="147">
        <v>0</v>
      </c>
      <c r="AA1132" s="147" t="s">
        <v>3077</v>
      </c>
      <c r="AB1132" s="147" t="s">
        <v>2521</v>
      </c>
      <c r="AC1132" s="196">
        <f t="shared" si="188"/>
        <v>1</v>
      </c>
      <c r="AD1132" s="196">
        <f t="shared" si="189"/>
        <v>2</v>
      </c>
      <c r="AE1132" s="196">
        <f t="shared" si="190"/>
        <v>3</v>
      </c>
    </row>
    <row r="1133" spans="1:31" s="7" customFormat="1" ht="24" x14ac:dyDescent="0.25">
      <c r="A1133" s="364"/>
      <c r="B1133" s="250">
        <v>31</v>
      </c>
      <c r="C1133" s="411"/>
      <c r="D1133" s="71" t="s">
        <v>2033</v>
      </c>
      <c r="E1133" s="382"/>
      <c r="F1133" s="18" t="s">
        <v>63</v>
      </c>
      <c r="G1133" s="46">
        <v>1.57</v>
      </c>
      <c r="H1133" s="46">
        <v>1.57</v>
      </c>
      <c r="I1133" s="46">
        <v>203</v>
      </c>
      <c r="J1133" s="46">
        <v>5.12</v>
      </c>
      <c r="K1133" s="46">
        <v>32</v>
      </c>
      <c r="L1133" s="46">
        <v>3.5</v>
      </c>
      <c r="M1133" s="71">
        <v>2016</v>
      </c>
      <c r="N1133" s="144">
        <f>IF(K1133="","",IF(O1133="",IF(K1133=0,"",IF(K1133&lt;=[7]Разработчик!$D$7,[7]Разработчик!$C$8,IF(K1133&lt;=[7]Разработчик!$G$7,[7]Разработчик!$F$8,IF(K1133&lt;=[7]Разработчик!$J$7,[7]Разработчик!$I$8,IF(K1133&lt;=[7]Разработчик!$M$7,[7]Разработчик!$L$8,IF(K1133&lt;=[7]Разработчик!$P$7,[7]Разработчик!$O$8,IF(K1133&lt;=[7]Разработчик!$S$7,[7]Разработчик!$R$8,IF(K1133&lt;=425.9,3.5,IF(K1133&gt;=[7]Разработчик!$V$7,[7]Разработчик!$U$8))))))))),"-"))</f>
        <v>1.5</v>
      </c>
      <c r="O1133" s="145"/>
      <c r="P1133" s="71">
        <v>2019</v>
      </c>
      <c r="Q1133" s="71">
        <v>2023</v>
      </c>
      <c r="R1133" s="141">
        <v>12.5</v>
      </c>
      <c r="S1133" s="141" t="s">
        <v>340</v>
      </c>
      <c r="T1133" s="146">
        <f t="shared" si="182"/>
        <v>2028.5</v>
      </c>
      <c r="U1133" s="147">
        <v>3</v>
      </c>
      <c r="V1133" s="147">
        <v>2</v>
      </c>
      <c r="W1133" s="147">
        <v>3</v>
      </c>
      <c r="X1133" s="147">
        <v>0</v>
      </c>
      <c r="Y1133" s="147">
        <v>0</v>
      </c>
      <c r="Z1133" s="147">
        <v>0</v>
      </c>
      <c r="AA1133" s="147" t="s">
        <v>3078</v>
      </c>
      <c r="AB1133" s="147" t="s">
        <v>2521</v>
      </c>
      <c r="AC1133" s="196">
        <f t="shared" si="188"/>
        <v>5</v>
      </c>
      <c r="AD1133" s="196">
        <f t="shared" si="189"/>
        <v>18</v>
      </c>
      <c r="AE1133" s="196">
        <f t="shared" si="190"/>
        <v>23</v>
      </c>
    </row>
    <row r="1134" spans="1:31" s="7" customFormat="1" ht="24" x14ac:dyDescent="0.25">
      <c r="A1134" s="364"/>
      <c r="B1134" s="250">
        <v>31</v>
      </c>
      <c r="C1134" s="411"/>
      <c r="D1134" s="71" t="s">
        <v>2034</v>
      </c>
      <c r="E1134" s="382"/>
      <c r="F1134" s="18" t="s">
        <v>63</v>
      </c>
      <c r="G1134" s="46">
        <v>1.57</v>
      </c>
      <c r="H1134" s="46">
        <v>1.57</v>
      </c>
      <c r="I1134" s="46">
        <v>203</v>
      </c>
      <c r="J1134" s="46">
        <v>13.73</v>
      </c>
      <c r="K1134" s="46">
        <v>32</v>
      </c>
      <c r="L1134" s="46">
        <v>3.5</v>
      </c>
      <c r="M1134" s="71">
        <v>2016</v>
      </c>
      <c r="N1134" s="144">
        <f>IF(K1134="","",IF(O1134="",IF(K1134=0,"",IF(K1134&lt;=[7]Разработчик!$D$7,[7]Разработчик!$C$8,IF(K1134&lt;=[7]Разработчик!$G$7,[7]Разработчик!$F$8,IF(K1134&lt;=[7]Разработчик!$J$7,[7]Разработчик!$I$8,IF(K1134&lt;=[7]Разработчик!$M$7,[7]Разработчик!$L$8,IF(K1134&lt;=[7]Разработчик!$P$7,[7]Разработчик!$O$8,IF(K1134&lt;=[7]Разработчик!$S$7,[7]Разработчик!$R$8,IF(K1134&lt;=425.9,3.5,IF(K1134&gt;=[7]Разработчик!$V$7,[7]Разработчик!$U$8))))))))),"-"))</f>
        <v>1.5</v>
      </c>
      <c r="O1134" s="145"/>
      <c r="P1134" s="71">
        <v>2019</v>
      </c>
      <c r="Q1134" s="71">
        <v>2023</v>
      </c>
      <c r="R1134" s="141">
        <v>12.5</v>
      </c>
      <c r="S1134" s="141" t="s">
        <v>340</v>
      </c>
      <c r="T1134" s="146">
        <f t="shared" si="182"/>
        <v>2028.5</v>
      </c>
      <c r="U1134" s="147">
        <v>4</v>
      </c>
      <c r="V1134" s="147">
        <v>1</v>
      </c>
      <c r="W1134" s="147">
        <v>1</v>
      </c>
      <c r="X1134" s="147">
        <v>0</v>
      </c>
      <c r="Y1134" s="147">
        <v>0</v>
      </c>
      <c r="Z1134" s="147">
        <v>1</v>
      </c>
      <c r="AA1134" s="147" t="s">
        <v>3079</v>
      </c>
      <c r="AB1134" s="147" t="s">
        <v>2521</v>
      </c>
      <c r="AC1134" s="196">
        <f t="shared" si="188"/>
        <v>6</v>
      </c>
      <c r="AD1134" s="196">
        <f t="shared" si="189"/>
        <v>16</v>
      </c>
      <c r="AE1134" s="196">
        <f t="shared" si="190"/>
        <v>22</v>
      </c>
    </row>
    <row r="1135" spans="1:31" s="7" customFormat="1" ht="24" x14ac:dyDescent="0.25">
      <c r="A1135" s="364"/>
      <c r="B1135" s="250">
        <v>31</v>
      </c>
      <c r="C1135" s="411"/>
      <c r="D1135" s="71" t="s">
        <v>2035</v>
      </c>
      <c r="E1135" s="382"/>
      <c r="F1135" s="18" t="s">
        <v>63</v>
      </c>
      <c r="G1135" s="46">
        <v>1.57</v>
      </c>
      <c r="H1135" s="46">
        <v>1.57</v>
      </c>
      <c r="I1135" s="46">
        <v>203</v>
      </c>
      <c r="J1135" s="46">
        <v>17.23</v>
      </c>
      <c r="K1135" s="46">
        <v>57</v>
      </c>
      <c r="L1135" s="46">
        <v>4</v>
      </c>
      <c r="M1135" s="71">
        <v>2016</v>
      </c>
      <c r="N1135" s="144">
        <f>IF(K1135="","",IF(O1135="",IF(K1135=0,"",IF(K1135&lt;=[7]Разработчик!$D$7,[7]Разработчик!$C$8,IF(K1135&lt;=[7]Разработчик!$G$7,[7]Разработчик!$F$8,IF(K1135&lt;=[7]Разработчик!$J$7,[7]Разработчик!$I$8,IF(K1135&lt;=[7]Разработчик!$M$7,[7]Разработчик!$L$8,IF(K1135&lt;=[7]Разработчик!$P$7,[7]Разработчик!$O$8,IF(K1135&lt;=[7]Разработчик!$S$7,[7]Разработчик!$R$8,IF(K1135&lt;=425.9,3.5,IF(K1135&gt;=[7]Разработчик!$V$7,[7]Разработчик!$U$8))))))))),"-"))</f>
        <v>1.5</v>
      </c>
      <c r="O1135" s="145"/>
      <c r="P1135" s="71">
        <v>2019</v>
      </c>
      <c r="Q1135" s="71">
        <v>2023</v>
      </c>
      <c r="R1135" s="141">
        <v>12.5</v>
      </c>
      <c r="S1135" s="141" t="s">
        <v>340</v>
      </c>
      <c r="T1135" s="146">
        <f t="shared" si="182"/>
        <v>2028.5</v>
      </c>
      <c r="U1135" s="147">
        <v>9</v>
      </c>
      <c r="V1135" s="147">
        <v>0</v>
      </c>
      <c r="W1135" s="147">
        <v>1</v>
      </c>
      <c r="X1135" s="147">
        <v>0</v>
      </c>
      <c r="Y1135" s="147">
        <v>0</v>
      </c>
      <c r="Z1135" s="147">
        <v>0</v>
      </c>
      <c r="AA1135" s="147" t="s">
        <v>3080</v>
      </c>
      <c r="AB1135" s="147" t="s">
        <v>2521</v>
      </c>
      <c r="AC1135" s="196">
        <f t="shared" si="188"/>
        <v>9</v>
      </c>
      <c r="AD1135" s="196">
        <f t="shared" si="189"/>
        <v>20</v>
      </c>
      <c r="AE1135" s="196">
        <f t="shared" si="190"/>
        <v>29</v>
      </c>
    </row>
    <row r="1136" spans="1:31" s="7" customFormat="1" ht="24" x14ac:dyDescent="0.25">
      <c r="A1136" s="364"/>
      <c r="B1136" s="250">
        <v>31</v>
      </c>
      <c r="C1136" s="411"/>
      <c r="D1136" s="71" t="s">
        <v>2036</v>
      </c>
      <c r="E1136" s="382"/>
      <c r="F1136" s="18" t="s">
        <v>63</v>
      </c>
      <c r="G1136" s="46">
        <v>1.57</v>
      </c>
      <c r="H1136" s="46">
        <v>1.57</v>
      </c>
      <c r="I1136" s="46">
        <v>203</v>
      </c>
      <c r="J1136" s="46">
        <v>3.3</v>
      </c>
      <c r="K1136" s="46">
        <v>32</v>
      </c>
      <c r="L1136" s="46">
        <v>3.5</v>
      </c>
      <c r="M1136" s="71">
        <v>2016</v>
      </c>
      <c r="N1136" s="144">
        <f>IF(K1136="","",IF(O1136="",IF(K1136=0,"",IF(K1136&lt;=[7]Разработчик!$D$7,[7]Разработчик!$C$8,IF(K1136&lt;=[7]Разработчик!$G$7,[7]Разработчик!$F$8,IF(K1136&lt;=[7]Разработчик!$J$7,[7]Разработчик!$I$8,IF(K1136&lt;=[7]Разработчик!$M$7,[7]Разработчик!$L$8,IF(K1136&lt;=[7]Разработчик!$P$7,[7]Разработчик!$O$8,IF(K1136&lt;=[7]Разработчик!$S$7,[7]Разработчик!$R$8,IF(K1136&lt;=425.9,3.5,IF(K1136&gt;=[7]Разработчик!$V$7,[7]Разработчик!$U$8))))))))),"-"))</f>
        <v>1.5</v>
      </c>
      <c r="O1136" s="145"/>
      <c r="P1136" s="71">
        <v>2019</v>
      </c>
      <c r="Q1136" s="71">
        <v>2023</v>
      </c>
      <c r="R1136" s="141">
        <v>12.5</v>
      </c>
      <c r="S1136" s="141" t="s">
        <v>340</v>
      </c>
      <c r="T1136" s="146">
        <f t="shared" si="182"/>
        <v>2028.5</v>
      </c>
      <c r="U1136" s="147">
        <v>4</v>
      </c>
      <c r="V1136" s="147">
        <v>6</v>
      </c>
      <c r="W1136" s="147">
        <v>9</v>
      </c>
      <c r="X1136" s="147">
        <v>4</v>
      </c>
      <c r="Y1136" s="147">
        <v>0</v>
      </c>
      <c r="Z1136" s="147">
        <v>4</v>
      </c>
      <c r="AA1136" s="147" t="s">
        <v>3066</v>
      </c>
      <c r="AB1136" s="147" t="s">
        <v>2521</v>
      </c>
      <c r="AC1136" s="196">
        <f t="shared" si="188"/>
        <v>18</v>
      </c>
      <c r="AD1136" s="196">
        <f t="shared" si="189"/>
        <v>64</v>
      </c>
      <c r="AE1136" s="196">
        <f t="shared" si="190"/>
        <v>82</v>
      </c>
    </row>
    <row r="1137" spans="1:31" s="7" customFormat="1" ht="24" x14ac:dyDescent="0.25">
      <c r="A1137" s="364"/>
      <c r="B1137" s="250">
        <v>31</v>
      </c>
      <c r="C1137" s="411"/>
      <c r="D1137" s="71" t="s">
        <v>2037</v>
      </c>
      <c r="E1137" s="382"/>
      <c r="F1137" s="18" t="s">
        <v>63</v>
      </c>
      <c r="G1137" s="46">
        <v>1.57</v>
      </c>
      <c r="H1137" s="46">
        <v>1.57</v>
      </c>
      <c r="I1137" s="46">
        <v>203</v>
      </c>
      <c r="J1137" s="46">
        <v>3.3</v>
      </c>
      <c r="K1137" s="46">
        <v>32</v>
      </c>
      <c r="L1137" s="46">
        <v>3.5</v>
      </c>
      <c r="M1137" s="71">
        <v>2016</v>
      </c>
      <c r="N1137" s="144">
        <f>IF(K1137="","",IF(O1137="",IF(K1137=0,"",IF(K1137&lt;=[7]Разработчик!$D$7,[7]Разработчик!$C$8,IF(K1137&lt;=[7]Разработчик!$G$7,[7]Разработчик!$F$8,IF(K1137&lt;=[7]Разработчик!$J$7,[7]Разработчик!$I$8,IF(K1137&lt;=[7]Разработчик!$M$7,[7]Разработчик!$L$8,IF(K1137&lt;=[7]Разработчик!$P$7,[7]Разработчик!$O$8,IF(K1137&lt;=[7]Разработчик!$S$7,[7]Разработчик!$R$8,IF(K1137&lt;=425.9,3.5,IF(K1137&gt;=[7]Разработчик!$V$7,[7]Разработчик!$U$8))))))))),"-"))</f>
        <v>1.5</v>
      </c>
      <c r="O1137" s="145"/>
      <c r="P1137" s="71">
        <v>2019</v>
      </c>
      <c r="Q1137" s="71">
        <v>2023</v>
      </c>
      <c r="R1137" s="141">
        <v>12.5</v>
      </c>
      <c r="S1137" s="141" t="s">
        <v>340</v>
      </c>
      <c r="T1137" s="146">
        <f t="shared" si="182"/>
        <v>2028.5</v>
      </c>
      <c r="U1137" s="147">
        <v>2</v>
      </c>
      <c r="V1137" s="147">
        <v>3</v>
      </c>
      <c r="W1137" s="147">
        <v>5</v>
      </c>
      <c r="X1137" s="147">
        <v>2</v>
      </c>
      <c r="Y1137" s="147">
        <v>0</v>
      </c>
      <c r="Z1137" s="147">
        <v>0</v>
      </c>
      <c r="AA1137" s="147" t="s">
        <v>3066</v>
      </c>
      <c r="AB1137" s="147" t="s">
        <v>2521</v>
      </c>
      <c r="AC1137" s="196">
        <f t="shared" si="188"/>
        <v>7</v>
      </c>
      <c r="AD1137" s="196">
        <f t="shared" si="189"/>
        <v>27</v>
      </c>
      <c r="AE1137" s="196">
        <f t="shared" si="190"/>
        <v>34</v>
      </c>
    </row>
    <row r="1138" spans="1:31" s="7" customFormat="1" ht="24" x14ac:dyDescent="0.25">
      <c r="A1138" s="364"/>
      <c r="B1138" s="250">
        <v>31</v>
      </c>
      <c r="C1138" s="411"/>
      <c r="D1138" s="71" t="s">
        <v>2038</v>
      </c>
      <c r="E1138" s="382"/>
      <c r="F1138" s="18" t="s">
        <v>63</v>
      </c>
      <c r="G1138" s="48">
        <v>1.57</v>
      </c>
      <c r="H1138" s="48">
        <v>1.57</v>
      </c>
      <c r="I1138" s="46">
        <v>203</v>
      </c>
      <c r="J1138" s="46">
        <v>3.7</v>
      </c>
      <c r="K1138" s="48">
        <v>32</v>
      </c>
      <c r="L1138" s="48">
        <v>3.5</v>
      </c>
      <c r="M1138" s="71">
        <v>2016</v>
      </c>
      <c r="N1138" s="144">
        <f>IF(K1138="","",IF(O1138="",IF(K1138=0,"",IF(K1138&lt;=[7]Разработчик!$D$7,[7]Разработчик!$C$8,IF(K1138&lt;=[7]Разработчик!$G$7,[7]Разработчик!$F$8,IF(K1138&lt;=[7]Разработчик!$J$7,[7]Разработчик!$I$8,IF(K1138&lt;=[7]Разработчик!$M$7,[7]Разработчик!$L$8,IF(K1138&lt;=[7]Разработчик!$P$7,[7]Разработчик!$O$8,IF(K1138&lt;=[7]Разработчик!$S$7,[7]Разработчик!$R$8,IF(K1138&lt;=425.9,3.5,IF(K1138&gt;=[7]Разработчик!$V$7,[7]Разработчик!$U$8))))))))),"-"))</f>
        <v>1.5</v>
      </c>
      <c r="O1138" s="145"/>
      <c r="P1138" s="71">
        <v>2019</v>
      </c>
      <c r="Q1138" s="71">
        <v>2023</v>
      </c>
      <c r="R1138" s="141">
        <v>12.5</v>
      </c>
      <c r="S1138" s="141" t="s">
        <v>340</v>
      </c>
      <c r="T1138" s="146">
        <f t="shared" si="182"/>
        <v>2028.5</v>
      </c>
      <c r="U1138" s="147">
        <v>1</v>
      </c>
      <c r="V1138" s="147">
        <v>1</v>
      </c>
      <c r="W1138" s="147">
        <v>3</v>
      </c>
      <c r="X1138" s="147">
        <v>1</v>
      </c>
      <c r="Y1138" s="147">
        <v>0</v>
      </c>
      <c r="Z1138" s="147">
        <v>2</v>
      </c>
      <c r="AA1138" s="147" t="s">
        <v>3081</v>
      </c>
      <c r="AB1138" s="147" t="s">
        <v>2521</v>
      </c>
      <c r="AC1138" s="196">
        <f t="shared" si="188"/>
        <v>5</v>
      </c>
      <c r="AD1138" s="196">
        <f t="shared" si="189"/>
        <v>19</v>
      </c>
      <c r="AE1138" s="196">
        <f t="shared" si="190"/>
        <v>24</v>
      </c>
    </row>
    <row r="1139" spans="1:31" s="7" customFormat="1" ht="24" x14ac:dyDescent="0.25">
      <c r="A1139" s="364"/>
      <c r="B1139" s="250">
        <v>31</v>
      </c>
      <c r="C1139" s="411"/>
      <c r="D1139" s="71" t="s">
        <v>2039</v>
      </c>
      <c r="E1139" s="382"/>
      <c r="F1139" s="18" t="s">
        <v>63</v>
      </c>
      <c r="G1139" s="48">
        <v>1.57</v>
      </c>
      <c r="H1139" s="48">
        <v>1.57</v>
      </c>
      <c r="I1139" s="46">
        <v>203</v>
      </c>
      <c r="J1139" s="46">
        <v>3.96</v>
      </c>
      <c r="K1139" s="48">
        <v>32</v>
      </c>
      <c r="L1139" s="48">
        <v>3.5</v>
      </c>
      <c r="M1139" s="71">
        <v>2016</v>
      </c>
      <c r="N1139" s="144">
        <f>IF(K1139="","",IF(O1139="",IF(K1139=0,"",IF(K1139&lt;=[7]Разработчик!$D$7,[7]Разработчик!$C$8,IF(K1139&lt;=[7]Разработчик!$G$7,[7]Разработчик!$F$8,IF(K1139&lt;=[7]Разработчик!$J$7,[7]Разработчик!$I$8,IF(K1139&lt;=[7]Разработчик!$M$7,[7]Разработчик!$L$8,IF(K1139&lt;=[7]Разработчик!$P$7,[7]Разработчик!$O$8,IF(K1139&lt;=[7]Разработчик!$S$7,[7]Разработчик!$R$8,IF(K1139&lt;=425.9,3.5,IF(K1139&gt;=[7]Разработчик!$V$7,[7]Разработчик!$U$8))))))))),"-"))</f>
        <v>1.5</v>
      </c>
      <c r="O1139" s="145"/>
      <c r="P1139" s="71">
        <v>2019</v>
      </c>
      <c r="Q1139" s="71">
        <v>2023</v>
      </c>
      <c r="R1139" s="141">
        <v>12.5</v>
      </c>
      <c r="S1139" s="141" t="s">
        <v>340</v>
      </c>
      <c r="T1139" s="146">
        <f t="shared" si="182"/>
        <v>2028.5</v>
      </c>
      <c r="U1139" s="147">
        <v>2</v>
      </c>
      <c r="V1139" s="147">
        <v>3</v>
      </c>
      <c r="W1139" s="147">
        <v>5</v>
      </c>
      <c r="X1139" s="147">
        <v>2</v>
      </c>
      <c r="Y1139" s="147">
        <v>0</v>
      </c>
      <c r="Z1139" s="147">
        <v>2</v>
      </c>
      <c r="AA1139" s="147" t="s">
        <v>3082</v>
      </c>
      <c r="AB1139" s="147" t="s">
        <v>2521</v>
      </c>
      <c r="AC1139" s="196">
        <f t="shared" si="188"/>
        <v>9</v>
      </c>
      <c r="AD1139" s="196">
        <f t="shared" si="189"/>
        <v>33</v>
      </c>
      <c r="AE1139" s="196">
        <f t="shared" si="190"/>
        <v>42</v>
      </c>
    </row>
    <row r="1140" spans="1:31" s="7" customFormat="1" ht="24" x14ac:dyDescent="0.25">
      <c r="A1140" s="364"/>
      <c r="B1140" s="250">
        <v>31</v>
      </c>
      <c r="C1140" s="411"/>
      <c r="D1140" s="71" t="s">
        <v>2040</v>
      </c>
      <c r="E1140" s="382"/>
      <c r="F1140" s="18" t="s">
        <v>63</v>
      </c>
      <c r="G1140" s="48">
        <v>1.57</v>
      </c>
      <c r="H1140" s="48">
        <v>1.57</v>
      </c>
      <c r="I1140" s="46">
        <v>203</v>
      </c>
      <c r="J1140" s="46">
        <v>3.88</v>
      </c>
      <c r="K1140" s="48">
        <v>32</v>
      </c>
      <c r="L1140" s="48">
        <v>3.5</v>
      </c>
      <c r="M1140" s="71">
        <v>2016</v>
      </c>
      <c r="N1140" s="144">
        <f>IF(K1140="","",IF(O1140="",IF(K1140=0,"",IF(K1140&lt;=[7]Разработчик!$D$7,[7]Разработчик!$C$8,IF(K1140&lt;=[7]Разработчик!$G$7,[7]Разработчик!$F$8,IF(K1140&lt;=[7]Разработчик!$J$7,[7]Разработчик!$I$8,IF(K1140&lt;=[7]Разработчик!$M$7,[7]Разработчик!$L$8,IF(K1140&lt;=[7]Разработчик!$P$7,[7]Разработчик!$O$8,IF(K1140&lt;=[7]Разработчик!$S$7,[7]Разработчик!$R$8,IF(K1140&lt;=425.9,3.5,IF(K1140&gt;=[7]Разработчик!$V$7,[7]Разработчик!$U$8))))))))),"-"))</f>
        <v>1.5</v>
      </c>
      <c r="O1140" s="145"/>
      <c r="P1140" s="71">
        <v>2019</v>
      </c>
      <c r="Q1140" s="71">
        <v>2023</v>
      </c>
      <c r="R1140" s="141">
        <v>12.5</v>
      </c>
      <c r="S1140" s="141" t="s">
        <v>340</v>
      </c>
      <c r="T1140" s="146">
        <f t="shared" si="182"/>
        <v>2028.5</v>
      </c>
      <c r="U1140" s="147">
        <v>2</v>
      </c>
      <c r="V1140" s="147">
        <v>3</v>
      </c>
      <c r="W1140" s="147">
        <v>5</v>
      </c>
      <c r="X1140" s="147">
        <v>2</v>
      </c>
      <c r="Y1140" s="147">
        <v>0</v>
      </c>
      <c r="Z1140" s="147">
        <v>2</v>
      </c>
      <c r="AA1140" s="147" t="s">
        <v>3082</v>
      </c>
      <c r="AB1140" s="147" t="s">
        <v>2521</v>
      </c>
      <c r="AC1140" s="196">
        <f t="shared" si="188"/>
        <v>9</v>
      </c>
      <c r="AD1140" s="196">
        <f t="shared" si="189"/>
        <v>33</v>
      </c>
      <c r="AE1140" s="196">
        <f t="shared" si="190"/>
        <v>42</v>
      </c>
    </row>
    <row r="1141" spans="1:31" s="7" customFormat="1" ht="24" x14ac:dyDescent="0.25">
      <c r="A1141" s="364"/>
      <c r="B1141" s="250">
        <v>31</v>
      </c>
      <c r="C1141" s="411"/>
      <c r="D1141" s="71" t="s">
        <v>2041</v>
      </c>
      <c r="E1141" s="382"/>
      <c r="F1141" s="18" t="s">
        <v>63</v>
      </c>
      <c r="G1141" s="48">
        <v>1.57</v>
      </c>
      <c r="H1141" s="48">
        <v>1.57</v>
      </c>
      <c r="I1141" s="46">
        <v>203</v>
      </c>
      <c r="J1141" s="46">
        <v>3.95</v>
      </c>
      <c r="K1141" s="48">
        <v>32</v>
      </c>
      <c r="L1141" s="48">
        <v>3.5</v>
      </c>
      <c r="M1141" s="71">
        <v>2016</v>
      </c>
      <c r="N1141" s="144">
        <f>IF(K1141="","",IF(O1141="",IF(K1141=0,"",IF(K1141&lt;=[7]Разработчик!$D$7,[7]Разработчик!$C$8,IF(K1141&lt;=[7]Разработчик!$G$7,[7]Разработчик!$F$8,IF(K1141&lt;=[7]Разработчик!$J$7,[7]Разработчик!$I$8,IF(K1141&lt;=[7]Разработчик!$M$7,[7]Разработчик!$L$8,IF(K1141&lt;=[7]Разработчик!$P$7,[7]Разработчик!$O$8,IF(K1141&lt;=[7]Разработчик!$S$7,[7]Разработчик!$R$8,IF(K1141&lt;=425.9,3.5,IF(K1141&gt;=[7]Разработчик!$V$7,[7]Разработчик!$U$8))))))))),"-"))</f>
        <v>1.5</v>
      </c>
      <c r="O1141" s="145"/>
      <c r="P1141" s="71">
        <v>2019</v>
      </c>
      <c r="Q1141" s="71">
        <v>2023</v>
      </c>
      <c r="R1141" s="141">
        <v>12.5</v>
      </c>
      <c r="S1141" s="141" t="s">
        <v>340</v>
      </c>
      <c r="T1141" s="146">
        <f t="shared" si="182"/>
        <v>2028.5</v>
      </c>
      <c r="U1141" s="147">
        <v>2</v>
      </c>
      <c r="V1141" s="147">
        <v>3</v>
      </c>
      <c r="W1141" s="147">
        <v>5</v>
      </c>
      <c r="X1141" s="147">
        <v>2</v>
      </c>
      <c r="Y1141" s="147">
        <v>0</v>
      </c>
      <c r="Z1141" s="147">
        <v>2</v>
      </c>
      <c r="AA1141" s="147" t="s">
        <v>3082</v>
      </c>
      <c r="AB1141" s="147" t="s">
        <v>2521</v>
      </c>
      <c r="AC1141" s="196">
        <f t="shared" si="188"/>
        <v>9</v>
      </c>
      <c r="AD1141" s="196">
        <f t="shared" si="189"/>
        <v>33</v>
      </c>
      <c r="AE1141" s="196">
        <f t="shared" si="190"/>
        <v>42</v>
      </c>
    </row>
    <row r="1142" spans="1:31" s="7" customFormat="1" ht="24" x14ac:dyDescent="0.25">
      <c r="A1142" s="364"/>
      <c r="B1142" s="250">
        <v>31</v>
      </c>
      <c r="C1142" s="411"/>
      <c r="D1142" s="71" t="s">
        <v>2042</v>
      </c>
      <c r="E1142" s="382"/>
      <c r="F1142" s="18" t="s">
        <v>63</v>
      </c>
      <c r="G1142" s="48">
        <v>1.57</v>
      </c>
      <c r="H1142" s="48">
        <v>1.57</v>
      </c>
      <c r="I1142" s="46">
        <v>203</v>
      </c>
      <c r="J1142" s="46">
        <v>3.88</v>
      </c>
      <c r="K1142" s="48">
        <v>32</v>
      </c>
      <c r="L1142" s="48">
        <v>3.5</v>
      </c>
      <c r="M1142" s="71">
        <v>2016</v>
      </c>
      <c r="N1142" s="144">
        <f>IF(K1142="","",IF(O1142="",IF(K1142=0,"",IF(K1142&lt;=[7]Разработчик!$D$7,[7]Разработчик!$C$8,IF(K1142&lt;=[7]Разработчик!$G$7,[7]Разработчик!$F$8,IF(K1142&lt;=[7]Разработчик!$J$7,[7]Разработчик!$I$8,IF(K1142&lt;=[7]Разработчик!$M$7,[7]Разработчик!$L$8,IF(K1142&lt;=[7]Разработчик!$P$7,[7]Разработчик!$O$8,IF(K1142&lt;=[7]Разработчик!$S$7,[7]Разработчик!$R$8,IF(K1142&lt;=425.9,3.5,IF(K1142&gt;=[7]Разработчик!$V$7,[7]Разработчик!$U$8))))))))),"-"))</f>
        <v>1.5</v>
      </c>
      <c r="O1142" s="145"/>
      <c r="P1142" s="71">
        <v>2019</v>
      </c>
      <c r="Q1142" s="71">
        <v>2023</v>
      </c>
      <c r="R1142" s="141">
        <v>12.5</v>
      </c>
      <c r="S1142" s="141" t="s">
        <v>340</v>
      </c>
      <c r="T1142" s="146">
        <f t="shared" si="182"/>
        <v>2028.5</v>
      </c>
      <c r="U1142" s="147">
        <v>2</v>
      </c>
      <c r="V1142" s="147">
        <v>3</v>
      </c>
      <c r="W1142" s="147">
        <v>5</v>
      </c>
      <c r="X1142" s="147">
        <v>2</v>
      </c>
      <c r="Y1142" s="147">
        <v>0</v>
      </c>
      <c r="Z1142" s="147">
        <v>2</v>
      </c>
      <c r="AA1142" s="147" t="s">
        <v>3082</v>
      </c>
      <c r="AB1142" s="147" t="s">
        <v>2521</v>
      </c>
      <c r="AC1142" s="196">
        <f t="shared" si="188"/>
        <v>9</v>
      </c>
      <c r="AD1142" s="196">
        <f t="shared" si="189"/>
        <v>33</v>
      </c>
      <c r="AE1142" s="196">
        <f t="shared" si="190"/>
        <v>42</v>
      </c>
    </row>
    <row r="1143" spans="1:31" s="7" customFormat="1" ht="24" x14ac:dyDescent="0.25">
      <c r="A1143" s="364"/>
      <c r="B1143" s="250">
        <v>31</v>
      </c>
      <c r="C1143" s="411"/>
      <c r="D1143" s="71" t="s">
        <v>2043</v>
      </c>
      <c r="E1143" s="382"/>
      <c r="F1143" s="18" t="s">
        <v>63</v>
      </c>
      <c r="G1143" s="48">
        <v>1.57</v>
      </c>
      <c r="H1143" s="48">
        <v>1.57</v>
      </c>
      <c r="I1143" s="46">
        <v>203</v>
      </c>
      <c r="J1143" s="46">
        <v>4.0999999999999996</v>
      </c>
      <c r="K1143" s="48">
        <v>32</v>
      </c>
      <c r="L1143" s="48">
        <v>3.5</v>
      </c>
      <c r="M1143" s="71">
        <v>2016</v>
      </c>
      <c r="N1143" s="144">
        <f>IF(K1143="","",IF(O1143="",IF(K1143=0,"",IF(K1143&lt;=[7]Разработчик!$D$7,[7]Разработчик!$C$8,IF(K1143&lt;=[7]Разработчик!$G$7,[7]Разработчик!$F$8,IF(K1143&lt;=[7]Разработчик!$J$7,[7]Разработчик!$I$8,IF(K1143&lt;=[7]Разработчик!$M$7,[7]Разработчик!$L$8,IF(K1143&lt;=[7]Разработчик!$P$7,[7]Разработчик!$O$8,IF(K1143&lt;=[7]Разработчик!$S$7,[7]Разработчик!$R$8,IF(K1143&lt;=425.9,3.5,IF(K1143&gt;=[7]Разработчик!$V$7,[7]Разработчик!$U$8))))))))),"-"))</f>
        <v>1.5</v>
      </c>
      <c r="O1143" s="145"/>
      <c r="P1143" s="71">
        <v>2019</v>
      </c>
      <c r="Q1143" s="71">
        <v>2023</v>
      </c>
      <c r="R1143" s="141">
        <v>12.5</v>
      </c>
      <c r="S1143" s="141" t="s">
        <v>340</v>
      </c>
      <c r="T1143" s="146">
        <f t="shared" si="182"/>
        <v>2028.5</v>
      </c>
      <c r="U1143" s="147">
        <v>2</v>
      </c>
      <c r="V1143" s="147">
        <v>3</v>
      </c>
      <c r="W1143" s="147">
        <v>5</v>
      </c>
      <c r="X1143" s="147">
        <v>2</v>
      </c>
      <c r="Y1143" s="147">
        <v>0</v>
      </c>
      <c r="Z1143" s="147">
        <v>2</v>
      </c>
      <c r="AA1143" s="147" t="s">
        <v>3082</v>
      </c>
      <c r="AB1143" s="147" t="s">
        <v>2521</v>
      </c>
      <c r="AC1143" s="196">
        <f t="shared" si="188"/>
        <v>9</v>
      </c>
      <c r="AD1143" s="196">
        <f t="shared" si="189"/>
        <v>33</v>
      </c>
      <c r="AE1143" s="196">
        <f t="shared" si="190"/>
        <v>42</v>
      </c>
    </row>
    <row r="1144" spans="1:31" s="7" customFormat="1" ht="24" x14ac:dyDescent="0.25">
      <c r="A1144" s="364"/>
      <c r="B1144" s="250">
        <v>31</v>
      </c>
      <c r="C1144" s="411"/>
      <c r="D1144" s="71" t="s">
        <v>2044</v>
      </c>
      <c r="E1144" s="382"/>
      <c r="F1144" s="18" t="s">
        <v>63</v>
      </c>
      <c r="G1144" s="48">
        <v>1.57</v>
      </c>
      <c r="H1144" s="48">
        <v>1.57</v>
      </c>
      <c r="I1144" s="46">
        <v>203</v>
      </c>
      <c r="J1144" s="46">
        <v>4.0999999999999996</v>
      </c>
      <c r="K1144" s="48">
        <v>32</v>
      </c>
      <c r="L1144" s="48">
        <v>3.5</v>
      </c>
      <c r="M1144" s="71">
        <v>2016</v>
      </c>
      <c r="N1144" s="144">
        <f>IF(K1144="","",IF(O1144="",IF(K1144=0,"",IF(K1144&lt;=[7]Разработчик!$D$7,[7]Разработчик!$C$8,IF(K1144&lt;=[7]Разработчик!$G$7,[7]Разработчик!$F$8,IF(K1144&lt;=[7]Разработчик!$J$7,[7]Разработчик!$I$8,IF(K1144&lt;=[7]Разработчик!$M$7,[7]Разработчик!$L$8,IF(K1144&lt;=[7]Разработчик!$P$7,[7]Разработчик!$O$8,IF(K1144&lt;=[7]Разработчик!$S$7,[7]Разработчик!$R$8,IF(K1144&lt;=425.9,3.5,IF(K1144&gt;=[7]Разработчик!$V$7,[7]Разработчик!$U$8))))))))),"-"))</f>
        <v>1.5</v>
      </c>
      <c r="O1144" s="145"/>
      <c r="P1144" s="71">
        <v>2019</v>
      </c>
      <c r="Q1144" s="71">
        <v>2023</v>
      </c>
      <c r="R1144" s="141">
        <v>12.5</v>
      </c>
      <c r="S1144" s="141" t="s">
        <v>340</v>
      </c>
      <c r="T1144" s="146">
        <f t="shared" si="182"/>
        <v>2028.5</v>
      </c>
      <c r="U1144" s="147">
        <v>2</v>
      </c>
      <c r="V1144" s="147">
        <v>3</v>
      </c>
      <c r="W1144" s="147">
        <v>5</v>
      </c>
      <c r="X1144" s="147">
        <v>2</v>
      </c>
      <c r="Y1144" s="147">
        <v>0</v>
      </c>
      <c r="Z1144" s="147">
        <v>2</v>
      </c>
      <c r="AA1144" s="147" t="s">
        <v>3082</v>
      </c>
      <c r="AB1144" s="147" t="s">
        <v>2521</v>
      </c>
      <c r="AC1144" s="196">
        <f t="shared" si="188"/>
        <v>9</v>
      </c>
      <c r="AD1144" s="196">
        <f t="shared" si="189"/>
        <v>33</v>
      </c>
      <c r="AE1144" s="196">
        <f t="shared" si="190"/>
        <v>42</v>
      </c>
    </row>
    <row r="1145" spans="1:31" s="7" customFormat="1" ht="24" x14ac:dyDescent="0.25">
      <c r="A1145" s="364"/>
      <c r="B1145" s="250">
        <v>31</v>
      </c>
      <c r="C1145" s="411"/>
      <c r="D1145" s="71" t="s">
        <v>2045</v>
      </c>
      <c r="E1145" s="382"/>
      <c r="F1145" s="18" t="s">
        <v>63</v>
      </c>
      <c r="G1145" s="48">
        <v>1.57</v>
      </c>
      <c r="H1145" s="48">
        <v>1.57</v>
      </c>
      <c r="I1145" s="46">
        <v>203</v>
      </c>
      <c r="J1145" s="46">
        <v>4.0999999999999996</v>
      </c>
      <c r="K1145" s="48">
        <v>32</v>
      </c>
      <c r="L1145" s="48">
        <v>3.5</v>
      </c>
      <c r="M1145" s="71">
        <v>2016</v>
      </c>
      <c r="N1145" s="144">
        <f>IF(K1145="","",IF(O1145="",IF(K1145=0,"",IF(K1145&lt;=[7]Разработчик!$D$7,[7]Разработчик!$C$8,IF(K1145&lt;=[7]Разработчик!$G$7,[7]Разработчик!$F$8,IF(K1145&lt;=[7]Разработчик!$J$7,[7]Разработчик!$I$8,IF(K1145&lt;=[7]Разработчик!$M$7,[7]Разработчик!$L$8,IF(K1145&lt;=[7]Разработчик!$P$7,[7]Разработчик!$O$8,IF(K1145&lt;=[7]Разработчик!$S$7,[7]Разработчик!$R$8,IF(K1145&lt;=425.9,3.5,IF(K1145&gt;=[7]Разработчик!$V$7,[7]Разработчик!$U$8))))))))),"-"))</f>
        <v>1.5</v>
      </c>
      <c r="O1145" s="145"/>
      <c r="P1145" s="71">
        <v>2019</v>
      </c>
      <c r="Q1145" s="71">
        <v>2023</v>
      </c>
      <c r="R1145" s="141">
        <v>12.5</v>
      </c>
      <c r="S1145" s="141" t="s">
        <v>340</v>
      </c>
      <c r="T1145" s="146">
        <f t="shared" si="182"/>
        <v>2028.5</v>
      </c>
      <c r="U1145" s="147">
        <v>2</v>
      </c>
      <c r="V1145" s="147">
        <v>3</v>
      </c>
      <c r="W1145" s="147">
        <v>5</v>
      </c>
      <c r="X1145" s="147">
        <v>2</v>
      </c>
      <c r="Y1145" s="147">
        <v>0</v>
      </c>
      <c r="Z1145" s="147">
        <v>2</v>
      </c>
      <c r="AA1145" s="147" t="s">
        <v>3082</v>
      </c>
      <c r="AB1145" s="147" t="s">
        <v>2521</v>
      </c>
      <c r="AC1145" s="196">
        <f t="shared" si="188"/>
        <v>9</v>
      </c>
      <c r="AD1145" s="196">
        <f t="shared" si="189"/>
        <v>33</v>
      </c>
      <c r="AE1145" s="196">
        <f t="shared" si="190"/>
        <v>42</v>
      </c>
    </row>
    <row r="1146" spans="1:31" s="7" customFormat="1" x14ac:dyDescent="0.25">
      <c r="A1146" s="364"/>
      <c r="B1146" s="250">
        <v>31</v>
      </c>
      <c r="C1146" s="411"/>
      <c r="D1146" s="321" t="s">
        <v>2046</v>
      </c>
      <c r="E1146" s="382"/>
      <c r="F1146" s="18" t="s">
        <v>63</v>
      </c>
      <c r="G1146" s="370">
        <v>1.57</v>
      </c>
      <c r="H1146" s="370">
        <v>1.57</v>
      </c>
      <c r="I1146" s="364">
        <v>203</v>
      </c>
      <c r="J1146" s="46">
        <v>27.85</v>
      </c>
      <c r="K1146" s="48">
        <v>57</v>
      </c>
      <c r="L1146" s="48">
        <v>4</v>
      </c>
      <c r="M1146" s="71">
        <v>2016</v>
      </c>
      <c r="N1146" s="144">
        <f>IF(K1146="","",IF(O1146="",IF(K1146=0,"",IF(K1146&lt;=[7]Разработчик!$D$7,[7]Разработчик!$C$8,IF(K1146&lt;=[7]Разработчик!$G$7,[7]Разработчик!$F$8,IF(K1146&lt;=[7]Разработчик!$J$7,[7]Разработчик!$I$8,IF(K1146&lt;=[7]Разработчик!$M$7,[7]Разработчик!$L$8,IF(K1146&lt;=[7]Разработчик!$P$7,[7]Разработчик!$O$8,IF(K1146&lt;=[7]Разработчик!$S$7,[7]Разработчик!$R$8,IF(K1146&lt;=425.9,3.5,IF(K1146&gt;=[7]Разработчик!$V$7,[7]Разработчик!$U$8))))))))),"-"))</f>
        <v>1.5</v>
      </c>
      <c r="O1146" s="145"/>
      <c r="P1146" s="71">
        <v>2019</v>
      </c>
      <c r="Q1146" s="71">
        <v>2023</v>
      </c>
      <c r="R1146" s="141">
        <v>12.5</v>
      </c>
      <c r="S1146" s="141" t="s">
        <v>340</v>
      </c>
      <c r="T1146" s="146">
        <f t="shared" si="182"/>
        <v>2028.5</v>
      </c>
      <c r="U1146" s="410">
        <v>9</v>
      </c>
      <c r="V1146" s="410">
        <v>8</v>
      </c>
      <c r="W1146" s="410">
        <v>11</v>
      </c>
      <c r="X1146" s="410">
        <v>4</v>
      </c>
      <c r="Y1146" s="410">
        <v>0</v>
      </c>
      <c r="Z1146" s="410">
        <v>5</v>
      </c>
      <c r="AA1146" s="410" t="s">
        <v>3083</v>
      </c>
      <c r="AB1146" s="410" t="s">
        <v>2521</v>
      </c>
      <c r="AC1146" s="196">
        <f t="shared" si="188"/>
        <v>26</v>
      </c>
      <c r="AD1146" s="196">
        <f t="shared" si="189"/>
        <v>87</v>
      </c>
      <c r="AE1146" s="196">
        <f t="shared" si="190"/>
        <v>113</v>
      </c>
    </row>
    <row r="1147" spans="1:31" s="7" customFormat="1" x14ac:dyDescent="0.25">
      <c r="A1147" s="364"/>
      <c r="B1147" s="250">
        <v>31</v>
      </c>
      <c r="C1147" s="411"/>
      <c r="D1147" s="321"/>
      <c r="E1147" s="382"/>
      <c r="F1147" s="18" t="s">
        <v>63</v>
      </c>
      <c r="G1147" s="370"/>
      <c r="H1147" s="370"/>
      <c r="I1147" s="364"/>
      <c r="J1147" s="46">
        <v>6.93</v>
      </c>
      <c r="K1147" s="48">
        <v>32</v>
      </c>
      <c r="L1147" s="48">
        <v>3.5</v>
      </c>
      <c r="M1147" s="71">
        <v>2016</v>
      </c>
      <c r="N1147" s="144">
        <f>IF(K1147="","",IF(O1147="",IF(K1147=0,"",IF(K1147&lt;=[7]Разработчик!$D$7,[7]Разработчик!$C$8,IF(K1147&lt;=[7]Разработчик!$G$7,[7]Разработчик!$F$8,IF(K1147&lt;=[7]Разработчик!$J$7,[7]Разработчик!$I$8,IF(K1147&lt;=[7]Разработчик!$M$7,[7]Разработчик!$L$8,IF(K1147&lt;=[7]Разработчик!$P$7,[7]Разработчик!$O$8,IF(K1147&lt;=[7]Разработчик!$S$7,[7]Разработчик!$R$8,IF(K1147&lt;=425.9,3.5,IF(K1147&gt;=[7]Разработчик!$V$7,[7]Разработчик!$U$8))))))))),"-"))</f>
        <v>1.5</v>
      </c>
      <c r="O1147" s="145"/>
      <c r="P1147" s="71">
        <v>2019</v>
      </c>
      <c r="Q1147" s="71">
        <v>2023</v>
      </c>
      <c r="R1147" s="141">
        <v>12.5</v>
      </c>
      <c r="S1147" s="141" t="s">
        <v>340</v>
      </c>
      <c r="T1147" s="146">
        <f t="shared" si="182"/>
        <v>2028.5</v>
      </c>
      <c r="U1147" s="410"/>
      <c r="V1147" s="410"/>
      <c r="W1147" s="410"/>
      <c r="X1147" s="410"/>
      <c r="Y1147" s="410"/>
      <c r="Z1147" s="410"/>
      <c r="AA1147" s="410"/>
      <c r="AB1147" s="410"/>
      <c r="AC1147" s="196">
        <f t="shared" si="188"/>
        <v>0</v>
      </c>
      <c r="AD1147" s="196">
        <f t="shared" si="189"/>
        <v>0</v>
      </c>
      <c r="AE1147" s="196">
        <f t="shared" si="190"/>
        <v>0</v>
      </c>
    </row>
    <row r="1148" spans="1:31" s="7" customFormat="1" ht="24" x14ac:dyDescent="0.25">
      <c r="A1148" s="364"/>
      <c r="B1148" s="250">
        <v>31</v>
      </c>
      <c r="C1148" s="411"/>
      <c r="D1148" s="71" t="s">
        <v>2047</v>
      </c>
      <c r="E1148" s="382"/>
      <c r="F1148" s="18" t="s">
        <v>63</v>
      </c>
      <c r="G1148" s="48">
        <v>1.57</v>
      </c>
      <c r="H1148" s="48">
        <v>1.57</v>
      </c>
      <c r="I1148" s="46">
        <v>203</v>
      </c>
      <c r="J1148" s="46">
        <v>26.3</v>
      </c>
      <c r="K1148" s="48">
        <v>32</v>
      </c>
      <c r="L1148" s="48">
        <v>3.5</v>
      </c>
      <c r="M1148" s="71">
        <v>2016</v>
      </c>
      <c r="N1148" s="144">
        <f>IF(K1148="","",IF(O1148="",IF(K1148=0,"",IF(K1148&lt;=[7]Разработчик!$D$7,[7]Разработчик!$C$8,IF(K1148&lt;=[7]Разработчик!$G$7,[7]Разработчик!$F$8,IF(K1148&lt;=[7]Разработчик!$J$7,[7]Разработчик!$I$8,IF(K1148&lt;=[7]Разработчик!$M$7,[7]Разработчик!$L$8,IF(K1148&lt;=[7]Разработчик!$P$7,[7]Разработчик!$O$8,IF(K1148&lt;=[7]Разработчик!$S$7,[7]Разработчик!$R$8,IF(K1148&lt;=425.9,3.5,IF(K1148&gt;=[7]Разработчик!$V$7,[7]Разработчик!$U$8))))))))),"-"))</f>
        <v>1.5</v>
      </c>
      <c r="O1148" s="145"/>
      <c r="P1148" s="71">
        <v>2019</v>
      </c>
      <c r="Q1148" s="71">
        <v>2023</v>
      </c>
      <c r="R1148" s="141">
        <v>12.5</v>
      </c>
      <c r="S1148" s="141" t="s">
        <v>340</v>
      </c>
      <c r="T1148" s="146">
        <f t="shared" si="182"/>
        <v>2028.5</v>
      </c>
      <c r="U1148" s="147">
        <v>7</v>
      </c>
      <c r="V1148" s="147">
        <v>6</v>
      </c>
      <c r="W1148" s="147">
        <v>9</v>
      </c>
      <c r="X1148" s="147">
        <v>2</v>
      </c>
      <c r="Y1148" s="147">
        <v>0</v>
      </c>
      <c r="Z1148" s="147">
        <v>1</v>
      </c>
      <c r="AA1148" s="147" t="s">
        <v>3084</v>
      </c>
      <c r="AB1148" s="147" t="s">
        <v>2521</v>
      </c>
      <c r="AC1148" s="196">
        <f t="shared" si="188"/>
        <v>16</v>
      </c>
      <c r="AD1148" s="196">
        <f t="shared" si="189"/>
        <v>57</v>
      </c>
      <c r="AE1148" s="196">
        <f t="shared" si="190"/>
        <v>73</v>
      </c>
    </row>
    <row r="1149" spans="1:31" s="7" customFormat="1" ht="15.75" x14ac:dyDescent="0.25">
      <c r="A1149" s="45"/>
      <c r="B1149" s="45"/>
      <c r="C1149" s="45"/>
      <c r="D1149" s="45"/>
      <c r="E1149" s="45"/>
      <c r="F1149" s="45"/>
      <c r="G1149" s="45"/>
      <c r="H1149" s="45"/>
      <c r="I1149" s="45"/>
      <c r="J1149" s="45"/>
      <c r="K1149" s="45"/>
      <c r="L1149" s="45"/>
      <c r="M1149" s="45"/>
      <c r="N1149" s="19" t="str">
        <f>IF(K1149="","",IF(O1149="",IF(K1149=0,"",IF(K1149&lt;=[7]Разработчик!$D$7,[7]Разработчик!$C$8,IF(K1149&lt;=[7]Разработчик!$G$7,[7]Разработчик!$F$8,IF(K1149&lt;=[7]Разработчик!$J$7,[7]Разработчик!$I$8,IF(K1149&lt;=[7]Разработчик!$M$7,[7]Разработчик!$L$8,IF(K1149&lt;=[7]Разработчик!$P$7,[7]Разработчик!$O$8,IF(K1149&lt;=[7]Разработчик!$S$7,[7]Разработчик!$R$8,IF(K1149&lt;=425.9,3.5,IF(K1149&gt;=[7]Разработчик!$V$7,[7]Разработчик!$U$8))))))))),"-"))</f>
        <v/>
      </c>
      <c r="O1149" s="20"/>
      <c r="P1149" s="45"/>
      <c r="Q1149" s="45"/>
      <c r="R1149" s="45"/>
      <c r="S1149" s="45"/>
      <c r="T1149" s="21" t="str">
        <f t="shared" si="182"/>
        <v/>
      </c>
      <c r="AA1149" s="22"/>
      <c r="AC1149" s="204">
        <v>8301</v>
      </c>
      <c r="AD1149" s="204">
        <v>23182</v>
      </c>
      <c r="AE1149" s="204">
        <v>31483</v>
      </c>
    </row>
    <row r="1150" spans="1:31" s="7" customFormat="1" ht="15.75" x14ac:dyDescent="0.25">
      <c r="A1150" s="12"/>
      <c r="B1150" s="5" t="s">
        <v>3205</v>
      </c>
      <c r="C1150" s="12"/>
      <c r="D1150" s="12"/>
      <c r="E1150" s="12"/>
      <c r="F1150" s="12"/>
      <c r="G1150" s="12"/>
      <c r="H1150" s="12"/>
      <c r="I1150" s="12"/>
      <c r="J1150" s="12"/>
      <c r="K1150" s="12"/>
      <c r="L1150" s="12"/>
      <c r="M1150" s="12"/>
      <c r="N1150" s="1" t="str">
        <f>IF(K1150="","",IF(O1150="",IF(K1150=0,"",IF(K1150&lt;=[7]Разработчик!$D$7,[7]Разработчик!$C$8,IF(K1150&lt;=[7]Разработчик!$G$7,[7]Разработчик!$F$8,IF(K1150&lt;=[7]Разработчик!$J$7,[7]Разработчик!$I$8,IF(K1150&lt;=[7]Разработчик!$M$7,[7]Разработчик!$L$8,IF(K1150&lt;=[7]Разработчик!$P$7,[7]Разработчик!$O$8,IF(K1150&lt;=[7]Разработчик!$S$7,[7]Разработчик!$R$8,IF(K1150&lt;=425.9,3.5,IF(K1150&gt;=[7]Разработчик!$V$7,[7]Разработчик!$U$8))))))))),"-"))</f>
        <v/>
      </c>
      <c r="O1150" s="2"/>
      <c r="P1150" s="12"/>
      <c r="Q1150" s="12"/>
      <c r="R1150" s="12"/>
      <c r="S1150" s="12"/>
      <c r="T1150" s="3" t="str">
        <f t="shared" si="182"/>
        <v/>
      </c>
      <c r="AA1150" s="22"/>
    </row>
    <row r="1151" spans="1:31" ht="15.75" x14ac:dyDescent="0.25">
      <c r="D1151" s="13"/>
      <c r="U1151" s="7"/>
      <c r="V1151" s="7"/>
      <c r="W1151" s="7"/>
      <c r="X1151" s="7"/>
      <c r="Y1151" s="7"/>
      <c r="Z1151" s="7"/>
      <c r="AA1151" s="22"/>
      <c r="AB1151" s="445"/>
      <c r="AC1151" s="451"/>
      <c r="AD1151" s="451"/>
      <c r="AE1151" s="451"/>
    </row>
    <row r="1152" spans="1:31" ht="15.75" x14ac:dyDescent="0.25">
      <c r="A1152" s="5"/>
      <c r="B1152" s="8"/>
      <c r="D1152" s="13"/>
      <c r="U1152" s="7"/>
      <c r="V1152" s="7"/>
      <c r="W1152" s="7"/>
      <c r="X1152" s="7"/>
      <c r="Y1152" s="7"/>
      <c r="Z1152" s="7"/>
      <c r="AA1152" s="22"/>
      <c r="AB1152" s="445"/>
      <c r="AC1152" s="450"/>
      <c r="AD1152" s="450"/>
      <c r="AE1152" s="450"/>
    </row>
  </sheetData>
  <autoFilter ref="A6:AE1150"/>
  <mergeCells count="1569">
    <mergeCell ref="AC3:AC5"/>
    <mergeCell ref="AD3:AD5"/>
    <mergeCell ref="AE3:AE5"/>
    <mergeCell ref="A2:AE2"/>
    <mergeCell ref="A1:AE1"/>
    <mergeCell ref="D1130:D1131"/>
    <mergeCell ref="G1130:G1131"/>
    <mergeCell ref="H1130:H1131"/>
    <mergeCell ref="I1130:I1131"/>
    <mergeCell ref="U1130:U1131"/>
    <mergeCell ref="V1130:V1131"/>
    <mergeCell ref="W1130:W1131"/>
    <mergeCell ref="X1130:X1131"/>
    <mergeCell ref="Y1130:Y1131"/>
    <mergeCell ref="Z1130:Z1131"/>
    <mergeCell ref="AA1130:AA1131"/>
    <mergeCell ref="AB1130:AB1131"/>
    <mergeCell ref="W1126:W1127"/>
    <mergeCell ref="X1126:X1127"/>
    <mergeCell ref="Y1126:Y1127"/>
    <mergeCell ref="Z1126:Z1127"/>
    <mergeCell ref="AA1126:AA1127"/>
    <mergeCell ref="AB1126:AB1127"/>
    <mergeCell ref="A1086:A1148"/>
    <mergeCell ref="C1086:C1148"/>
    <mergeCell ref="H1146:H1147"/>
    <mergeCell ref="I1146:I1147"/>
    <mergeCell ref="U1146:U1147"/>
    <mergeCell ref="V1146:V1147"/>
    <mergeCell ref="AA1146:AA1147"/>
    <mergeCell ref="AB1146:AB1147"/>
    <mergeCell ref="AA1105:AA1106"/>
    <mergeCell ref="AB1105:AB1106"/>
    <mergeCell ref="D1123:D1124"/>
    <mergeCell ref="G1123:G1124"/>
    <mergeCell ref="H1123:H1124"/>
    <mergeCell ref="I1123:I1124"/>
    <mergeCell ref="U1123:U1124"/>
    <mergeCell ref="V1123:V1124"/>
    <mergeCell ref="W1123:W1124"/>
    <mergeCell ref="X1123:X1124"/>
    <mergeCell ref="Y1123:Y1124"/>
    <mergeCell ref="Z1123:Z1124"/>
    <mergeCell ref="AA1123:AA1124"/>
    <mergeCell ref="AB1123:AB1124"/>
    <mergeCell ref="D1126:D1127"/>
    <mergeCell ref="G1126:G1127"/>
    <mergeCell ref="H1126:H1127"/>
    <mergeCell ref="I1126:I1127"/>
    <mergeCell ref="U1126:U1127"/>
    <mergeCell ref="V1126:V1127"/>
    <mergeCell ref="D1105:D1106"/>
    <mergeCell ref="G1105:G1106"/>
    <mergeCell ref="H1105:H1106"/>
    <mergeCell ref="I1105:I1106"/>
    <mergeCell ref="U1105:U1106"/>
    <mergeCell ref="V1105:V1106"/>
    <mergeCell ref="W1105:W1106"/>
    <mergeCell ref="X1105:X1106"/>
    <mergeCell ref="Y1105:Y1106"/>
    <mergeCell ref="Z1105:Z1106"/>
    <mergeCell ref="E1086:E1148"/>
    <mergeCell ref="D1102:D1103"/>
    <mergeCell ref="G1102:G1103"/>
    <mergeCell ref="H1102:H1103"/>
    <mergeCell ref="I1102:I1103"/>
    <mergeCell ref="D1146:D1147"/>
    <mergeCell ref="G1146:G1147"/>
    <mergeCell ref="W1146:W1147"/>
    <mergeCell ref="X1146:X1147"/>
    <mergeCell ref="Y1146:Y1147"/>
    <mergeCell ref="Z1146:Z1147"/>
    <mergeCell ref="N3:O3"/>
    <mergeCell ref="P3:Q3"/>
    <mergeCell ref="R3:R5"/>
    <mergeCell ref="S3:S5"/>
    <mergeCell ref="T3:T5"/>
    <mergeCell ref="A3:A5"/>
    <mergeCell ref="B3:B5"/>
    <mergeCell ref="C3:D3"/>
    <mergeCell ref="E3:E5"/>
    <mergeCell ref="F3:F5"/>
    <mergeCell ref="G3:L3"/>
    <mergeCell ref="M3:M5"/>
    <mergeCell ref="C7:C15"/>
    <mergeCell ref="A7:A15"/>
    <mergeCell ref="E7:E15"/>
    <mergeCell ref="C4:C5"/>
    <mergeCell ref="D4:D5"/>
    <mergeCell ref="G4:G5"/>
    <mergeCell ref="H4:I4"/>
    <mergeCell ref="J4:L4"/>
    <mergeCell ref="N4:N5"/>
    <mergeCell ref="O4:O5"/>
    <mergeCell ref="P4:P5"/>
    <mergeCell ref="Q4:Q5"/>
    <mergeCell ref="A16:A20"/>
    <mergeCell ref="C16:C20"/>
    <mergeCell ref="E16:E20"/>
    <mergeCell ref="A21:A24"/>
    <mergeCell ref="C21:C24"/>
    <mergeCell ref="E21:E24"/>
    <mergeCell ref="A25:A38"/>
    <mergeCell ref="C25:C38"/>
    <mergeCell ref="E25:E38"/>
    <mergeCell ref="A39:A61"/>
    <mergeCell ref="C39:C61"/>
    <mergeCell ref="E39:E61"/>
    <mergeCell ref="A62:A90"/>
    <mergeCell ref="C62:C90"/>
    <mergeCell ref="E62:E90"/>
    <mergeCell ref="D77"/>
    <mergeCell ref="G77"/>
    <mergeCell ref="H77"/>
    <mergeCell ref="I77"/>
    <mergeCell ref="A91:A92"/>
    <mergeCell ref="C91:C92"/>
    <mergeCell ref="E91:E92"/>
    <mergeCell ref="A95:A96"/>
    <mergeCell ref="C95:C96"/>
    <mergeCell ref="E95:E96"/>
    <mergeCell ref="A98"/>
    <mergeCell ref="C98"/>
    <mergeCell ref="D98"/>
    <mergeCell ref="E98"/>
    <mergeCell ref="G98"/>
    <mergeCell ref="H98"/>
    <mergeCell ref="I98"/>
    <mergeCell ref="H103:H104"/>
    <mergeCell ref="I103:I104"/>
    <mergeCell ref="D105:D107"/>
    <mergeCell ref="G105:G107"/>
    <mergeCell ref="H105:H107"/>
    <mergeCell ref="I105:I107"/>
    <mergeCell ref="I99"/>
    <mergeCell ref="A100:A107"/>
    <mergeCell ref="C100:C107"/>
    <mergeCell ref="D100:D102"/>
    <mergeCell ref="E100:E107"/>
    <mergeCell ref="G100:G102"/>
    <mergeCell ref="H100:H102"/>
    <mergeCell ref="I100:I102"/>
    <mergeCell ref="D103:D104"/>
    <mergeCell ref="G103:G104"/>
    <mergeCell ref="A99"/>
    <mergeCell ref="C99"/>
    <mergeCell ref="D99"/>
    <mergeCell ref="E99"/>
    <mergeCell ref="G99"/>
    <mergeCell ref="H99"/>
    <mergeCell ref="A116:A147"/>
    <mergeCell ref="C116:C147"/>
    <mergeCell ref="D116:D119"/>
    <mergeCell ref="E116:E147"/>
    <mergeCell ref="G116:G119"/>
    <mergeCell ref="H116:H119"/>
    <mergeCell ref="I116:I119"/>
    <mergeCell ref="D120:D123"/>
    <mergeCell ref="G120:G123"/>
    <mergeCell ref="I108:I111"/>
    <mergeCell ref="D112:D115"/>
    <mergeCell ref="G112:G115"/>
    <mergeCell ref="H112:H115"/>
    <mergeCell ref="I112:I115"/>
    <mergeCell ref="A108:A115"/>
    <mergeCell ref="C108:C115"/>
    <mergeCell ref="D108:D111"/>
    <mergeCell ref="E108:E115"/>
    <mergeCell ref="G108:G111"/>
    <mergeCell ref="H108:H111"/>
    <mergeCell ref="D138:D143"/>
    <mergeCell ref="G138:G143"/>
    <mergeCell ref="H138:H143"/>
    <mergeCell ref="I138:I143"/>
    <mergeCell ref="D144:D147"/>
    <mergeCell ref="G144:G147"/>
    <mergeCell ref="H144:H147"/>
    <mergeCell ref="I144:I147"/>
    <mergeCell ref="D129:D132"/>
    <mergeCell ref="G129:G132"/>
    <mergeCell ref="H129:H132"/>
    <mergeCell ref="I129:I132"/>
    <mergeCell ref="D133:D136"/>
    <mergeCell ref="G133:G136"/>
    <mergeCell ref="H133:H136"/>
    <mergeCell ref="I133:I136"/>
    <mergeCell ref="H120:H123"/>
    <mergeCell ref="I120:I123"/>
    <mergeCell ref="D124:D128"/>
    <mergeCell ref="G124:G128"/>
    <mergeCell ref="H124:H128"/>
    <mergeCell ref="I124:I128"/>
    <mergeCell ref="I148:I150"/>
    <mergeCell ref="D151:D153"/>
    <mergeCell ref="G151:G153"/>
    <mergeCell ref="H151:H153"/>
    <mergeCell ref="I151:I153"/>
    <mergeCell ref="D154:D156"/>
    <mergeCell ref="G154:G156"/>
    <mergeCell ref="H154:H156"/>
    <mergeCell ref="I154:I156"/>
    <mergeCell ref="A148:A162"/>
    <mergeCell ref="C148:C162"/>
    <mergeCell ref="D148:D150"/>
    <mergeCell ref="E148:E162"/>
    <mergeCell ref="G148:G150"/>
    <mergeCell ref="H148:H150"/>
    <mergeCell ref="D157:D159"/>
    <mergeCell ref="G157:G159"/>
    <mergeCell ref="H157:H159"/>
    <mergeCell ref="A163:A168"/>
    <mergeCell ref="C163:C168"/>
    <mergeCell ref="D163:D165"/>
    <mergeCell ref="E163:E168"/>
    <mergeCell ref="G163:G165"/>
    <mergeCell ref="H163:H165"/>
    <mergeCell ref="I163:I165"/>
    <mergeCell ref="D166:D168"/>
    <mergeCell ref="I157:I159"/>
    <mergeCell ref="D160:D162"/>
    <mergeCell ref="G160:G162"/>
    <mergeCell ref="H160:H162"/>
    <mergeCell ref="I160:I162"/>
    <mergeCell ref="G166:G168"/>
    <mergeCell ref="H166:H168"/>
    <mergeCell ref="I166:I168"/>
    <mergeCell ref="I169:I171"/>
    <mergeCell ref="A169:A171"/>
    <mergeCell ref="C169:C171"/>
    <mergeCell ref="D169:D171"/>
    <mergeCell ref="E169:E171"/>
    <mergeCell ref="G169:G171"/>
    <mergeCell ref="H169:H171"/>
    <mergeCell ref="D172:D174"/>
    <mergeCell ref="G172:G174"/>
    <mergeCell ref="H172:H174"/>
    <mergeCell ref="I172:I174"/>
    <mergeCell ref="A172:A174"/>
    <mergeCell ref="C172:C174"/>
    <mergeCell ref="E172:E174"/>
    <mergeCell ref="D178:D179"/>
    <mergeCell ref="G178:G179"/>
    <mergeCell ref="H178:H179"/>
    <mergeCell ref="I178:I179"/>
    <mergeCell ref="D180:D183"/>
    <mergeCell ref="G180:G183"/>
    <mergeCell ref="H180:H183"/>
    <mergeCell ref="I180:I183"/>
    <mergeCell ref="A178:A183"/>
    <mergeCell ref="C178:C183"/>
    <mergeCell ref="E178:E183"/>
    <mergeCell ref="D175:D177"/>
    <mergeCell ref="G175:G177"/>
    <mergeCell ref="H175:H177"/>
    <mergeCell ref="I175:I177"/>
    <mergeCell ref="A175:A177"/>
    <mergeCell ref="C175:C177"/>
    <mergeCell ref="E175:E177"/>
    <mergeCell ref="I193:I195"/>
    <mergeCell ref="D196:D203"/>
    <mergeCell ref="G196:G203"/>
    <mergeCell ref="H196:H203"/>
    <mergeCell ref="I196:I203"/>
    <mergeCell ref="D204:D206"/>
    <mergeCell ref="G204:G206"/>
    <mergeCell ref="H204:H206"/>
    <mergeCell ref="I204:I206"/>
    <mergeCell ref="A193:A207"/>
    <mergeCell ref="C193:C207"/>
    <mergeCell ref="D193:D195"/>
    <mergeCell ref="E193:E207"/>
    <mergeCell ref="G193:G195"/>
    <mergeCell ref="H193:H195"/>
    <mergeCell ref="I184:I186"/>
    <mergeCell ref="D187:D188"/>
    <mergeCell ref="G187:G188"/>
    <mergeCell ref="H187:H188"/>
    <mergeCell ref="I187:I188"/>
    <mergeCell ref="D189:D192"/>
    <mergeCell ref="G189:G192"/>
    <mergeCell ref="H189:H192"/>
    <mergeCell ref="I189:I192"/>
    <mergeCell ref="A184:A192"/>
    <mergeCell ref="C184:C192"/>
    <mergeCell ref="D184:D186"/>
    <mergeCell ref="E184:E192"/>
    <mergeCell ref="G184:G186"/>
    <mergeCell ref="H184:H186"/>
    <mergeCell ref="H219:H221"/>
    <mergeCell ref="I219:I221"/>
    <mergeCell ref="A222:A225"/>
    <mergeCell ref="C222:C225"/>
    <mergeCell ref="E222:E225"/>
    <mergeCell ref="D223:D225"/>
    <mergeCell ref="G223:G225"/>
    <mergeCell ref="H223:H225"/>
    <mergeCell ref="I223:I225"/>
    <mergeCell ref="I208:I211"/>
    <mergeCell ref="D215:D216"/>
    <mergeCell ref="G215:G216"/>
    <mergeCell ref="H215:H216"/>
    <mergeCell ref="I215:I216"/>
    <mergeCell ref="A218:A221"/>
    <mergeCell ref="C218:C221"/>
    <mergeCell ref="E218:E221"/>
    <mergeCell ref="D219:D221"/>
    <mergeCell ref="G219:G221"/>
    <mergeCell ref="A208:A217"/>
    <mergeCell ref="C208:C217"/>
    <mergeCell ref="D208:D211"/>
    <mergeCell ref="E208:E217"/>
    <mergeCell ref="G208:G211"/>
    <mergeCell ref="H208:H211"/>
    <mergeCell ref="H231:H232"/>
    <mergeCell ref="I231:I232"/>
    <mergeCell ref="D233:D234"/>
    <mergeCell ref="G233:G234"/>
    <mergeCell ref="H233:H234"/>
    <mergeCell ref="I233:I234"/>
    <mergeCell ref="I226:I228"/>
    <mergeCell ref="A229:A234"/>
    <mergeCell ref="C229:C234"/>
    <mergeCell ref="D229:D230"/>
    <mergeCell ref="E229:E234"/>
    <mergeCell ref="G229:G230"/>
    <mergeCell ref="H229:H230"/>
    <mergeCell ref="I229:I230"/>
    <mergeCell ref="D231:D232"/>
    <mergeCell ref="G231:G232"/>
    <mergeCell ref="A226:A228"/>
    <mergeCell ref="C226:C228"/>
    <mergeCell ref="D226:D228"/>
    <mergeCell ref="E226:E228"/>
    <mergeCell ref="G226:G228"/>
    <mergeCell ref="H226:H228"/>
    <mergeCell ref="A235:A246"/>
    <mergeCell ref="C235:C246"/>
    <mergeCell ref="E235:E246"/>
    <mergeCell ref="D235:D242"/>
    <mergeCell ref="I247:I249"/>
    <mergeCell ref="D250:D252"/>
    <mergeCell ref="G250:G252"/>
    <mergeCell ref="H250:H252"/>
    <mergeCell ref="I250:I252"/>
    <mergeCell ref="D253:D256"/>
    <mergeCell ref="G253:G256"/>
    <mergeCell ref="H253:H256"/>
    <mergeCell ref="I253:I256"/>
    <mergeCell ref="A247:A256"/>
    <mergeCell ref="C247:C256"/>
    <mergeCell ref="D247:D249"/>
    <mergeCell ref="E247:E256"/>
    <mergeCell ref="G247:G249"/>
    <mergeCell ref="H247:H249"/>
    <mergeCell ref="G235:G242"/>
    <mergeCell ref="H235:H242"/>
    <mergeCell ref="I235:I242"/>
    <mergeCell ref="D243:D246"/>
    <mergeCell ref="G243:G246"/>
    <mergeCell ref="H243:H246"/>
    <mergeCell ref="I243:I246"/>
    <mergeCell ref="I266:I268"/>
    <mergeCell ref="D269:D270"/>
    <mergeCell ref="G269:G270"/>
    <mergeCell ref="H269:H270"/>
    <mergeCell ref="I269:I270"/>
    <mergeCell ref="D271:D274"/>
    <mergeCell ref="G271:G274"/>
    <mergeCell ref="H271:H274"/>
    <mergeCell ref="I271:I274"/>
    <mergeCell ref="A266:A274"/>
    <mergeCell ref="C266:C274"/>
    <mergeCell ref="D266:D268"/>
    <mergeCell ref="E266:E274"/>
    <mergeCell ref="G266:G268"/>
    <mergeCell ref="H266:H268"/>
    <mergeCell ref="I257:I259"/>
    <mergeCell ref="D260:D261"/>
    <mergeCell ref="G260:G261"/>
    <mergeCell ref="H260:H261"/>
    <mergeCell ref="I260:I261"/>
    <mergeCell ref="D262:D265"/>
    <mergeCell ref="G262:G265"/>
    <mergeCell ref="H262:H265"/>
    <mergeCell ref="I262:I265"/>
    <mergeCell ref="A257:A265"/>
    <mergeCell ref="C257:C265"/>
    <mergeCell ref="D257:D259"/>
    <mergeCell ref="E257:E265"/>
    <mergeCell ref="G257:G259"/>
    <mergeCell ref="H257:H259"/>
    <mergeCell ref="I287:I289"/>
    <mergeCell ref="A290:A300"/>
    <mergeCell ref="C290:C300"/>
    <mergeCell ref="D290:D292"/>
    <mergeCell ref="E290:E300"/>
    <mergeCell ref="G290:G292"/>
    <mergeCell ref="H290:H292"/>
    <mergeCell ref="I290:I292"/>
    <mergeCell ref="D293:D294"/>
    <mergeCell ref="G293:G294"/>
    <mergeCell ref="I275:I279"/>
    <mergeCell ref="D280:D284"/>
    <mergeCell ref="G280:G284"/>
    <mergeCell ref="H280:H284"/>
    <mergeCell ref="I280:I284"/>
    <mergeCell ref="D285:D286"/>
    <mergeCell ref="G285:G286"/>
    <mergeCell ref="H285:H286"/>
    <mergeCell ref="I285:I286"/>
    <mergeCell ref="A275:A289"/>
    <mergeCell ref="C275:C289"/>
    <mergeCell ref="D275:D279"/>
    <mergeCell ref="E275:E289"/>
    <mergeCell ref="G275:G279"/>
    <mergeCell ref="H275:H279"/>
    <mergeCell ref="D287:D289"/>
    <mergeCell ref="G287:G289"/>
    <mergeCell ref="H287:H289"/>
    <mergeCell ref="G311:G312"/>
    <mergeCell ref="H311:H312"/>
    <mergeCell ref="L297:L298"/>
    <mergeCell ref="D299:D300"/>
    <mergeCell ref="G299:G300"/>
    <mergeCell ref="H299:H300"/>
    <mergeCell ref="I299:I300"/>
    <mergeCell ref="J299:J300"/>
    <mergeCell ref="K299:K300"/>
    <mergeCell ref="L299:L300"/>
    <mergeCell ref="D297:D298"/>
    <mergeCell ref="G297:G298"/>
    <mergeCell ref="H297:H298"/>
    <mergeCell ref="I297:I298"/>
    <mergeCell ref="J297:J298"/>
    <mergeCell ref="K297:K298"/>
    <mergeCell ref="H293:H294"/>
    <mergeCell ref="I293:I294"/>
    <mergeCell ref="D295:D296"/>
    <mergeCell ref="G295:G296"/>
    <mergeCell ref="H295:H296"/>
    <mergeCell ref="I295:I296"/>
    <mergeCell ref="H315:H317"/>
    <mergeCell ref="I315:I317"/>
    <mergeCell ref="D319:D321"/>
    <mergeCell ref="G319:G321"/>
    <mergeCell ref="H319:H321"/>
    <mergeCell ref="I319:I321"/>
    <mergeCell ref="I311:I312"/>
    <mergeCell ref="D313:D314"/>
    <mergeCell ref="G313:G314"/>
    <mergeCell ref="H313:H314"/>
    <mergeCell ref="I313:I314"/>
    <mergeCell ref="A315:A335"/>
    <mergeCell ref="C315:C335"/>
    <mergeCell ref="D315:D317"/>
    <mergeCell ref="E315:E335"/>
    <mergeCell ref="G315:G317"/>
    <mergeCell ref="I301:I304"/>
    <mergeCell ref="D305:D308"/>
    <mergeCell ref="G305:G308"/>
    <mergeCell ref="H305:H308"/>
    <mergeCell ref="I305:I308"/>
    <mergeCell ref="D309:D310"/>
    <mergeCell ref="G309:G310"/>
    <mergeCell ref="H309:H310"/>
    <mergeCell ref="I309:I310"/>
    <mergeCell ref="A301:A314"/>
    <mergeCell ref="C301:C314"/>
    <mergeCell ref="D301:D304"/>
    <mergeCell ref="E301:E314"/>
    <mergeCell ref="G301:G304"/>
    <mergeCell ref="H301:H304"/>
    <mergeCell ref="D311:D312"/>
    <mergeCell ref="D330:D331"/>
    <mergeCell ref="G330:G331"/>
    <mergeCell ref="H330:H331"/>
    <mergeCell ref="I330:I331"/>
    <mergeCell ref="D332:D333"/>
    <mergeCell ref="G332:G333"/>
    <mergeCell ref="H332:H333"/>
    <mergeCell ref="I332:I333"/>
    <mergeCell ref="D326:D327"/>
    <mergeCell ref="G326:G327"/>
    <mergeCell ref="H326:H327"/>
    <mergeCell ref="I326:I327"/>
    <mergeCell ref="D328:D329"/>
    <mergeCell ref="G328:G329"/>
    <mergeCell ref="H328:H329"/>
    <mergeCell ref="I328:I329"/>
    <mergeCell ref="D322:D323"/>
    <mergeCell ref="G322:G323"/>
    <mergeCell ref="H322:H323"/>
    <mergeCell ref="I322:I323"/>
    <mergeCell ref="D324:D325"/>
    <mergeCell ref="G324:G325"/>
    <mergeCell ref="H324:H325"/>
    <mergeCell ref="I324:I325"/>
    <mergeCell ref="H345:H348"/>
    <mergeCell ref="I345:I348"/>
    <mergeCell ref="D349:D351"/>
    <mergeCell ref="G349:G351"/>
    <mergeCell ref="H349:H351"/>
    <mergeCell ref="I349:I351"/>
    <mergeCell ref="I337:I340"/>
    <mergeCell ref="D341:D343"/>
    <mergeCell ref="G341:G343"/>
    <mergeCell ref="H341:H343"/>
    <mergeCell ref="I341:I343"/>
    <mergeCell ref="A344:A351"/>
    <mergeCell ref="C344:C351"/>
    <mergeCell ref="E344:E351"/>
    <mergeCell ref="D345:D348"/>
    <mergeCell ref="G345:G348"/>
    <mergeCell ref="D334:D335"/>
    <mergeCell ref="G334:G335"/>
    <mergeCell ref="H334:H335"/>
    <mergeCell ref="I334:I335"/>
    <mergeCell ref="A336:A343"/>
    <mergeCell ref="C336:C343"/>
    <mergeCell ref="E336:E343"/>
    <mergeCell ref="D337:D340"/>
    <mergeCell ref="G337:G340"/>
    <mergeCell ref="H337:H340"/>
    <mergeCell ref="I352:I353"/>
    <mergeCell ref="A352:A354"/>
    <mergeCell ref="C352:C354"/>
    <mergeCell ref="D352:D353"/>
    <mergeCell ref="E352:E354"/>
    <mergeCell ref="G352:G353"/>
    <mergeCell ref="H352:H353"/>
    <mergeCell ref="H360:H362"/>
    <mergeCell ref="I360:I362"/>
    <mergeCell ref="D363:D367"/>
    <mergeCell ref="G363:G367"/>
    <mergeCell ref="H363:H367"/>
    <mergeCell ref="I363:I367"/>
    <mergeCell ref="I355:I357"/>
    <mergeCell ref="D358:D359"/>
    <mergeCell ref="G358:G359"/>
    <mergeCell ref="H358:H359"/>
    <mergeCell ref="I358:I359"/>
    <mergeCell ref="A360:A369"/>
    <mergeCell ref="C360:C369"/>
    <mergeCell ref="D360:D362"/>
    <mergeCell ref="E360:E369"/>
    <mergeCell ref="G360:G362"/>
    <mergeCell ref="A355:A359"/>
    <mergeCell ref="C355:C359"/>
    <mergeCell ref="D355:D357"/>
    <mergeCell ref="E355:E359"/>
    <mergeCell ref="G355:G357"/>
    <mergeCell ref="H355:H357"/>
    <mergeCell ref="A370:A374"/>
    <mergeCell ref="C370:C374"/>
    <mergeCell ref="D370:D373"/>
    <mergeCell ref="E370:E374"/>
    <mergeCell ref="G370:G373"/>
    <mergeCell ref="H370:H373"/>
    <mergeCell ref="I370:I373"/>
    <mergeCell ref="D368:D369"/>
    <mergeCell ref="G368:G369"/>
    <mergeCell ref="H368:H369"/>
    <mergeCell ref="I368:I369"/>
    <mergeCell ref="I383:I386"/>
    <mergeCell ref="D387:D390"/>
    <mergeCell ref="G387:G390"/>
    <mergeCell ref="H387:H390"/>
    <mergeCell ref="I387:I390"/>
    <mergeCell ref="D391:D394"/>
    <mergeCell ref="G391:G394"/>
    <mergeCell ref="H391:H394"/>
    <mergeCell ref="I391:I394"/>
    <mergeCell ref="I375:I376"/>
    <mergeCell ref="D377:D378"/>
    <mergeCell ref="G377:G378"/>
    <mergeCell ref="H377:H378"/>
    <mergeCell ref="I377:I378"/>
    <mergeCell ref="D379:D382"/>
    <mergeCell ref="G379:G382"/>
    <mergeCell ref="H379:H382"/>
    <mergeCell ref="I379:I382"/>
    <mergeCell ref="D375:D376"/>
    <mergeCell ref="E375:E404"/>
    <mergeCell ref="G375:G376"/>
    <mergeCell ref="H375:H376"/>
    <mergeCell ref="D383:D386"/>
    <mergeCell ref="G383:G386"/>
    <mergeCell ref="H383:H386"/>
    <mergeCell ref="D395:D398"/>
    <mergeCell ref="D402:D403"/>
    <mergeCell ref="G402:G403"/>
    <mergeCell ref="H402:H403"/>
    <mergeCell ref="I402:I403"/>
    <mergeCell ref="A405:A408"/>
    <mergeCell ref="C405:C408"/>
    <mergeCell ref="D405:D407"/>
    <mergeCell ref="E405:E408"/>
    <mergeCell ref="G405:G407"/>
    <mergeCell ref="H405:H407"/>
    <mergeCell ref="G395:G398"/>
    <mergeCell ref="H395:H398"/>
    <mergeCell ref="I395:I398"/>
    <mergeCell ref="D399:D401"/>
    <mergeCell ref="G399:G401"/>
    <mergeCell ref="H399:H401"/>
    <mergeCell ref="I399:I401"/>
    <mergeCell ref="A375:A404"/>
    <mergeCell ref="C375:C404"/>
    <mergeCell ref="I409:I413"/>
    <mergeCell ref="A414:A418"/>
    <mergeCell ref="C414:C418"/>
    <mergeCell ref="D414:D415"/>
    <mergeCell ref="E414:E418"/>
    <mergeCell ref="G414:G415"/>
    <mergeCell ref="H414:H415"/>
    <mergeCell ref="I414:I415"/>
    <mergeCell ref="D416:D418"/>
    <mergeCell ref="G416:G418"/>
    <mergeCell ref="A409:A413"/>
    <mergeCell ref="C409:C413"/>
    <mergeCell ref="D409:D413"/>
    <mergeCell ref="E409:E413"/>
    <mergeCell ref="G409:G413"/>
    <mergeCell ref="H409:H413"/>
    <mergeCell ref="I405:I407"/>
    <mergeCell ref="H416:H418"/>
    <mergeCell ref="I416:I418"/>
    <mergeCell ref="G426:G427"/>
    <mergeCell ref="H426:H427"/>
    <mergeCell ref="I426:I427"/>
    <mergeCell ref="D419:D423"/>
    <mergeCell ref="E419:E442"/>
    <mergeCell ref="G419:G423"/>
    <mergeCell ref="H419:H423"/>
    <mergeCell ref="D428:D429"/>
    <mergeCell ref="G428:G429"/>
    <mergeCell ref="H428:H429"/>
    <mergeCell ref="D434:D435"/>
    <mergeCell ref="D438:D439"/>
    <mergeCell ref="G438:G439"/>
    <mergeCell ref="H438:H439"/>
    <mergeCell ref="I438:I439"/>
    <mergeCell ref="G434:G435"/>
    <mergeCell ref="H434:H435"/>
    <mergeCell ref="I434:I435"/>
    <mergeCell ref="D436:D437"/>
    <mergeCell ref="G436:G437"/>
    <mergeCell ref="H436:H437"/>
    <mergeCell ref="I436:I437"/>
    <mergeCell ref="A419:A442"/>
    <mergeCell ref="C419:C442"/>
    <mergeCell ref="A443:A446"/>
    <mergeCell ref="C443:C446"/>
    <mergeCell ref="E443:E446"/>
    <mergeCell ref="I428:I429"/>
    <mergeCell ref="D430:D431"/>
    <mergeCell ref="G430:G431"/>
    <mergeCell ref="H430:H431"/>
    <mergeCell ref="I430:I431"/>
    <mergeCell ref="D432:D433"/>
    <mergeCell ref="G432:G433"/>
    <mergeCell ref="H432:H433"/>
    <mergeCell ref="I432:I433"/>
    <mergeCell ref="I419:I423"/>
    <mergeCell ref="D424:D425"/>
    <mergeCell ref="G424:G425"/>
    <mergeCell ref="H424:H425"/>
    <mergeCell ref="I424:I425"/>
    <mergeCell ref="D426:D427"/>
    <mergeCell ref="D448:D451"/>
    <mergeCell ref="D452:D453"/>
    <mergeCell ref="G452:G453"/>
    <mergeCell ref="H452:H453"/>
    <mergeCell ref="I452:I453"/>
    <mergeCell ref="A454:A462"/>
    <mergeCell ref="C454:C462"/>
    <mergeCell ref="E454:E462"/>
    <mergeCell ref="D455:D456"/>
    <mergeCell ref="G455:G456"/>
    <mergeCell ref="A447:A453"/>
    <mergeCell ref="C447:C453"/>
    <mergeCell ref="E447:E453"/>
    <mergeCell ref="G447:G451"/>
    <mergeCell ref="H447:H451"/>
    <mergeCell ref="I447:I451"/>
    <mergeCell ref="I464:I465"/>
    <mergeCell ref="D466:D467"/>
    <mergeCell ref="G466:G467"/>
    <mergeCell ref="H466:H467"/>
    <mergeCell ref="I466:I467"/>
    <mergeCell ref="A468:A472"/>
    <mergeCell ref="C468:C472"/>
    <mergeCell ref="E468:E472"/>
    <mergeCell ref="D469:D472"/>
    <mergeCell ref="G469:G472"/>
    <mergeCell ref="A463:A467"/>
    <mergeCell ref="C463:C467"/>
    <mergeCell ref="E463:E467"/>
    <mergeCell ref="D464:D465"/>
    <mergeCell ref="G464:G465"/>
    <mergeCell ref="H464:H465"/>
    <mergeCell ref="H455:H456"/>
    <mergeCell ref="I455:I456"/>
    <mergeCell ref="D458:D460"/>
    <mergeCell ref="G458:G460"/>
    <mergeCell ref="H458:H460"/>
    <mergeCell ref="I458:I460"/>
    <mergeCell ref="H469:H472"/>
    <mergeCell ref="I469:I472"/>
    <mergeCell ref="H473:H474"/>
    <mergeCell ref="I473:I474"/>
    <mergeCell ref="A473:A474"/>
    <mergeCell ref="C473:C474"/>
    <mergeCell ref="D473:D474"/>
    <mergeCell ref="E473:E474"/>
    <mergeCell ref="G473:G474"/>
    <mergeCell ref="A475:A477"/>
    <mergeCell ref="C475:C477"/>
    <mergeCell ref="E475:E477"/>
    <mergeCell ref="G475:G477"/>
    <mergeCell ref="H475:H477"/>
    <mergeCell ref="I475:I477"/>
    <mergeCell ref="D476:D477"/>
    <mergeCell ref="A478:A480"/>
    <mergeCell ref="C478:C480"/>
    <mergeCell ref="E478:E480"/>
    <mergeCell ref="H485:H487"/>
    <mergeCell ref="I485:I487"/>
    <mergeCell ref="A481:A487"/>
    <mergeCell ref="C481:C487"/>
    <mergeCell ref="E481:E487"/>
    <mergeCell ref="D482:D484"/>
    <mergeCell ref="G482:G484"/>
    <mergeCell ref="H482:H484"/>
    <mergeCell ref="I482:I484"/>
    <mergeCell ref="D485:D487"/>
    <mergeCell ref="G485:G487"/>
    <mergeCell ref="A488:A489"/>
    <mergeCell ref="C488:C489"/>
    <mergeCell ref="D488:D489"/>
    <mergeCell ref="E488:E489"/>
    <mergeCell ref="G488:G489"/>
    <mergeCell ref="H488:H489"/>
    <mergeCell ref="I488:I489"/>
    <mergeCell ref="A490:A512"/>
    <mergeCell ref="C490:C512"/>
    <mergeCell ref="D490:D492"/>
    <mergeCell ref="E490:E512"/>
    <mergeCell ref="G490:G492"/>
    <mergeCell ref="H490:H492"/>
    <mergeCell ref="I490:I492"/>
    <mergeCell ref="D496:D497"/>
    <mergeCell ref="G496:G497"/>
    <mergeCell ref="H496:H497"/>
    <mergeCell ref="G554:G555"/>
    <mergeCell ref="H554:H555"/>
    <mergeCell ref="I554:I555"/>
    <mergeCell ref="D542:D543"/>
    <mergeCell ref="G542:G543"/>
    <mergeCell ref="H542:H543"/>
    <mergeCell ref="I542:I543"/>
    <mergeCell ref="D547:D549"/>
    <mergeCell ref="G547:G549"/>
    <mergeCell ref="H547:H549"/>
    <mergeCell ref="I547:I549"/>
    <mergeCell ref="I496:I497"/>
    <mergeCell ref="D509:D511"/>
    <mergeCell ref="G509:G511"/>
    <mergeCell ref="H509:H511"/>
    <mergeCell ref="I509:I511"/>
    <mergeCell ref="G537:G538"/>
    <mergeCell ref="H537:H538"/>
    <mergeCell ref="I537:I538"/>
    <mergeCell ref="I514:I516"/>
    <mergeCell ref="D517:D518"/>
    <mergeCell ref="G517:G518"/>
    <mergeCell ref="H517:H518"/>
    <mergeCell ref="I517:I518"/>
    <mergeCell ref="D519:D520"/>
    <mergeCell ref="G519:G520"/>
    <mergeCell ref="H519:H520"/>
    <mergeCell ref="I519:I520"/>
    <mergeCell ref="E513:E582"/>
    <mergeCell ref="D514:D516"/>
    <mergeCell ref="I568:I569"/>
    <mergeCell ref="D571:D572"/>
    <mergeCell ref="G571:G572"/>
    <mergeCell ref="H571:H572"/>
    <mergeCell ref="I571:I572"/>
    <mergeCell ref="D563:D564"/>
    <mergeCell ref="G563:G564"/>
    <mergeCell ref="H563:H564"/>
    <mergeCell ref="I563:I564"/>
    <mergeCell ref="D565:D566"/>
    <mergeCell ref="G565:G566"/>
    <mergeCell ref="H565:H566"/>
    <mergeCell ref="I565:I566"/>
    <mergeCell ref="D581:D582"/>
    <mergeCell ref="G514:G516"/>
    <mergeCell ref="H514:H516"/>
    <mergeCell ref="D523:D524"/>
    <mergeCell ref="G523:G524"/>
    <mergeCell ref="H523:H524"/>
    <mergeCell ref="D557:D558"/>
    <mergeCell ref="G557:G558"/>
    <mergeCell ref="H557:H558"/>
    <mergeCell ref="I557:I558"/>
    <mergeCell ref="D561:D562"/>
    <mergeCell ref="G561:G562"/>
    <mergeCell ref="H561:H562"/>
    <mergeCell ref="I561:I562"/>
    <mergeCell ref="D550:D551"/>
    <mergeCell ref="G550:G551"/>
    <mergeCell ref="H550:H551"/>
    <mergeCell ref="I550:I551"/>
    <mergeCell ref="D554:D555"/>
    <mergeCell ref="D539:D540"/>
    <mergeCell ref="G539:G540"/>
    <mergeCell ref="H539:H540"/>
    <mergeCell ref="I539:I540"/>
    <mergeCell ref="I523:I524"/>
    <mergeCell ref="D527:D530"/>
    <mergeCell ref="G527:G530"/>
    <mergeCell ref="H527:H530"/>
    <mergeCell ref="I527:I530"/>
    <mergeCell ref="D531:D533"/>
    <mergeCell ref="G531:G533"/>
    <mergeCell ref="H531:H533"/>
    <mergeCell ref="I531:I533"/>
    <mergeCell ref="A513:A582"/>
    <mergeCell ref="C513:C582"/>
    <mergeCell ref="D537:D538"/>
    <mergeCell ref="E583:E584"/>
    <mergeCell ref="D583:D584"/>
    <mergeCell ref="D568:D569"/>
    <mergeCell ref="G568:G569"/>
    <mergeCell ref="H568:H569"/>
    <mergeCell ref="D591:D593"/>
    <mergeCell ref="G591:G593"/>
    <mergeCell ref="H591:H593"/>
    <mergeCell ref="I591:I593"/>
    <mergeCell ref="G583:G584"/>
    <mergeCell ref="H583:H584"/>
    <mergeCell ref="I583:I584"/>
    <mergeCell ref="A585:A593"/>
    <mergeCell ref="C585:C593"/>
    <mergeCell ref="D585:D590"/>
    <mergeCell ref="E585:E593"/>
    <mergeCell ref="G585:G590"/>
    <mergeCell ref="H585:H590"/>
    <mergeCell ref="I585:I590"/>
    <mergeCell ref="A583:A584"/>
    <mergeCell ref="C583:C584"/>
    <mergeCell ref="I599:I600"/>
    <mergeCell ref="A601:A602"/>
    <mergeCell ref="C601:C602"/>
    <mergeCell ref="E601:E602"/>
    <mergeCell ref="A599:A600"/>
    <mergeCell ref="C599:C600"/>
    <mergeCell ref="D599:D600"/>
    <mergeCell ref="E599:E600"/>
    <mergeCell ref="G599:G600"/>
    <mergeCell ref="H599:H600"/>
    <mergeCell ref="A594:A598"/>
    <mergeCell ref="C594:C598"/>
    <mergeCell ref="D594:D597"/>
    <mergeCell ref="E594:E598"/>
    <mergeCell ref="G594:G597"/>
    <mergeCell ref="H594:H597"/>
    <mergeCell ref="I594:I597"/>
    <mergeCell ref="A603:A607"/>
    <mergeCell ref="C603:C607"/>
    <mergeCell ref="D603:D606"/>
    <mergeCell ref="E603:E607"/>
    <mergeCell ref="G603:G606"/>
    <mergeCell ref="H603:H606"/>
    <mergeCell ref="I603:I606"/>
    <mergeCell ref="I608:I610"/>
    <mergeCell ref="A608:A610"/>
    <mergeCell ref="C608:C610"/>
    <mergeCell ref="D608:D610"/>
    <mergeCell ref="E608:E610"/>
    <mergeCell ref="G608:G610"/>
    <mergeCell ref="H608:H610"/>
    <mergeCell ref="A611:A613"/>
    <mergeCell ref="C611:C613"/>
    <mergeCell ref="D611:D613"/>
    <mergeCell ref="E611:E613"/>
    <mergeCell ref="G611:G613"/>
    <mergeCell ref="H611:H613"/>
    <mergeCell ref="I611:I613"/>
    <mergeCell ref="I615:I618"/>
    <mergeCell ref="D619:D620"/>
    <mergeCell ref="G619:G620"/>
    <mergeCell ref="H619:H620"/>
    <mergeCell ref="I619:I620"/>
    <mergeCell ref="A614:A620"/>
    <mergeCell ref="C614:C620"/>
    <mergeCell ref="E614:E620"/>
    <mergeCell ref="D615:D618"/>
    <mergeCell ref="G615:G618"/>
    <mergeCell ref="H615:H618"/>
    <mergeCell ref="D627:D628"/>
    <mergeCell ref="G627:G628"/>
    <mergeCell ref="H627:H628"/>
    <mergeCell ref="I627:I628"/>
    <mergeCell ref="H621:H623"/>
    <mergeCell ref="I621:I623"/>
    <mergeCell ref="D624:D626"/>
    <mergeCell ref="G624:G626"/>
    <mergeCell ref="H624:H626"/>
    <mergeCell ref="I624:I626"/>
    <mergeCell ref="D621:D623"/>
    <mergeCell ref="E621:E629"/>
    <mergeCell ref="G621:G623"/>
    <mergeCell ref="A630:A631"/>
    <mergeCell ref="C630:C631"/>
    <mergeCell ref="E630:E631"/>
    <mergeCell ref="A621:A629"/>
    <mergeCell ref="C621:C629"/>
    <mergeCell ref="H666:H669"/>
    <mergeCell ref="I638:I641"/>
    <mergeCell ref="D632:D634"/>
    <mergeCell ref="G632:G634"/>
    <mergeCell ref="H632:H634"/>
    <mergeCell ref="I632:I634"/>
    <mergeCell ref="D635:D637"/>
    <mergeCell ref="G635:G637"/>
    <mergeCell ref="H635:H637"/>
    <mergeCell ref="I635:I637"/>
    <mergeCell ref="A632:A641"/>
    <mergeCell ref="C632:C641"/>
    <mergeCell ref="E632:E641"/>
    <mergeCell ref="D638:D641"/>
    <mergeCell ref="G638:G641"/>
    <mergeCell ref="H638:H641"/>
    <mergeCell ref="H670:H673"/>
    <mergeCell ref="D648:D649"/>
    <mergeCell ref="G648:G649"/>
    <mergeCell ref="H648:H649"/>
    <mergeCell ref="I648:I649"/>
    <mergeCell ref="A650:A669"/>
    <mergeCell ref="C650:C669"/>
    <mergeCell ref="D650:D653"/>
    <mergeCell ref="E650:E669"/>
    <mergeCell ref="G650:G653"/>
    <mergeCell ref="H650:H653"/>
    <mergeCell ref="H644:H645"/>
    <mergeCell ref="I644:I645"/>
    <mergeCell ref="D646:D647"/>
    <mergeCell ref="G646:G647"/>
    <mergeCell ref="H646:H647"/>
    <mergeCell ref="I646:I647"/>
    <mergeCell ref="A642:A649"/>
    <mergeCell ref="C642:C649"/>
    <mergeCell ref="D642:D643"/>
    <mergeCell ref="E642:E649"/>
    <mergeCell ref="G642:G643"/>
    <mergeCell ref="H642:H643"/>
    <mergeCell ref="I642:I643"/>
    <mergeCell ref="D644:D645"/>
    <mergeCell ref="G644:G645"/>
    <mergeCell ref="D662:D665"/>
    <mergeCell ref="G662:G665"/>
    <mergeCell ref="H662:H665"/>
    <mergeCell ref="I662:I665"/>
    <mergeCell ref="D666:D669"/>
    <mergeCell ref="G666:G669"/>
    <mergeCell ref="G691:G694"/>
    <mergeCell ref="I666:I669"/>
    <mergeCell ref="I650:I653"/>
    <mergeCell ref="D654:D657"/>
    <mergeCell ref="G654:G657"/>
    <mergeCell ref="H654:H657"/>
    <mergeCell ref="I654:I657"/>
    <mergeCell ref="D658:D661"/>
    <mergeCell ref="G658:G661"/>
    <mergeCell ref="H658:H661"/>
    <mergeCell ref="I658:I661"/>
    <mergeCell ref="D683:D686"/>
    <mergeCell ref="G683:G686"/>
    <mergeCell ref="H683:H686"/>
    <mergeCell ref="I683:I686"/>
    <mergeCell ref="A687:A690"/>
    <mergeCell ref="C687:C690"/>
    <mergeCell ref="D687:D688"/>
    <mergeCell ref="E687:E690"/>
    <mergeCell ref="G687:G688"/>
    <mergeCell ref="H687:H688"/>
    <mergeCell ref="H675:H678"/>
    <mergeCell ref="I675:I678"/>
    <mergeCell ref="D679:D682"/>
    <mergeCell ref="G679:G682"/>
    <mergeCell ref="H679:H682"/>
    <mergeCell ref="I679:I682"/>
    <mergeCell ref="A670:A686"/>
    <mergeCell ref="C670:C686"/>
    <mergeCell ref="D670:D673"/>
    <mergeCell ref="E670:E686"/>
    <mergeCell ref="G670:G673"/>
    <mergeCell ref="G704:G708"/>
    <mergeCell ref="H704:H708"/>
    <mergeCell ref="I704:I708"/>
    <mergeCell ref="A710:A719"/>
    <mergeCell ref="C710:C719"/>
    <mergeCell ref="D710:D714"/>
    <mergeCell ref="E710:E719"/>
    <mergeCell ref="G710:G714"/>
    <mergeCell ref="H710:H714"/>
    <mergeCell ref="I710:I714"/>
    <mergeCell ref="I670:I673"/>
    <mergeCell ref="D675:D678"/>
    <mergeCell ref="G675:G678"/>
    <mergeCell ref="H691:H694"/>
    <mergeCell ref="I691:I694"/>
    <mergeCell ref="A695:A709"/>
    <mergeCell ref="C695:C709"/>
    <mergeCell ref="E695:E709"/>
    <mergeCell ref="D697:D702"/>
    <mergeCell ref="G697:G702"/>
    <mergeCell ref="H697:H702"/>
    <mergeCell ref="I697:I702"/>
    <mergeCell ref="D704:D708"/>
    <mergeCell ref="I687:I688"/>
    <mergeCell ref="D689:D690"/>
    <mergeCell ref="G689:G690"/>
    <mergeCell ref="H689:H690"/>
    <mergeCell ref="I689:I690"/>
    <mergeCell ref="A691:A694"/>
    <mergeCell ref="C691:C694"/>
    <mergeCell ref="D691:D694"/>
    <mergeCell ref="E691:E694"/>
    <mergeCell ref="I720:I724"/>
    <mergeCell ref="D725:D728"/>
    <mergeCell ref="G725:G728"/>
    <mergeCell ref="H725:H728"/>
    <mergeCell ref="I725:I728"/>
    <mergeCell ref="D729:D730"/>
    <mergeCell ref="G729:G730"/>
    <mergeCell ref="H729:H730"/>
    <mergeCell ref="I729:I730"/>
    <mergeCell ref="A720:A730"/>
    <mergeCell ref="C720:C730"/>
    <mergeCell ref="D720:D724"/>
    <mergeCell ref="E720:E730"/>
    <mergeCell ref="G720:G724"/>
    <mergeCell ref="H720:H724"/>
    <mergeCell ref="D715:D717"/>
    <mergeCell ref="G715:G717"/>
    <mergeCell ref="H715:H717"/>
    <mergeCell ref="I715:I717"/>
    <mergeCell ref="D718:D719"/>
    <mergeCell ref="G718:G719"/>
    <mergeCell ref="H718:H719"/>
    <mergeCell ref="I718:I719"/>
    <mergeCell ref="I741:I745"/>
    <mergeCell ref="D746:D750"/>
    <mergeCell ref="G746:G750"/>
    <mergeCell ref="H746:H750"/>
    <mergeCell ref="I746:I750"/>
    <mergeCell ref="D753:D754"/>
    <mergeCell ref="G753:G754"/>
    <mergeCell ref="H753:H754"/>
    <mergeCell ref="I753:I754"/>
    <mergeCell ref="A740:A759"/>
    <mergeCell ref="C740:C759"/>
    <mergeCell ref="E740:E759"/>
    <mergeCell ref="D741:D745"/>
    <mergeCell ref="G741:G745"/>
    <mergeCell ref="H741:H745"/>
    <mergeCell ref="I731:I734"/>
    <mergeCell ref="D735:D736"/>
    <mergeCell ref="G735:G736"/>
    <mergeCell ref="H735:H736"/>
    <mergeCell ref="I735:I736"/>
    <mergeCell ref="D738:D739"/>
    <mergeCell ref="G738:G739"/>
    <mergeCell ref="H738:H739"/>
    <mergeCell ref="I738:I739"/>
    <mergeCell ref="A731:A739"/>
    <mergeCell ref="C731:C739"/>
    <mergeCell ref="D731:D734"/>
    <mergeCell ref="E731:E739"/>
    <mergeCell ref="G731:G734"/>
    <mergeCell ref="H731:H734"/>
    <mergeCell ref="I776:I777"/>
    <mergeCell ref="D778:D779"/>
    <mergeCell ref="I760:I765"/>
    <mergeCell ref="A767:A770"/>
    <mergeCell ref="C767:C770"/>
    <mergeCell ref="E767:E770"/>
    <mergeCell ref="A760:A766"/>
    <mergeCell ref="C760:C766"/>
    <mergeCell ref="D760:D765"/>
    <mergeCell ref="E760:E766"/>
    <mergeCell ref="G760:G765"/>
    <mergeCell ref="H760:H765"/>
    <mergeCell ref="H780:H782"/>
    <mergeCell ref="I780:I782"/>
    <mergeCell ref="A780:A782"/>
    <mergeCell ref="C780:C782"/>
    <mergeCell ref="D780:D782"/>
    <mergeCell ref="E780:E782"/>
    <mergeCell ref="G780:G782"/>
    <mergeCell ref="I784:I785"/>
    <mergeCell ref="D786:D787"/>
    <mergeCell ref="G786:G787"/>
    <mergeCell ref="H786:H787"/>
    <mergeCell ref="I786:I787"/>
    <mergeCell ref="A771:A775"/>
    <mergeCell ref="C771:C775"/>
    <mergeCell ref="D771:D772"/>
    <mergeCell ref="E771:E775"/>
    <mergeCell ref="G771:G772"/>
    <mergeCell ref="G778:G779"/>
    <mergeCell ref="H778:H779"/>
    <mergeCell ref="I778:I779"/>
    <mergeCell ref="H771:H772"/>
    <mergeCell ref="I771:I772"/>
    <mergeCell ref="A776:A779"/>
    <mergeCell ref="C776:C779"/>
    <mergeCell ref="D776:D777"/>
    <mergeCell ref="E776:E779"/>
    <mergeCell ref="G776:G777"/>
    <mergeCell ref="H776:H777"/>
    <mergeCell ref="A788:A793"/>
    <mergeCell ref="C788:C793"/>
    <mergeCell ref="D788:D793"/>
    <mergeCell ref="E788:E793"/>
    <mergeCell ref="G788:G793"/>
    <mergeCell ref="A783:A787"/>
    <mergeCell ref="C783:C787"/>
    <mergeCell ref="E783:E787"/>
    <mergeCell ref="D784:D785"/>
    <mergeCell ref="G784:G785"/>
    <mergeCell ref="H784:H785"/>
    <mergeCell ref="H788:H793"/>
    <mergeCell ref="I788:I793"/>
    <mergeCell ref="G794:G796"/>
    <mergeCell ref="H794:H796"/>
    <mergeCell ref="I794:I796"/>
    <mergeCell ref="A794:A798"/>
    <mergeCell ref="C794:C798"/>
    <mergeCell ref="D794:D796"/>
    <mergeCell ref="E794:E798"/>
    <mergeCell ref="D803:D805"/>
    <mergeCell ref="G803:G805"/>
    <mergeCell ref="H803:H805"/>
    <mergeCell ref="I803:I805"/>
    <mergeCell ref="A806:A815"/>
    <mergeCell ref="C806:C815"/>
    <mergeCell ref="D806:D811"/>
    <mergeCell ref="E806:E815"/>
    <mergeCell ref="G806:G811"/>
    <mergeCell ref="H806:H811"/>
    <mergeCell ref="A799:A805"/>
    <mergeCell ref="C799:C805"/>
    <mergeCell ref="D799:D802"/>
    <mergeCell ref="E799:E805"/>
    <mergeCell ref="G799:G802"/>
    <mergeCell ref="H799:H802"/>
    <mergeCell ref="I799:I802"/>
    <mergeCell ref="A816:A823"/>
    <mergeCell ref="C816:C823"/>
    <mergeCell ref="D816:D819"/>
    <mergeCell ref="E816:E823"/>
    <mergeCell ref="G816:G819"/>
    <mergeCell ref="H816:H819"/>
    <mergeCell ref="I816:I819"/>
    <mergeCell ref="D821:D823"/>
    <mergeCell ref="I806:I811"/>
    <mergeCell ref="D812:D815"/>
    <mergeCell ref="G812:G815"/>
    <mergeCell ref="H812:H815"/>
    <mergeCell ref="I812:I815"/>
    <mergeCell ref="A824:A826"/>
    <mergeCell ref="C824:C826"/>
    <mergeCell ref="E824:E826"/>
    <mergeCell ref="G821:G823"/>
    <mergeCell ref="H821:H823"/>
    <mergeCell ref="I821:I823"/>
    <mergeCell ref="A827"/>
    <mergeCell ref="C827"/>
    <mergeCell ref="E827"/>
    <mergeCell ref="I845:I847"/>
    <mergeCell ref="D848:D849"/>
    <mergeCell ref="G848:G849"/>
    <mergeCell ref="H848:H849"/>
    <mergeCell ref="I848:I849"/>
    <mergeCell ref="A850:A860"/>
    <mergeCell ref="C850:C860"/>
    <mergeCell ref="E850:E860"/>
    <mergeCell ref="D853:D854"/>
    <mergeCell ref="G853:G854"/>
    <mergeCell ref="I828:I836"/>
    <mergeCell ref="D837:D840"/>
    <mergeCell ref="G837:G840"/>
    <mergeCell ref="H837:H840"/>
    <mergeCell ref="I837:I840"/>
    <mergeCell ref="D841:D844"/>
    <mergeCell ref="G841:G844"/>
    <mergeCell ref="H841:H844"/>
    <mergeCell ref="I841:I844"/>
    <mergeCell ref="A828:A849"/>
    <mergeCell ref="C828:C849"/>
    <mergeCell ref="D828:D836"/>
    <mergeCell ref="E828:E849"/>
    <mergeCell ref="G828:G836"/>
    <mergeCell ref="H828:H836"/>
    <mergeCell ref="D845:D847"/>
    <mergeCell ref="G845:G847"/>
    <mergeCell ref="H845:H847"/>
    <mergeCell ref="I862:I865"/>
    <mergeCell ref="D868:D869"/>
    <mergeCell ref="G868:G869"/>
    <mergeCell ref="H868:H869"/>
    <mergeCell ref="I868:I869"/>
    <mergeCell ref="D871:D872"/>
    <mergeCell ref="G871:G872"/>
    <mergeCell ref="H871:H872"/>
    <mergeCell ref="I871:I872"/>
    <mergeCell ref="A861:A875"/>
    <mergeCell ref="C861:C875"/>
    <mergeCell ref="E861:E875"/>
    <mergeCell ref="D862:D865"/>
    <mergeCell ref="G862:G865"/>
    <mergeCell ref="H862:H865"/>
    <mergeCell ref="H853:H854"/>
    <mergeCell ref="I853:I854"/>
    <mergeCell ref="D855:D860"/>
    <mergeCell ref="G855:G860"/>
    <mergeCell ref="H855:H860"/>
    <mergeCell ref="I855:I860"/>
    <mergeCell ref="I876:I878"/>
    <mergeCell ref="D879:D880"/>
    <mergeCell ref="G879:G880"/>
    <mergeCell ref="H879:H880"/>
    <mergeCell ref="I879:I880"/>
    <mergeCell ref="A876:A881"/>
    <mergeCell ref="C876:C881"/>
    <mergeCell ref="D876:D878"/>
    <mergeCell ref="E876:E881"/>
    <mergeCell ref="G876:G878"/>
    <mergeCell ref="H876:H878"/>
    <mergeCell ref="A882:A883"/>
    <mergeCell ref="C882:C883"/>
    <mergeCell ref="E882:E883"/>
    <mergeCell ref="A884:A886"/>
    <mergeCell ref="C884:C886"/>
    <mergeCell ref="D884:D885"/>
    <mergeCell ref="E884:E886"/>
    <mergeCell ref="G884:G885"/>
    <mergeCell ref="H884:H885"/>
    <mergeCell ref="I884:I885"/>
    <mergeCell ref="A887:A888"/>
    <mergeCell ref="C887:C888"/>
    <mergeCell ref="E887:E888"/>
    <mergeCell ref="H895:H897"/>
    <mergeCell ref="I895:I897"/>
    <mergeCell ref="D898:D900"/>
    <mergeCell ref="G898:G900"/>
    <mergeCell ref="H898:H900"/>
    <mergeCell ref="I898:I900"/>
    <mergeCell ref="I889:I890"/>
    <mergeCell ref="D891:D893"/>
    <mergeCell ref="G891:G893"/>
    <mergeCell ref="H891:H893"/>
    <mergeCell ref="I891:I893"/>
    <mergeCell ref="A895:A900"/>
    <mergeCell ref="C895:C900"/>
    <mergeCell ref="D895:D897"/>
    <mergeCell ref="E895:E900"/>
    <mergeCell ref="G895:G897"/>
    <mergeCell ref="A889:A894"/>
    <mergeCell ref="C889:C894"/>
    <mergeCell ref="D889:D890"/>
    <mergeCell ref="E889:E894"/>
    <mergeCell ref="G889:G890"/>
    <mergeCell ref="H889:H890"/>
    <mergeCell ref="I901:I905"/>
    <mergeCell ref="A901:A906"/>
    <mergeCell ref="C901:C906"/>
    <mergeCell ref="D901:D905"/>
    <mergeCell ref="E901:E906"/>
    <mergeCell ref="G901:G905"/>
    <mergeCell ref="H901:H905"/>
    <mergeCell ref="H913:H915"/>
    <mergeCell ref="I913:I915"/>
    <mergeCell ref="D916:D918"/>
    <mergeCell ref="G916:G918"/>
    <mergeCell ref="H916:H918"/>
    <mergeCell ref="I916:I918"/>
    <mergeCell ref="I907:I909"/>
    <mergeCell ref="D910:D912"/>
    <mergeCell ref="G910:G912"/>
    <mergeCell ref="H910:H912"/>
    <mergeCell ref="I910:I912"/>
    <mergeCell ref="A913:A918"/>
    <mergeCell ref="C913:C918"/>
    <mergeCell ref="D913:D915"/>
    <mergeCell ref="E913:E918"/>
    <mergeCell ref="G913:G915"/>
    <mergeCell ref="A907:A912"/>
    <mergeCell ref="C907:C912"/>
    <mergeCell ref="D907:D909"/>
    <mergeCell ref="E907:E912"/>
    <mergeCell ref="G907:G909"/>
    <mergeCell ref="H907:H909"/>
    <mergeCell ref="A919:A925"/>
    <mergeCell ref="C919:C925"/>
    <mergeCell ref="D919:D921"/>
    <mergeCell ref="E919:E925"/>
    <mergeCell ref="G919:G921"/>
    <mergeCell ref="H919:H921"/>
    <mergeCell ref="I919:I921"/>
    <mergeCell ref="D923:D925"/>
    <mergeCell ref="G923:G925"/>
    <mergeCell ref="G928:G929"/>
    <mergeCell ref="H928:H929"/>
    <mergeCell ref="I928:I929"/>
    <mergeCell ref="H923:H925"/>
    <mergeCell ref="I923:I925"/>
    <mergeCell ref="A926:A929"/>
    <mergeCell ref="C926:C929"/>
    <mergeCell ref="D926:D927"/>
    <mergeCell ref="E926:E929"/>
    <mergeCell ref="G926:G927"/>
    <mergeCell ref="H926:H927"/>
    <mergeCell ref="I926:I927"/>
    <mergeCell ref="D928:D929"/>
    <mergeCell ref="A945:A955"/>
    <mergeCell ref="C945:C955"/>
    <mergeCell ref="D945:D948"/>
    <mergeCell ref="E945:E955"/>
    <mergeCell ref="G945:G948"/>
    <mergeCell ref="H945:H948"/>
    <mergeCell ref="I945:I948"/>
    <mergeCell ref="A930:A937"/>
    <mergeCell ref="C930:C937"/>
    <mergeCell ref="D930:D933"/>
    <mergeCell ref="E930:E937"/>
    <mergeCell ref="G930:G933"/>
    <mergeCell ref="A938:A939"/>
    <mergeCell ref="C938:C939"/>
    <mergeCell ref="E938:E939"/>
    <mergeCell ref="A940:A944"/>
    <mergeCell ref="C940:C944"/>
    <mergeCell ref="D940:D941"/>
    <mergeCell ref="E940:E944"/>
    <mergeCell ref="D934:D935"/>
    <mergeCell ref="G934:G935"/>
    <mergeCell ref="H934:H935"/>
    <mergeCell ref="I934:I935"/>
    <mergeCell ref="H930:H933"/>
    <mergeCell ref="I930:I933"/>
    <mergeCell ref="E956:E981"/>
    <mergeCell ref="D959:D960"/>
    <mergeCell ref="G959:G960"/>
    <mergeCell ref="D952:D953"/>
    <mergeCell ref="G952:G953"/>
    <mergeCell ref="H952:H953"/>
    <mergeCell ref="I952:I953"/>
    <mergeCell ref="D954:D955"/>
    <mergeCell ref="G954:G955"/>
    <mergeCell ref="H954:H955"/>
    <mergeCell ref="I954:I955"/>
    <mergeCell ref="G940:G941"/>
    <mergeCell ref="H940:H941"/>
    <mergeCell ref="I940:I941"/>
    <mergeCell ref="A982:A984"/>
    <mergeCell ref="C982:C984"/>
    <mergeCell ref="E982:E984"/>
    <mergeCell ref="D978:D979"/>
    <mergeCell ref="G978:G979"/>
    <mergeCell ref="H978:H979"/>
    <mergeCell ref="I978:I979"/>
    <mergeCell ref="D980:D981"/>
    <mergeCell ref="G980:G981"/>
    <mergeCell ref="H980:H981"/>
    <mergeCell ref="I980:I981"/>
    <mergeCell ref="D970:D973"/>
    <mergeCell ref="G970:G973"/>
    <mergeCell ref="H970:H973"/>
    <mergeCell ref="I970:I973"/>
    <mergeCell ref="D974:D977"/>
    <mergeCell ref="G974:G977"/>
    <mergeCell ref="H974:H977"/>
    <mergeCell ref="I974:I977"/>
    <mergeCell ref="A956:A981"/>
    <mergeCell ref="C956:C981"/>
    <mergeCell ref="D961:D962"/>
    <mergeCell ref="G961:G962"/>
    <mergeCell ref="H961:H962"/>
    <mergeCell ref="I961:I962"/>
    <mergeCell ref="D963:D968"/>
    <mergeCell ref="G963:G968"/>
    <mergeCell ref="H963:H968"/>
    <mergeCell ref="I963:I968"/>
    <mergeCell ref="H959:H960"/>
    <mergeCell ref="I959:I960"/>
    <mergeCell ref="D997:D999"/>
    <mergeCell ref="G997:G999"/>
    <mergeCell ref="H997:H999"/>
    <mergeCell ref="I997:I999"/>
    <mergeCell ref="A1000:A1006"/>
    <mergeCell ref="C1000:C1006"/>
    <mergeCell ref="D1000:D1004"/>
    <mergeCell ref="E1000:E1006"/>
    <mergeCell ref="G1000:G1004"/>
    <mergeCell ref="H1000:H1004"/>
    <mergeCell ref="H988:H993"/>
    <mergeCell ref="I988:I993"/>
    <mergeCell ref="D994:D996"/>
    <mergeCell ref="G994:G996"/>
    <mergeCell ref="H994:H996"/>
    <mergeCell ref="I994:I996"/>
    <mergeCell ref="A985:A999"/>
    <mergeCell ref="C985:C999"/>
    <mergeCell ref="D985:D986"/>
    <mergeCell ref="E985:E999"/>
    <mergeCell ref="G985:G986"/>
    <mergeCell ref="H985:H986"/>
    <mergeCell ref="I985:I986"/>
    <mergeCell ref="D988:D993"/>
    <mergeCell ref="G988:G993"/>
    <mergeCell ref="I1000:I1004"/>
    <mergeCell ref="D1005:D1006"/>
    <mergeCell ref="G1005:G1006"/>
    <mergeCell ref="H1005:H1006"/>
    <mergeCell ref="I1005:I1006"/>
    <mergeCell ref="I1007:I1008"/>
    <mergeCell ref="A1007:A1008"/>
    <mergeCell ref="C1007:C1008"/>
    <mergeCell ref="D1007:D1008"/>
    <mergeCell ref="E1007:E1008"/>
    <mergeCell ref="G1007:G1008"/>
    <mergeCell ref="H1007:H1008"/>
    <mergeCell ref="A1009:A1011"/>
    <mergeCell ref="C1009:C1011"/>
    <mergeCell ref="D1009:D1011"/>
    <mergeCell ref="E1009:E1011"/>
    <mergeCell ref="G1009:G1011"/>
    <mergeCell ref="H1009:H1011"/>
    <mergeCell ref="I1009:I1011"/>
    <mergeCell ref="A1012:A1013"/>
    <mergeCell ref="C1012:C1013"/>
    <mergeCell ref="E1012:E1013"/>
    <mergeCell ref="D1018:D1021"/>
    <mergeCell ref="G1018:G1021"/>
    <mergeCell ref="H1018:H1021"/>
    <mergeCell ref="I1018:I1021"/>
    <mergeCell ref="D1014:D1016"/>
    <mergeCell ref="G1014:G1016"/>
    <mergeCell ref="H1014:H1016"/>
    <mergeCell ref="I1014:I1016"/>
    <mergeCell ref="D1012:D1013"/>
    <mergeCell ref="G1012:G1013"/>
    <mergeCell ref="H1012:H1013"/>
    <mergeCell ref="I1012:I1013"/>
    <mergeCell ref="E1014:E1024"/>
    <mergeCell ref="D1022:D1024"/>
    <mergeCell ref="G1022:G1024"/>
    <mergeCell ref="H1022:H1024"/>
    <mergeCell ref="I1022:I1024"/>
    <mergeCell ref="A1014:A1024"/>
    <mergeCell ref="C1014:C1024"/>
    <mergeCell ref="A1025:A1027"/>
    <mergeCell ref="C1025:C1027"/>
    <mergeCell ref="D1025:D1027"/>
    <mergeCell ref="E1025:E1027"/>
    <mergeCell ref="G1025:G1027"/>
    <mergeCell ref="H1025:H1027"/>
    <mergeCell ref="I1025:I1027"/>
    <mergeCell ref="A1028:A1029"/>
    <mergeCell ref="C1028:C1029"/>
    <mergeCell ref="E1028:E1029"/>
    <mergeCell ref="A1031:A1033"/>
    <mergeCell ref="C1031:C1033"/>
    <mergeCell ref="E1031:E1033"/>
    <mergeCell ref="D1031:D1032"/>
    <mergeCell ref="G1031:G1032"/>
    <mergeCell ref="H1031:H1032"/>
    <mergeCell ref="I1031:I1032"/>
    <mergeCell ref="I1039:I1041"/>
    <mergeCell ref="A1034:A1035"/>
    <mergeCell ref="C1034:C1035"/>
    <mergeCell ref="E1034:E1035"/>
    <mergeCell ref="A1050:A1052"/>
    <mergeCell ref="A1036:A1041"/>
    <mergeCell ref="C1036:C1041"/>
    <mergeCell ref="D1036:D1038"/>
    <mergeCell ref="E1036:E1041"/>
    <mergeCell ref="G1036:G1038"/>
    <mergeCell ref="H1036:H1038"/>
    <mergeCell ref="A1047:A1049"/>
    <mergeCell ref="C1047:C1049"/>
    <mergeCell ref="E1047:E1049"/>
    <mergeCell ref="H1042:H1046"/>
    <mergeCell ref="I1042:I1046"/>
    <mergeCell ref="I1036:I1038"/>
    <mergeCell ref="D1039:D1041"/>
    <mergeCell ref="G1039:G1041"/>
    <mergeCell ref="H1039:H1041"/>
    <mergeCell ref="H1050:H1052"/>
    <mergeCell ref="I1050:I1052"/>
    <mergeCell ref="D1048:D1049"/>
    <mergeCell ref="G1048:G1049"/>
    <mergeCell ref="H1048:H1049"/>
    <mergeCell ref="I1048:I1049"/>
    <mergeCell ref="D1050:D1052"/>
    <mergeCell ref="E1050:E1052"/>
    <mergeCell ref="G1050:G1052"/>
    <mergeCell ref="X3:X5"/>
    <mergeCell ref="Y3:Y5"/>
    <mergeCell ref="Z3:Z5"/>
    <mergeCell ref="AA3:AA5"/>
    <mergeCell ref="AB3:AB5"/>
    <mergeCell ref="C1050:C1052"/>
    <mergeCell ref="U3:U5"/>
    <mergeCell ref="V3:V5"/>
    <mergeCell ref="W3:W5"/>
    <mergeCell ref="I1053:I1054"/>
    <mergeCell ref="A1055:A1056"/>
    <mergeCell ref="C1055:C1056"/>
    <mergeCell ref="D1055:D1056"/>
    <mergeCell ref="E1055:E1056"/>
    <mergeCell ref="G1055:G1056"/>
    <mergeCell ref="H1055:H1056"/>
    <mergeCell ref="I1055:I1056"/>
    <mergeCell ref="A1053:A1054"/>
    <mergeCell ref="C1053:C1054"/>
    <mergeCell ref="D1053:D1054"/>
    <mergeCell ref="E1053:E1054"/>
    <mergeCell ref="G1053:G1054"/>
    <mergeCell ref="H1053:H1054"/>
    <mergeCell ref="A1042:A1046"/>
    <mergeCell ref="C1042:C1046"/>
    <mergeCell ref="D1042:D1046"/>
    <mergeCell ref="E1042:E1046"/>
    <mergeCell ref="G1042:G1046"/>
    <mergeCell ref="A1060:A1068"/>
    <mergeCell ref="C1060:C1068"/>
    <mergeCell ref="D1060:D1064"/>
    <mergeCell ref="E1060:E1068"/>
    <mergeCell ref="G1060:G1064"/>
    <mergeCell ref="H1060:H1064"/>
    <mergeCell ref="I1060:I1064"/>
    <mergeCell ref="D1065:D1068"/>
    <mergeCell ref="G1065:G1068"/>
    <mergeCell ref="H1065:H1068"/>
    <mergeCell ref="I1065:I1068"/>
    <mergeCell ref="A1057:A1059"/>
    <mergeCell ref="C1057:C1059"/>
    <mergeCell ref="E1057:E1059"/>
    <mergeCell ref="A1069:A1085"/>
    <mergeCell ref="C1069:C1085"/>
    <mergeCell ref="D1069:D1070"/>
    <mergeCell ref="E1069:E1085"/>
    <mergeCell ref="G1069:G1070"/>
    <mergeCell ref="H1069:H1070"/>
    <mergeCell ref="I1069:I1070"/>
    <mergeCell ref="D1075:D1076"/>
    <mergeCell ref="G1075:G1076"/>
    <mergeCell ref="H1075:H1076"/>
    <mergeCell ref="I1075:I1076"/>
    <mergeCell ref="D1079:D1080"/>
    <mergeCell ref="G1079:G1080"/>
    <mergeCell ref="H1079:H1080"/>
    <mergeCell ref="I1079:I1080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Указать категорию согласно Приложения №22 к Руководству по безопасности №784 от 27 декабря 2012г.">
          <x14:formula1>
            <xm:f>[7]Разработчик!#REF!</xm:f>
          </x14:formula1>
          <xm:sqref>F1149:F1150</xm:sqref>
        </x14:dataValidation>
        <x14:dataValidation type="list" allowBlank="1" showInputMessage="1" showErrorMessage="1" error="Указать категорию согласно Приложения №22 к Руководству по безопасности №784 от 27 декабря 2012г.">
          <x14:formula1>
            <xm:f>[8]Разработчик!#REF!</xm:f>
          </x14:formula1>
          <xm:sqref>F7:F1148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69"/>
  <sheetViews>
    <sheetView workbookViewId="0">
      <selection activeCell="Q6" sqref="Q6"/>
    </sheetView>
  </sheetViews>
  <sheetFormatPr defaultRowHeight="15" x14ac:dyDescent="0.25"/>
  <cols>
    <col min="3" max="3" width="19.5703125" customWidth="1"/>
    <col min="4" max="4" width="12.140625" customWidth="1"/>
    <col min="5" max="5" width="11.85546875" customWidth="1"/>
    <col min="20" max="20" width="17.28515625" customWidth="1"/>
    <col min="22" max="22" width="10.85546875" customWidth="1"/>
    <col min="23" max="23" width="10" customWidth="1"/>
    <col min="24" max="24" width="10.5703125" customWidth="1"/>
    <col min="25" max="25" width="11.5703125" customWidth="1"/>
    <col min="28" max="28" width="10.85546875" customWidth="1"/>
    <col min="29" max="30" width="11.5703125" customWidth="1"/>
    <col min="31" max="31" width="15.5703125" customWidth="1"/>
  </cols>
  <sheetData>
    <row r="1" spans="1:31" ht="15.75" x14ac:dyDescent="0.25">
      <c r="A1" s="309" t="s">
        <v>2237</v>
      </c>
      <c r="B1" s="309"/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309"/>
      <c r="O1" s="309"/>
      <c r="P1" s="309"/>
      <c r="Q1" s="309"/>
      <c r="R1" s="309"/>
      <c r="S1" s="309"/>
      <c r="T1" s="309"/>
      <c r="U1" s="309"/>
      <c r="V1" s="309"/>
      <c r="W1" s="309"/>
      <c r="X1" s="309"/>
      <c r="Y1" s="309"/>
      <c r="Z1" s="309"/>
      <c r="AA1" s="309"/>
      <c r="AB1" s="309"/>
      <c r="AC1" s="309"/>
      <c r="AD1" s="309"/>
      <c r="AE1" s="309"/>
    </row>
    <row r="2" spans="1:31" ht="15.75" x14ac:dyDescent="0.25">
      <c r="A2" s="308"/>
      <c r="B2" s="308"/>
      <c r="C2" s="308"/>
      <c r="D2" s="308"/>
      <c r="E2" s="308"/>
      <c r="F2" s="308"/>
      <c r="G2" s="308"/>
      <c r="H2" s="308"/>
      <c r="I2" s="308"/>
      <c r="J2" s="308"/>
      <c r="K2" s="308"/>
      <c r="L2" s="308"/>
      <c r="M2" s="308"/>
      <c r="N2" s="308"/>
      <c r="O2" s="308"/>
      <c r="P2" s="308"/>
      <c r="Q2" s="308"/>
      <c r="R2" s="308"/>
      <c r="S2" s="308"/>
      <c r="T2" s="308"/>
      <c r="U2" s="308"/>
      <c r="V2" s="308"/>
      <c r="W2" s="308"/>
      <c r="X2" s="308"/>
      <c r="Y2" s="308"/>
      <c r="Z2" s="308"/>
      <c r="AA2" s="308"/>
      <c r="AB2" s="308"/>
      <c r="AC2" s="308"/>
      <c r="AD2" s="308"/>
      <c r="AE2" s="308"/>
    </row>
    <row r="3" spans="1:31" ht="48.75" customHeight="1" x14ac:dyDescent="0.25">
      <c r="A3" s="316" t="s">
        <v>0</v>
      </c>
      <c r="B3" s="316" t="s">
        <v>1</v>
      </c>
      <c r="C3" s="298" t="s">
        <v>2</v>
      </c>
      <c r="D3" s="298"/>
      <c r="E3" s="317" t="s">
        <v>3</v>
      </c>
      <c r="F3" s="318" t="s">
        <v>4</v>
      </c>
      <c r="G3" s="319" t="s">
        <v>5</v>
      </c>
      <c r="H3" s="319"/>
      <c r="I3" s="319"/>
      <c r="J3" s="319"/>
      <c r="K3" s="319"/>
      <c r="L3" s="319"/>
      <c r="M3" s="316" t="s">
        <v>6</v>
      </c>
      <c r="N3" s="317" t="s">
        <v>3107</v>
      </c>
      <c r="O3" s="317"/>
      <c r="P3" s="321" t="s">
        <v>8</v>
      </c>
      <c r="Q3" s="321"/>
      <c r="R3" s="316" t="s">
        <v>9</v>
      </c>
      <c r="S3" s="316" t="s">
        <v>10</v>
      </c>
      <c r="T3" s="316" t="s">
        <v>11</v>
      </c>
      <c r="U3" s="302" t="s">
        <v>2512</v>
      </c>
      <c r="V3" s="302" t="s">
        <v>2513</v>
      </c>
      <c r="W3" s="302" t="s">
        <v>2514</v>
      </c>
      <c r="X3" s="302" t="s">
        <v>2515</v>
      </c>
      <c r="Y3" s="302" t="s">
        <v>2516</v>
      </c>
      <c r="Z3" s="302" t="s">
        <v>2517</v>
      </c>
      <c r="AA3" s="303" t="s">
        <v>2518</v>
      </c>
      <c r="AB3" s="303" t="s">
        <v>2519</v>
      </c>
      <c r="AC3" s="303" t="s">
        <v>3187</v>
      </c>
      <c r="AD3" s="303" t="s">
        <v>3185</v>
      </c>
      <c r="AE3" s="302" t="s">
        <v>3186</v>
      </c>
    </row>
    <row r="4" spans="1:31" ht="41.25" customHeight="1" x14ac:dyDescent="0.25">
      <c r="A4" s="316"/>
      <c r="B4" s="316"/>
      <c r="C4" s="298" t="s">
        <v>12</v>
      </c>
      <c r="D4" s="298" t="s">
        <v>13</v>
      </c>
      <c r="E4" s="317"/>
      <c r="F4" s="318"/>
      <c r="G4" s="316" t="s">
        <v>14</v>
      </c>
      <c r="H4" s="317" t="s">
        <v>15</v>
      </c>
      <c r="I4" s="317"/>
      <c r="J4" s="317" t="s">
        <v>16</v>
      </c>
      <c r="K4" s="317"/>
      <c r="L4" s="317"/>
      <c r="M4" s="316"/>
      <c r="N4" s="316" t="s">
        <v>17</v>
      </c>
      <c r="O4" s="316" t="s">
        <v>18</v>
      </c>
      <c r="P4" s="320" t="s">
        <v>19</v>
      </c>
      <c r="Q4" s="320" t="s">
        <v>20</v>
      </c>
      <c r="R4" s="316"/>
      <c r="S4" s="316"/>
      <c r="T4" s="318"/>
      <c r="U4" s="302"/>
      <c r="V4" s="302"/>
      <c r="W4" s="302"/>
      <c r="X4" s="302"/>
      <c r="Y4" s="302"/>
      <c r="Z4" s="302"/>
      <c r="AA4" s="303"/>
      <c r="AB4" s="303"/>
      <c r="AC4" s="303"/>
      <c r="AD4" s="303"/>
      <c r="AE4" s="302"/>
    </row>
    <row r="5" spans="1:31" ht="77.25" x14ac:dyDescent="0.25">
      <c r="A5" s="316"/>
      <c r="B5" s="316"/>
      <c r="C5" s="298"/>
      <c r="D5" s="298"/>
      <c r="E5" s="317"/>
      <c r="F5" s="318"/>
      <c r="G5" s="318"/>
      <c r="H5" s="72" t="s">
        <v>21</v>
      </c>
      <c r="I5" s="72" t="s">
        <v>22</v>
      </c>
      <c r="J5" s="73" t="s">
        <v>23</v>
      </c>
      <c r="K5" s="73" t="s">
        <v>24</v>
      </c>
      <c r="L5" s="73" t="s">
        <v>25</v>
      </c>
      <c r="M5" s="316"/>
      <c r="N5" s="316"/>
      <c r="O5" s="316"/>
      <c r="P5" s="320"/>
      <c r="Q5" s="320"/>
      <c r="R5" s="316"/>
      <c r="S5" s="316"/>
      <c r="T5" s="318"/>
      <c r="U5" s="302"/>
      <c r="V5" s="302"/>
      <c r="W5" s="302"/>
      <c r="X5" s="302"/>
      <c r="Y5" s="302"/>
      <c r="Z5" s="302"/>
      <c r="AA5" s="303"/>
      <c r="AB5" s="303"/>
      <c r="AC5" s="303"/>
      <c r="AD5" s="303"/>
      <c r="AE5" s="302"/>
    </row>
    <row r="6" spans="1:31" x14ac:dyDescent="0.25">
      <c r="A6" s="53"/>
      <c r="B6" s="53"/>
      <c r="C6" s="54"/>
      <c r="D6" s="54"/>
      <c r="E6" s="54"/>
      <c r="F6" s="55"/>
      <c r="G6" s="55"/>
      <c r="H6" s="55"/>
      <c r="I6" s="55"/>
      <c r="J6" s="53"/>
      <c r="K6" s="53"/>
      <c r="L6" s="53"/>
      <c r="M6" s="53"/>
      <c r="N6" s="55"/>
      <c r="O6" s="55"/>
      <c r="P6" s="53"/>
      <c r="Q6" s="53"/>
      <c r="R6" s="53"/>
      <c r="S6" s="53"/>
      <c r="T6" s="55"/>
      <c r="U6" s="56"/>
      <c r="V6" s="56"/>
      <c r="W6" s="56"/>
      <c r="X6" s="56"/>
      <c r="Y6" s="56"/>
      <c r="Z6" s="56"/>
      <c r="AA6" s="56"/>
      <c r="AB6" s="56"/>
    </row>
    <row r="7" spans="1:31" s="7" customFormat="1" x14ac:dyDescent="0.25">
      <c r="A7" s="322" t="s">
        <v>2049</v>
      </c>
      <c r="B7" s="239">
        <v>3</v>
      </c>
      <c r="C7" s="322" t="s">
        <v>2050</v>
      </c>
      <c r="D7" s="321" t="s">
        <v>2051</v>
      </c>
      <c r="E7" s="322" t="s">
        <v>1163</v>
      </c>
      <c r="F7" s="47" t="s">
        <v>111</v>
      </c>
      <c r="G7" s="321">
        <v>8.8999999999999999E-3</v>
      </c>
      <c r="H7" s="322" t="s">
        <v>2052</v>
      </c>
      <c r="I7" s="322" t="s">
        <v>2053</v>
      </c>
      <c r="J7" s="152">
        <v>14.5</v>
      </c>
      <c r="K7" s="153">
        <v>820</v>
      </c>
      <c r="L7" s="152">
        <v>6</v>
      </c>
      <c r="M7" s="47">
        <v>2015</v>
      </c>
      <c r="N7" s="14">
        <f>IF(K7="","",IF(O7="",IF(K7=0,"",IF(K7&lt;=[9]Разработчик!$D$7,[9]Разработчик!$C$8,IF(K7&lt;=[9]Разработчик!$G$7,[9]Разработчик!$F$8,IF(K7&lt;=[9]Разработчик!$J$7,[9]Разработчик!$I$8,IF(K7&lt;=[9]Разработчик!$M$7,[9]Разработчик!$L$8,IF(K7&lt;=[9]Разработчик!$P$7,[9]Разработчик!$O$8,IF(K7&lt;=[9]Разработчик!$S$7,[9]Разработчик!$R$8,IF(K7&lt;=425.9,3.5,IF(K7&gt;=[9]Разработчик!$V$7,[9]Разработчик!$U$8))))))))),"-"))</f>
        <v>4</v>
      </c>
      <c r="O7" s="15"/>
      <c r="P7" s="47">
        <v>2017</v>
      </c>
      <c r="Q7" s="47">
        <v>2023</v>
      </c>
      <c r="R7" s="47">
        <v>10</v>
      </c>
      <c r="S7" s="154" t="s">
        <v>54</v>
      </c>
      <c r="T7" s="17">
        <f t="shared" ref="T7:T13" si="0">IF(M7="","",M7+R7)</f>
        <v>2025</v>
      </c>
      <c r="U7" s="47">
        <v>1</v>
      </c>
      <c r="V7" s="29"/>
      <c r="W7" s="29"/>
      <c r="X7" s="29">
        <v>2</v>
      </c>
      <c r="Y7" s="29"/>
      <c r="Z7" s="29"/>
      <c r="AA7" s="417" t="s">
        <v>3090</v>
      </c>
      <c r="AB7" s="206" t="s">
        <v>2520</v>
      </c>
      <c r="AC7" s="196">
        <f>SUM(U7+V7+X7+Y7+Z7)</f>
        <v>3</v>
      </c>
      <c r="AD7" s="196">
        <f>SUM(U7*2)+(V7*3)+(W7*2)+(X7*2)+(Y7)+(Z7*3)</f>
        <v>6</v>
      </c>
      <c r="AE7" s="196">
        <f>SUM(AC7+AD7)</f>
        <v>9</v>
      </c>
    </row>
    <row r="8" spans="1:31" s="7" customFormat="1" x14ac:dyDescent="0.25">
      <c r="A8" s="322"/>
      <c r="B8" s="239">
        <v>3</v>
      </c>
      <c r="C8" s="322"/>
      <c r="D8" s="321"/>
      <c r="E8" s="322"/>
      <c r="F8" s="47" t="s">
        <v>111</v>
      </c>
      <c r="G8" s="321"/>
      <c r="H8" s="322"/>
      <c r="I8" s="322"/>
      <c r="J8" s="152">
        <v>1.3</v>
      </c>
      <c r="K8" s="153">
        <v>426</v>
      </c>
      <c r="L8" s="152">
        <v>6</v>
      </c>
      <c r="M8" s="47">
        <v>2015</v>
      </c>
      <c r="N8" s="14">
        <f>IF(K8="","",IF(O8="",IF(K8=0,"",IF(K8&lt;=[9]Разработчик!$D$7,[9]Разработчик!$C$8,IF(K8&lt;=[9]Разработчик!$G$7,[9]Разработчик!$F$8,IF(K8&lt;=[9]Разработчик!$J$7,[9]Разработчик!$I$8,IF(K8&lt;=[9]Разработчик!$M$7,[9]Разработчик!$L$8,IF(K8&lt;=[9]Разработчик!$P$7,[9]Разработчик!$O$8,IF(K8&lt;=[9]Разработчик!$S$7,[9]Разработчик!$R$8,IF(K8&lt;=425.9,3.5,IF(K8&gt;=[9]Разработчик!$V$7,[9]Разработчик!$U$8))))))))),"-"))</f>
        <v>4</v>
      </c>
      <c r="O8" s="15"/>
      <c r="P8" s="47">
        <v>2017</v>
      </c>
      <c r="Q8" s="47">
        <v>2023</v>
      </c>
      <c r="R8" s="47">
        <v>10</v>
      </c>
      <c r="S8" s="154" t="s">
        <v>54</v>
      </c>
      <c r="T8" s="17">
        <f t="shared" si="0"/>
        <v>2025</v>
      </c>
      <c r="U8" s="29"/>
      <c r="V8" s="29"/>
      <c r="W8" s="63">
        <v>2</v>
      </c>
      <c r="X8" s="29">
        <v>2</v>
      </c>
      <c r="Y8" s="29"/>
      <c r="Z8" s="29"/>
      <c r="AA8" s="417"/>
      <c r="AB8" s="206" t="s">
        <v>2520</v>
      </c>
      <c r="AC8" s="196">
        <f t="shared" ref="AC8:AC47" si="1">SUM(U8+V8+X8+Y8+Z8)</f>
        <v>2</v>
      </c>
      <c r="AD8" s="196">
        <f t="shared" ref="AD8:AD47" si="2">SUM(U8*2)+(V8*3)+(W8*2)+(X8*2)+(Y8)+(Z8*3)</f>
        <v>8</v>
      </c>
      <c r="AE8" s="196">
        <f t="shared" ref="AE8:AE47" si="3">SUM(AC8+AD8)</f>
        <v>10</v>
      </c>
    </row>
    <row r="9" spans="1:31" s="7" customFormat="1" x14ac:dyDescent="0.25">
      <c r="A9" s="322"/>
      <c r="B9" s="239">
        <v>3</v>
      </c>
      <c r="C9" s="322"/>
      <c r="D9" s="321" t="s">
        <v>2054</v>
      </c>
      <c r="E9" s="322"/>
      <c r="F9" s="47" t="s">
        <v>111</v>
      </c>
      <c r="G9" s="321">
        <v>8.8999999999999999E-3</v>
      </c>
      <c r="H9" s="322"/>
      <c r="I9" s="322"/>
      <c r="J9" s="152">
        <v>23</v>
      </c>
      <c r="K9" s="153">
        <v>530</v>
      </c>
      <c r="L9" s="152">
        <v>6</v>
      </c>
      <c r="M9" s="47">
        <v>2015</v>
      </c>
      <c r="N9" s="14">
        <f>IF(K9="","",IF(O9="",IF(K9=0,"",IF(K9&lt;=[9]Разработчик!$D$7,[9]Разработчик!$C$8,IF(K9&lt;=[9]Разработчик!$G$7,[9]Разработчик!$F$8,IF(K9&lt;=[9]Разработчик!$J$7,[9]Разработчик!$I$8,IF(K9&lt;=[9]Разработчик!$M$7,[9]Разработчик!$L$8,IF(K9&lt;=[9]Разработчик!$P$7,[9]Разработчик!$O$8,IF(K9&lt;=[9]Разработчик!$S$7,[9]Разработчик!$R$8,IF(K9&lt;=425.9,3.5,IF(K9&gt;=[9]Разработчик!$V$7,[9]Разработчик!$U$8))))))))),"-"))</f>
        <v>4</v>
      </c>
      <c r="O9" s="15"/>
      <c r="P9" s="47">
        <v>2017</v>
      </c>
      <c r="Q9" s="47">
        <v>2023</v>
      </c>
      <c r="R9" s="47">
        <v>10</v>
      </c>
      <c r="S9" s="154" t="s">
        <v>54</v>
      </c>
      <c r="T9" s="17">
        <f t="shared" si="0"/>
        <v>2025</v>
      </c>
      <c r="U9" s="47">
        <v>9</v>
      </c>
      <c r="V9" s="29"/>
      <c r="W9" s="29"/>
      <c r="X9" s="29"/>
      <c r="Y9" s="29"/>
      <c r="Z9" s="29"/>
      <c r="AA9" s="417"/>
      <c r="AB9" s="206" t="s">
        <v>2520</v>
      </c>
      <c r="AC9" s="196">
        <f t="shared" si="1"/>
        <v>9</v>
      </c>
      <c r="AD9" s="196">
        <f t="shared" si="2"/>
        <v>18</v>
      </c>
      <c r="AE9" s="196">
        <f t="shared" si="3"/>
        <v>27</v>
      </c>
    </row>
    <row r="10" spans="1:31" s="7" customFormat="1" x14ac:dyDescent="0.25">
      <c r="A10" s="322"/>
      <c r="B10" s="239">
        <v>3</v>
      </c>
      <c r="C10" s="322"/>
      <c r="D10" s="321"/>
      <c r="E10" s="322"/>
      <c r="F10" s="47" t="s">
        <v>111</v>
      </c>
      <c r="G10" s="321"/>
      <c r="H10" s="322"/>
      <c r="I10" s="322"/>
      <c r="J10" s="152">
        <v>4.5999999999999996</v>
      </c>
      <c r="K10" s="153">
        <v>325</v>
      </c>
      <c r="L10" s="152">
        <v>6</v>
      </c>
      <c r="M10" s="47">
        <v>2015</v>
      </c>
      <c r="N10" s="14">
        <f>IF(K10="","",IF(O10="",IF(K10=0,"",IF(K10&lt;=[9]Разработчик!$D$7,[9]Разработчик!$C$8,IF(K10&lt;=[9]Разработчик!$G$7,[9]Разработчик!$F$8,IF(K10&lt;=[9]Разработчик!$J$7,[9]Разработчик!$I$8,IF(K10&lt;=[9]Разработчик!$M$7,[9]Разработчик!$L$8,IF(K10&lt;=[9]Разработчик!$P$7,[9]Разработчик!$O$8,IF(K10&lt;=[9]Разработчик!$S$7,[9]Разработчик!$R$8,IF(K10&lt;=425.9,3.5,IF(K10&gt;=[9]Разработчик!$V$7,[9]Разработчик!$U$8))))))))),"-"))</f>
        <v>3</v>
      </c>
      <c r="O10" s="15"/>
      <c r="P10" s="47">
        <v>2017</v>
      </c>
      <c r="Q10" s="47">
        <v>2023</v>
      </c>
      <c r="R10" s="47">
        <v>10</v>
      </c>
      <c r="S10" s="154" t="s">
        <v>54</v>
      </c>
      <c r="T10" s="17">
        <f t="shared" si="0"/>
        <v>2025</v>
      </c>
      <c r="U10" s="30"/>
      <c r="V10" s="30"/>
      <c r="W10" s="30"/>
      <c r="X10" s="30"/>
      <c r="Y10" s="30"/>
      <c r="Z10" s="30"/>
      <c r="AA10" s="417"/>
      <c r="AB10" s="206" t="s">
        <v>2520</v>
      </c>
      <c r="AC10" s="196">
        <f t="shared" si="1"/>
        <v>0</v>
      </c>
      <c r="AD10" s="196">
        <f t="shared" si="2"/>
        <v>0</v>
      </c>
      <c r="AE10" s="196">
        <f t="shared" si="3"/>
        <v>0</v>
      </c>
    </row>
    <row r="11" spans="1:31" s="7" customFormat="1" x14ac:dyDescent="0.25">
      <c r="A11" s="322"/>
      <c r="B11" s="239">
        <v>3</v>
      </c>
      <c r="C11" s="322"/>
      <c r="D11" s="321"/>
      <c r="E11" s="322"/>
      <c r="F11" s="47" t="s">
        <v>111</v>
      </c>
      <c r="G11" s="321"/>
      <c r="H11" s="322"/>
      <c r="I11" s="322"/>
      <c r="J11" s="152">
        <v>0.7</v>
      </c>
      <c r="K11" s="153">
        <v>32</v>
      </c>
      <c r="L11" s="152">
        <v>4</v>
      </c>
      <c r="M11" s="47">
        <v>2015</v>
      </c>
      <c r="N11" s="14">
        <f>IF(K11="","",IF(O11="",IF(K11=0,"",IF(K11&lt;=[9]Разработчик!$D$7,[9]Разработчик!$C$8,IF(K11&lt;=[9]Разработчик!$G$7,[9]Разработчик!$F$8,IF(K11&lt;=[9]Разработчик!$J$7,[9]Разработчик!$I$8,IF(K11&lt;=[9]Разработчик!$M$7,[9]Разработчик!$L$8,IF(K11&lt;=[9]Разработчик!$P$7,[9]Разработчик!$O$8,IF(K11&lt;=[9]Разработчик!$S$7,[9]Разработчик!$R$8,IF(K11&lt;=425.9,3.5,IF(K11&gt;=[9]Разработчик!$V$7,[9]Разработчик!$U$8))))))))),"-"))</f>
        <v>1.5</v>
      </c>
      <c r="O11" s="15"/>
      <c r="P11" s="47">
        <v>2017</v>
      </c>
      <c r="Q11" s="47">
        <v>2023</v>
      </c>
      <c r="R11" s="47">
        <v>10</v>
      </c>
      <c r="S11" s="154" t="s">
        <v>54</v>
      </c>
      <c r="T11" s="17">
        <f t="shared" si="0"/>
        <v>2025</v>
      </c>
      <c r="U11" s="30"/>
      <c r="V11" s="30"/>
      <c r="W11" s="30"/>
      <c r="X11" s="30"/>
      <c r="Y11" s="30"/>
      <c r="Z11" s="30"/>
      <c r="AA11" s="417"/>
      <c r="AB11" s="206" t="s">
        <v>2520</v>
      </c>
      <c r="AC11" s="196">
        <f t="shared" si="1"/>
        <v>0</v>
      </c>
      <c r="AD11" s="196">
        <f t="shared" si="2"/>
        <v>0</v>
      </c>
      <c r="AE11" s="196">
        <f t="shared" si="3"/>
        <v>0</v>
      </c>
    </row>
    <row r="12" spans="1:31" s="7" customFormat="1" x14ac:dyDescent="0.25">
      <c r="A12" s="322"/>
      <c r="B12" s="239">
        <v>3</v>
      </c>
      <c r="C12" s="322"/>
      <c r="D12" s="321" t="s">
        <v>2055</v>
      </c>
      <c r="E12" s="322"/>
      <c r="F12" s="47" t="s">
        <v>111</v>
      </c>
      <c r="G12" s="321">
        <v>8.8999999999999999E-3</v>
      </c>
      <c r="H12" s="322"/>
      <c r="I12" s="322"/>
      <c r="J12" s="152">
        <v>5.7</v>
      </c>
      <c r="K12" s="153">
        <v>530</v>
      </c>
      <c r="L12" s="152">
        <v>6</v>
      </c>
      <c r="M12" s="47">
        <v>2015</v>
      </c>
      <c r="N12" s="14">
        <f>IF(K12="","",IF(O12="",IF(K12=0,"",IF(K12&lt;=[9]Разработчик!$D$7,[9]Разработчик!$C$8,IF(K12&lt;=[9]Разработчик!$G$7,[9]Разработчик!$F$8,IF(K12&lt;=[9]Разработчик!$J$7,[9]Разработчик!$I$8,IF(K12&lt;=[9]Разработчик!$M$7,[9]Разработчик!$L$8,IF(K12&lt;=[9]Разработчик!$P$7,[9]Разработчик!$O$8,IF(K12&lt;=[9]Разработчик!$S$7,[9]Разработчик!$R$8,IF(K12&lt;=425.9,3.5,IF(K12&gt;=[9]Разработчик!$V$7,[9]Разработчик!$U$8))))))))),"-"))</f>
        <v>4</v>
      </c>
      <c r="O12" s="15"/>
      <c r="P12" s="47">
        <v>2017</v>
      </c>
      <c r="Q12" s="47">
        <v>2023</v>
      </c>
      <c r="R12" s="47">
        <v>10</v>
      </c>
      <c r="S12" s="154" t="s">
        <v>54</v>
      </c>
      <c r="T12" s="17">
        <f t="shared" si="0"/>
        <v>2025</v>
      </c>
      <c r="U12" s="30"/>
      <c r="V12" s="30"/>
      <c r="W12" s="30"/>
      <c r="X12" s="30"/>
      <c r="Y12" s="30"/>
      <c r="Z12" s="30"/>
      <c r="AA12" s="417"/>
      <c r="AB12" s="206" t="s">
        <v>2520</v>
      </c>
      <c r="AC12" s="196">
        <f t="shared" si="1"/>
        <v>0</v>
      </c>
      <c r="AD12" s="196">
        <f t="shared" si="2"/>
        <v>0</v>
      </c>
      <c r="AE12" s="196">
        <f t="shared" si="3"/>
        <v>0</v>
      </c>
    </row>
    <row r="13" spans="1:31" s="7" customFormat="1" ht="31.5" customHeight="1" x14ac:dyDescent="0.25">
      <c r="A13" s="322"/>
      <c r="B13" s="239">
        <v>3</v>
      </c>
      <c r="C13" s="322"/>
      <c r="D13" s="321"/>
      <c r="E13" s="322"/>
      <c r="F13" s="47" t="s">
        <v>111</v>
      </c>
      <c r="G13" s="321"/>
      <c r="H13" s="322"/>
      <c r="I13" s="322"/>
      <c r="J13" s="152">
        <v>0.9</v>
      </c>
      <c r="K13" s="153">
        <v>18</v>
      </c>
      <c r="L13" s="152">
        <v>4</v>
      </c>
      <c r="M13" s="47">
        <v>2015</v>
      </c>
      <c r="N13" s="14">
        <f>IF(K13="","",IF(O13="",IF(K13=0,"",IF(K13&lt;=[9]Разработчик!$D$7,[9]Разработчик!$C$8,IF(K13&lt;=[9]Разработчик!$G$7,[9]Разработчик!$F$8,IF(K13&lt;=[9]Разработчик!$J$7,[9]Разработчик!$I$8,IF(K13&lt;=[9]Разработчик!$M$7,[9]Разработчик!$L$8,IF(K13&lt;=[9]Разработчик!$P$7,[9]Разработчик!$O$8,IF(K13&lt;=[9]Разработчик!$S$7,[9]Разработчик!$R$8,IF(K13&lt;=425.9,3.5,IF(K13&gt;=[9]Разработчик!$V$7,[9]Разработчик!$U$8))))))))),"-"))</f>
        <v>1</v>
      </c>
      <c r="O13" s="15"/>
      <c r="P13" s="47">
        <v>2017</v>
      </c>
      <c r="Q13" s="47">
        <v>2023</v>
      </c>
      <c r="R13" s="47">
        <v>10</v>
      </c>
      <c r="S13" s="154" t="s">
        <v>54</v>
      </c>
      <c r="T13" s="17">
        <f t="shared" si="0"/>
        <v>2025</v>
      </c>
      <c r="U13" s="30"/>
      <c r="V13" s="30"/>
      <c r="W13" s="30">
        <v>2</v>
      </c>
      <c r="X13" s="30"/>
      <c r="Y13" s="30"/>
      <c r="Z13" s="30"/>
      <c r="AA13" s="417"/>
      <c r="AB13" s="206" t="s">
        <v>2520</v>
      </c>
      <c r="AC13" s="196">
        <f t="shared" si="1"/>
        <v>0</v>
      </c>
      <c r="AD13" s="196">
        <f t="shared" si="2"/>
        <v>4</v>
      </c>
      <c r="AE13" s="196">
        <f t="shared" si="3"/>
        <v>4</v>
      </c>
    </row>
    <row r="14" spans="1:31" s="7" customFormat="1" ht="22.5" x14ac:dyDescent="0.25">
      <c r="A14" s="322" t="s">
        <v>2058</v>
      </c>
      <c r="B14" s="239">
        <v>23</v>
      </c>
      <c r="C14" s="322" t="s">
        <v>2059</v>
      </c>
      <c r="D14" s="321" t="s">
        <v>156</v>
      </c>
      <c r="E14" s="322" t="s">
        <v>2060</v>
      </c>
      <c r="F14" s="47" t="s">
        <v>30</v>
      </c>
      <c r="G14" s="321">
        <v>0.5</v>
      </c>
      <c r="H14" s="412">
        <v>0.105</v>
      </c>
      <c r="I14" s="322">
        <v>114</v>
      </c>
      <c r="J14" s="152">
        <v>24.3</v>
      </c>
      <c r="K14" s="152">
        <v>820</v>
      </c>
      <c r="L14" s="152">
        <v>8</v>
      </c>
      <c r="M14" s="47">
        <v>2015</v>
      </c>
      <c r="N14" s="14">
        <f>IF(K14="","",IF(O14="",IF(K14=0,"",IF(K14&lt;=[9]Разработчик!$D$7,[9]Разработчик!$C$8,IF(K14&lt;=[9]Разработчик!$G$7,[9]Разработчик!$F$8,IF(K14&lt;=[9]Разработчик!$J$7,[9]Разработчик!$I$8,IF(K14&lt;=[9]Разработчик!$M$7,[9]Разработчик!$L$8,IF(K14&lt;=[9]Разработчик!$P$7,[9]Разработчик!$O$8,IF(K14&lt;=[9]Разработчик!$S$7,[9]Разработчик!$R$8,IF(K14&lt;=425.9,3.5,IF(K14&gt;=[9]Разработчик!$V$7,[9]Разработчик!$U$8))))))))),"-"))</f>
        <v>4</v>
      </c>
      <c r="O14" s="15"/>
      <c r="P14" s="47">
        <v>2019</v>
      </c>
      <c r="Q14" s="47">
        <v>2023</v>
      </c>
      <c r="R14" s="47">
        <v>20</v>
      </c>
      <c r="S14" s="154" t="s">
        <v>1818</v>
      </c>
      <c r="T14" s="17">
        <f t="shared" ref="T14:T17" si="4">IF(M14="","",M14+R14)</f>
        <v>2035</v>
      </c>
      <c r="U14" s="47">
        <v>6</v>
      </c>
      <c r="V14" s="30"/>
      <c r="W14" s="30"/>
      <c r="X14" s="30"/>
      <c r="Y14" s="30">
        <v>2</v>
      </c>
      <c r="Z14" s="30">
        <v>2</v>
      </c>
      <c r="AA14" s="416" t="s">
        <v>3103</v>
      </c>
      <c r="AB14" s="207" t="s">
        <v>2521</v>
      </c>
      <c r="AC14" s="196">
        <f t="shared" si="1"/>
        <v>10</v>
      </c>
      <c r="AD14" s="196">
        <f t="shared" si="2"/>
        <v>20</v>
      </c>
      <c r="AE14" s="196">
        <f t="shared" si="3"/>
        <v>30</v>
      </c>
    </row>
    <row r="15" spans="1:31" s="7" customFormat="1" ht="22.5" x14ac:dyDescent="0.25">
      <c r="A15" s="322"/>
      <c r="B15" s="239">
        <v>23</v>
      </c>
      <c r="C15" s="322"/>
      <c r="D15" s="321"/>
      <c r="E15" s="322"/>
      <c r="F15" s="47" t="s">
        <v>30</v>
      </c>
      <c r="G15" s="321"/>
      <c r="H15" s="412"/>
      <c r="I15" s="322"/>
      <c r="J15" s="152">
        <v>13.4</v>
      </c>
      <c r="K15" s="152">
        <v>325</v>
      </c>
      <c r="L15" s="152">
        <v>6</v>
      </c>
      <c r="M15" s="47">
        <v>2015</v>
      </c>
      <c r="N15" s="14">
        <f>IF(K15="","",IF(O15="",IF(K15=0,"",IF(K15&lt;=[9]Разработчик!$D$7,[9]Разработчик!$C$8,IF(K15&lt;=[9]Разработчик!$G$7,[9]Разработчик!$F$8,IF(K15&lt;=[9]Разработчик!$J$7,[9]Разработчик!$I$8,IF(K15&lt;=[9]Разработчик!$M$7,[9]Разработчик!$L$8,IF(K15&lt;=[9]Разработчик!$P$7,[9]Разработчик!$O$8,IF(K15&lt;=[9]Разработчик!$S$7,[9]Разработчик!$R$8,IF(K15&lt;=425.9,3.5,IF(K15&gt;=[9]Разработчик!$V$7,[9]Разработчик!$U$8))))))))),"-"))</f>
        <v>3</v>
      </c>
      <c r="O15" s="15"/>
      <c r="P15" s="47">
        <v>2019</v>
      </c>
      <c r="Q15" s="47">
        <v>2023</v>
      </c>
      <c r="R15" s="47">
        <v>20</v>
      </c>
      <c r="S15" s="154" t="s">
        <v>1818</v>
      </c>
      <c r="T15" s="17">
        <f t="shared" si="4"/>
        <v>2035</v>
      </c>
      <c r="U15" s="47">
        <v>24</v>
      </c>
      <c r="V15" s="47">
        <v>24</v>
      </c>
      <c r="W15" s="47">
        <v>4</v>
      </c>
      <c r="X15" s="30"/>
      <c r="Y15" s="47">
        <v>8</v>
      </c>
      <c r="Z15" s="47">
        <v>8</v>
      </c>
      <c r="AA15" s="416"/>
      <c r="AB15" s="207" t="s">
        <v>2521</v>
      </c>
      <c r="AC15" s="196">
        <f t="shared" si="1"/>
        <v>64</v>
      </c>
      <c r="AD15" s="196">
        <f t="shared" si="2"/>
        <v>160</v>
      </c>
      <c r="AE15" s="196">
        <f t="shared" si="3"/>
        <v>224</v>
      </c>
    </row>
    <row r="16" spans="1:31" s="7" customFormat="1" ht="22.5" x14ac:dyDescent="0.25">
      <c r="A16" s="322"/>
      <c r="B16" s="239">
        <v>23</v>
      </c>
      <c r="C16" s="322"/>
      <c r="D16" s="321"/>
      <c r="E16" s="322"/>
      <c r="F16" s="47" t="s">
        <v>30</v>
      </c>
      <c r="G16" s="321"/>
      <c r="H16" s="412"/>
      <c r="I16" s="322"/>
      <c r="J16" s="152">
        <v>23.6</v>
      </c>
      <c r="K16" s="152">
        <v>159</v>
      </c>
      <c r="L16" s="152">
        <v>6</v>
      </c>
      <c r="M16" s="47">
        <v>2015</v>
      </c>
      <c r="N16" s="14">
        <f>IF(K16="","",IF(O16="",IF(K16=0,"",IF(K16&lt;=[9]Разработчик!$D$7,[9]Разработчик!$C$8,IF(K16&lt;=[9]Разработчик!$G$7,[9]Разработчик!$F$8,IF(K16&lt;=[9]Разработчик!$J$7,[9]Разработчик!$I$8,IF(K16&lt;=[9]Разработчик!$M$7,[9]Разработчик!$L$8,IF(K16&lt;=[9]Разработчик!$P$7,[9]Разработчик!$O$8,IF(K16&lt;=[9]Разработчик!$S$7,[9]Разработчик!$R$8,IF(K16&lt;=425.9,3.5,IF(K16&gt;=[9]Разработчик!$V$7,[9]Разработчик!$U$8))))))))),"-"))</f>
        <v>2.5</v>
      </c>
      <c r="O16" s="15"/>
      <c r="P16" s="47">
        <v>2019</v>
      </c>
      <c r="Q16" s="47">
        <v>2023</v>
      </c>
      <c r="R16" s="47">
        <v>20</v>
      </c>
      <c r="S16" s="154" t="s">
        <v>1818</v>
      </c>
      <c r="T16" s="17">
        <f t="shared" si="4"/>
        <v>2035</v>
      </c>
      <c r="U16" s="47">
        <v>24</v>
      </c>
      <c r="V16" s="30"/>
      <c r="W16" s="30"/>
      <c r="X16" s="30"/>
      <c r="Y16" s="30"/>
      <c r="Z16" s="30"/>
      <c r="AA16" s="416"/>
      <c r="AB16" s="207" t="s">
        <v>2521</v>
      </c>
      <c r="AC16" s="196">
        <f t="shared" si="1"/>
        <v>24</v>
      </c>
      <c r="AD16" s="196">
        <f t="shared" si="2"/>
        <v>48</v>
      </c>
      <c r="AE16" s="196">
        <f t="shared" si="3"/>
        <v>72</v>
      </c>
    </row>
    <row r="17" spans="1:31" s="7" customFormat="1" ht="22.5" x14ac:dyDescent="0.25">
      <c r="A17" s="322"/>
      <c r="B17" s="239">
        <v>23</v>
      </c>
      <c r="C17" s="322"/>
      <c r="D17" s="321"/>
      <c r="E17" s="322"/>
      <c r="F17" s="47" t="s">
        <v>30</v>
      </c>
      <c r="G17" s="321"/>
      <c r="H17" s="412"/>
      <c r="I17" s="322"/>
      <c r="J17" s="152">
        <v>1.6</v>
      </c>
      <c r="K17" s="152">
        <v>32</v>
      </c>
      <c r="L17" s="152">
        <v>4</v>
      </c>
      <c r="M17" s="47">
        <v>2015</v>
      </c>
      <c r="N17" s="14">
        <f>IF(K17="","",IF(O17="",IF(K17=0,"",IF(K17&lt;=[9]Разработчик!$D$7,[9]Разработчик!$C$8,IF(K17&lt;=[9]Разработчик!$G$7,[9]Разработчик!$F$8,IF(K17&lt;=[9]Разработчик!$J$7,[9]Разработчик!$I$8,IF(K17&lt;=[9]Разработчик!$M$7,[9]Разработчик!$L$8,IF(K17&lt;=[9]Разработчик!$P$7,[9]Разработчик!$O$8,IF(K17&lt;=[9]Разработчик!$S$7,[9]Разработчик!$R$8,IF(K17&lt;=425.9,3.5,IF(K17&gt;=[9]Разработчик!$V$7,[9]Разработчик!$U$8))))))))),"-"))</f>
        <v>1.5</v>
      </c>
      <c r="O17" s="15"/>
      <c r="P17" s="47">
        <v>2019</v>
      </c>
      <c r="Q17" s="47">
        <v>2023</v>
      </c>
      <c r="R17" s="47">
        <v>20</v>
      </c>
      <c r="S17" s="154" t="s">
        <v>1818</v>
      </c>
      <c r="T17" s="17">
        <f t="shared" si="4"/>
        <v>2035</v>
      </c>
      <c r="U17" s="30"/>
      <c r="V17" s="30"/>
      <c r="W17" s="30">
        <v>4</v>
      </c>
      <c r="X17" s="30"/>
      <c r="Y17" s="30"/>
      <c r="Z17" s="30"/>
      <c r="AA17" s="416"/>
      <c r="AB17" s="207" t="s">
        <v>2521</v>
      </c>
      <c r="AC17" s="196">
        <f t="shared" si="1"/>
        <v>0</v>
      </c>
      <c r="AD17" s="196">
        <f t="shared" si="2"/>
        <v>8</v>
      </c>
      <c r="AE17" s="196">
        <f t="shared" si="3"/>
        <v>8</v>
      </c>
    </row>
    <row r="18" spans="1:31" s="7" customFormat="1" ht="22.5" x14ac:dyDescent="0.25">
      <c r="A18" s="322"/>
      <c r="B18" s="239">
        <v>23</v>
      </c>
      <c r="C18" s="322"/>
      <c r="D18" s="71" t="s">
        <v>2061</v>
      </c>
      <c r="E18" s="322"/>
      <c r="F18" s="47" t="s">
        <v>30</v>
      </c>
      <c r="G18" s="71">
        <v>0.5</v>
      </c>
      <c r="H18" s="412"/>
      <c r="I18" s="322"/>
      <c r="J18" s="152">
        <v>1.3</v>
      </c>
      <c r="K18" s="152">
        <v>57</v>
      </c>
      <c r="L18" s="152">
        <v>4</v>
      </c>
      <c r="M18" s="47">
        <v>2015</v>
      </c>
      <c r="N18" s="14">
        <f>IF(K18="","",IF(O18="",IF(K18=0,"",IF(K18&lt;=[9]Разработчик!$D$7,[9]Разработчик!$C$8,IF(K18&lt;=[9]Разработчик!$G$7,[9]Разработчик!$F$8,IF(K18&lt;=[9]Разработчик!$J$7,[9]Разработчик!$I$8,IF(K18&lt;=[9]Разработчик!$M$7,[9]Разработчик!$L$8,IF(K18&lt;=[9]Разработчик!$P$7,[9]Разработчик!$O$8,IF(K18&lt;=[9]Разработчик!$S$7,[9]Разработчик!$R$8,IF(K18&lt;=425.9,3.5,IF(K18&gt;=[9]Разработчик!$V$7,[9]Разработчик!$U$8))))))))),"-"))</f>
        <v>1.5</v>
      </c>
      <c r="O18" s="15"/>
      <c r="P18" s="47">
        <v>2019</v>
      </c>
      <c r="Q18" s="47">
        <v>2023</v>
      </c>
      <c r="R18" s="47">
        <v>20</v>
      </c>
      <c r="S18" s="154" t="s">
        <v>1818</v>
      </c>
      <c r="T18" s="17">
        <f t="shared" ref="T18:T47" si="5">IF(M18="","",M18+R18)</f>
        <v>2035</v>
      </c>
      <c r="U18" s="47">
        <v>2</v>
      </c>
      <c r="V18" s="30">
        <v>1</v>
      </c>
      <c r="W18" s="30">
        <v>4</v>
      </c>
      <c r="X18" s="30"/>
      <c r="Y18" s="30"/>
      <c r="Z18" s="30"/>
      <c r="AA18" s="416"/>
      <c r="AB18" s="207" t="s">
        <v>2521</v>
      </c>
      <c r="AC18" s="196">
        <f t="shared" si="1"/>
        <v>3</v>
      </c>
      <c r="AD18" s="196">
        <f t="shared" si="2"/>
        <v>15</v>
      </c>
      <c r="AE18" s="196">
        <f t="shared" si="3"/>
        <v>18</v>
      </c>
    </row>
    <row r="19" spans="1:31" s="7" customFormat="1" ht="22.5" x14ac:dyDescent="0.25">
      <c r="A19" s="322"/>
      <c r="B19" s="239">
        <v>23</v>
      </c>
      <c r="C19" s="322"/>
      <c r="D19" s="321" t="s">
        <v>2062</v>
      </c>
      <c r="E19" s="322"/>
      <c r="F19" s="47" t="s">
        <v>30</v>
      </c>
      <c r="G19" s="321">
        <v>0.5</v>
      </c>
      <c r="H19" s="412"/>
      <c r="I19" s="322"/>
      <c r="J19" s="152">
        <v>0.7</v>
      </c>
      <c r="K19" s="152">
        <v>108</v>
      </c>
      <c r="L19" s="152">
        <v>5</v>
      </c>
      <c r="M19" s="47">
        <v>2015</v>
      </c>
      <c r="N19" s="14">
        <f>IF(K19="","",IF(O19="",IF(K19=0,"",IF(K19&lt;=[9]Разработчик!$D$7,[9]Разработчик!$C$8,IF(K19&lt;=[9]Разработчик!$G$7,[9]Разработчик!$F$8,IF(K19&lt;=[9]Разработчик!$J$7,[9]Разработчик!$I$8,IF(K19&lt;=[9]Разработчик!$M$7,[9]Разработчик!$L$8,IF(K19&lt;=[9]Разработчик!$P$7,[9]Разработчик!$O$8,IF(K19&lt;=[9]Разработчик!$S$7,[9]Разработчик!$R$8,IF(K19&lt;=425.9,3.5,IF(K19&gt;=[9]Разработчик!$V$7,[9]Разработчик!$U$8))))))))),"-"))</f>
        <v>2</v>
      </c>
      <c r="O19" s="15"/>
      <c r="P19" s="47">
        <v>2019</v>
      </c>
      <c r="Q19" s="47">
        <v>2023</v>
      </c>
      <c r="R19" s="47">
        <v>20</v>
      </c>
      <c r="S19" s="154" t="s">
        <v>1818</v>
      </c>
      <c r="T19" s="17">
        <f t="shared" si="5"/>
        <v>2035</v>
      </c>
      <c r="U19" s="30"/>
      <c r="V19" s="30">
        <v>1</v>
      </c>
      <c r="W19" s="30"/>
      <c r="X19" s="30"/>
      <c r="Y19" s="30"/>
      <c r="Z19" s="30"/>
      <c r="AA19" s="416"/>
      <c r="AB19" s="207" t="s">
        <v>2521</v>
      </c>
      <c r="AC19" s="196">
        <f t="shared" si="1"/>
        <v>1</v>
      </c>
      <c r="AD19" s="196">
        <f t="shared" si="2"/>
        <v>3</v>
      </c>
      <c r="AE19" s="196">
        <f t="shared" si="3"/>
        <v>4</v>
      </c>
    </row>
    <row r="20" spans="1:31" s="7" customFormat="1" ht="22.5" x14ac:dyDescent="0.25">
      <c r="A20" s="322"/>
      <c r="B20" s="239">
        <v>23</v>
      </c>
      <c r="C20" s="322"/>
      <c r="D20" s="321"/>
      <c r="E20" s="322"/>
      <c r="F20" s="47" t="s">
        <v>30</v>
      </c>
      <c r="G20" s="321"/>
      <c r="H20" s="412"/>
      <c r="I20" s="322"/>
      <c r="J20" s="152">
        <v>1.8</v>
      </c>
      <c r="K20" s="152">
        <v>57</v>
      </c>
      <c r="L20" s="152">
        <v>4</v>
      </c>
      <c r="M20" s="47">
        <v>2015</v>
      </c>
      <c r="N20" s="14">
        <f>IF(K20="","",IF(O20="",IF(K20=0,"",IF(K20&lt;=[9]Разработчик!$D$7,[9]Разработчик!$C$8,IF(K20&lt;=[9]Разработчик!$G$7,[9]Разработчик!$F$8,IF(K20&lt;=[9]Разработчик!$J$7,[9]Разработчик!$I$8,IF(K20&lt;=[9]Разработчик!$M$7,[9]Разработчик!$L$8,IF(K20&lt;=[9]Разработчик!$P$7,[9]Разработчик!$O$8,IF(K20&lt;=[9]Разработчик!$S$7,[9]Разработчик!$R$8,IF(K20&lt;=425.9,3.5,IF(K20&gt;=[9]Разработчик!$V$7,[9]Разработчик!$U$8))))))))),"-"))</f>
        <v>1.5</v>
      </c>
      <c r="O20" s="15"/>
      <c r="P20" s="47">
        <v>2019</v>
      </c>
      <c r="Q20" s="47">
        <v>2023</v>
      </c>
      <c r="R20" s="47">
        <v>20</v>
      </c>
      <c r="S20" s="154" t="s">
        <v>1818</v>
      </c>
      <c r="T20" s="17">
        <f t="shared" si="5"/>
        <v>2035</v>
      </c>
      <c r="U20" s="30"/>
      <c r="V20" s="30">
        <v>2</v>
      </c>
      <c r="W20" s="30">
        <v>1</v>
      </c>
      <c r="X20" s="30"/>
      <c r="Y20" s="30"/>
      <c r="Z20" s="30"/>
      <c r="AA20" s="416"/>
      <c r="AB20" s="207" t="s">
        <v>2521</v>
      </c>
      <c r="AC20" s="196">
        <f t="shared" si="1"/>
        <v>2</v>
      </c>
      <c r="AD20" s="196">
        <f t="shared" si="2"/>
        <v>8</v>
      </c>
      <c r="AE20" s="196">
        <f t="shared" si="3"/>
        <v>10</v>
      </c>
    </row>
    <row r="21" spans="1:31" s="7" customFormat="1" ht="22.5" x14ac:dyDescent="0.25">
      <c r="A21" s="322"/>
      <c r="B21" s="239">
        <v>23</v>
      </c>
      <c r="C21" s="322"/>
      <c r="D21" s="71" t="s">
        <v>2063</v>
      </c>
      <c r="E21" s="322"/>
      <c r="F21" s="47" t="s">
        <v>30</v>
      </c>
      <c r="G21" s="71">
        <v>0.5</v>
      </c>
      <c r="H21" s="412"/>
      <c r="I21" s="322"/>
      <c r="J21" s="152">
        <v>0.1</v>
      </c>
      <c r="K21" s="152">
        <v>89</v>
      </c>
      <c r="L21" s="152">
        <v>5</v>
      </c>
      <c r="M21" s="47">
        <v>2015</v>
      </c>
      <c r="N21" s="14">
        <f>IF(K21="","",IF(O21="",IF(K21=0,"",IF(K21&lt;=[9]Разработчик!$D$7,[9]Разработчик!$C$8,IF(K21&lt;=[9]Разработчик!$G$7,[9]Разработчик!$F$8,IF(K21&lt;=[9]Разработчик!$J$7,[9]Разработчик!$I$8,IF(K21&lt;=[9]Разработчик!$M$7,[9]Разработчик!$L$8,IF(K21&lt;=[9]Разработчик!$P$7,[9]Разработчик!$O$8,IF(K21&lt;=[9]Разработчик!$S$7,[9]Разработчик!$R$8,IF(K21&lt;=425.9,3.5,IF(K21&gt;=[9]Разработчик!$V$7,[9]Разработчик!$U$8))))))))),"-"))</f>
        <v>2</v>
      </c>
      <c r="O21" s="15"/>
      <c r="P21" s="47">
        <v>2019</v>
      </c>
      <c r="Q21" s="47">
        <v>2023</v>
      </c>
      <c r="R21" s="47">
        <v>20</v>
      </c>
      <c r="S21" s="154" t="s">
        <v>1818</v>
      </c>
      <c r="T21" s="17">
        <f t="shared" si="5"/>
        <v>2035</v>
      </c>
      <c r="U21" s="47">
        <v>6</v>
      </c>
      <c r="V21" s="30">
        <v>1</v>
      </c>
      <c r="W21" s="30">
        <v>2</v>
      </c>
      <c r="X21" s="30"/>
      <c r="Y21" s="30"/>
      <c r="Z21" s="30"/>
      <c r="AA21" s="416"/>
      <c r="AB21" s="207" t="s">
        <v>2521</v>
      </c>
      <c r="AC21" s="196">
        <f t="shared" si="1"/>
        <v>7</v>
      </c>
      <c r="AD21" s="196">
        <f t="shared" si="2"/>
        <v>19</v>
      </c>
      <c r="AE21" s="196">
        <f t="shared" si="3"/>
        <v>26</v>
      </c>
    </row>
    <row r="22" spans="1:31" s="7" customFormat="1" ht="22.5" x14ac:dyDescent="0.25">
      <c r="A22" s="322"/>
      <c r="B22" s="239">
        <v>23</v>
      </c>
      <c r="C22" s="322"/>
      <c r="D22" s="71" t="s">
        <v>2064</v>
      </c>
      <c r="E22" s="322"/>
      <c r="F22" s="47" t="s">
        <v>30</v>
      </c>
      <c r="G22" s="71">
        <v>0.5</v>
      </c>
      <c r="H22" s="412"/>
      <c r="I22" s="322"/>
      <c r="J22" s="152">
        <v>0.2</v>
      </c>
      <c r="K22" s="152">
        <v>32</v>
      </c>
      <c r="L22" s="152">
        <v>4</v>
      </c>
      <c r="M22" s="47">
        <v>2015</v>
      </c>
      <c r="N22" s="14">
        <f>IF(K22="","",IF(O22="",IF(K22=0,"",IF(K22&lt;=[9]Разработчик!$D$7,[9]Разработчик!$C$8,IF(K22&lt;=[9]Разработчик!$G$7,[9]Разработчик!$F$8,IF(K22&lt;=[9]Разработчик!$J$7,[9]Разработчик!$I$8,IF(K22&lt;=[9]Разработчик!$M$7,[9]Разработчик!$L$8,IF(K22&lt;=[9]Разработчик!$P$7,[9]Разработчик!$O$8,IF(K22&lt;=[9]Разработчик!$S$7,[9]Разработчик!$R$8,IF(K22&lt;=425.9,3.5,IF(K22&gt;=[9]Разработчик!$V$7,[9]Разработчик!$U$8))))))))),"-"))</f>
        <v>1.5</v>
      </c>
      <c r="O22" s="15"/>
      <c r="P22" s="47">
        <v>2019</v>
      </c>
      <c r="Q22" s="47">
        <v>2023</v>
      </c>
      <c r="R22" s="47">
        <v>20</v>
      </c>
      <c r="S22" s="154" t="s">
        <v>1818</v>
      </c>
      <c r="T22" s="17">
        <f t="shared" si="5"/>
        <v>2035</v>
      </c>
      <c r="U22" s="47">
        <v>2</v>
      </c>
      <c r="V22" s="47">
        <v>5</v>
      </c>
      <c r="W22" s="47">
        <v>8</v>
      </c>
      <c r="X22" s="30"/>
      <c r="Y22" s="30"/>
      <c r="Z22" s="30"/>
      <c r="AA22" s="416"/>
      <c r="AB22" s="207" t="s">
        <v>2521</v>
      </c>
      <c r="AC22" s="196">
        <f t="shared" si="1"/>
        <v>7</v>
      </c>
      <c r="AD22" s="196">
        <f t="shared" si="2"/>
        <v>35</v>
      </c>
      <c r="AE22" s="196">
        <f t="shared" si="3"/>
        <v>42</v>
      </c>
    </row>
    <row r="23" spans="1:31" s="7" customFormat="1" ht="22.5" x14ac:dyDescent="0.25">
      <c r="A23" s="322"/>
      <c r="B23" s="239">
        <v>23</v>
      </c>
      <c r="C23" s="322"/>
      <c r="D23" s="71" t="s">
        <v>2065</v>
      </c>
      <c r="E23" s="322"/>
      <c r="F23" s="47" t="s">
        <v>30</v>
      </c>
      <c r="G23" s="71">
        <v>0.5</v>
      </c>
      <c r="H23" s="412"/>
      <c r="I23" s="322"/>
      <c r="J23" s="152">
        <v>0.4</v>
      </c>
      <c r="K23" s="152">
        <v>32</v>
      </c>
      <c r="L23" s="152">
        <v>4</v>
      </c>
      <c r="M23" s="47">
        <v>2015</v>
      </c>
      <c r="N23" s="14">
        <f>IF(K23="","",IF(O23="",IF(K23=0,"",IF(K23&lt;=[9]Разработчик!$D$7,[9]Разработчик!$C$8,IF(K23&lt;=[9]Разработчик!$G$7,[9]Разработчик!$F$8,IF(K23&lt;=[9]Разработчик!$J$7,[9]Разработчик!$I$8,IF(K23&lt;=[9]Разработчик!$M$7,[9]Разработчик!$L$8,IF(K23&lt;=[9]Разработчик!$P$7,[9]Разработчик!$O$8,IF(K23&lt;=[9]Разработчик!$S$7,[9]Разработчик!$R$8,IF(K23&lt;=425.9,3.5,IF(K23&gt;=[9]Разработчик!$V$7,[9]Разработчик!$U$8))))))))),"-"))</f>
        <v>1.5</v>
      </c>
      <c r="O23" s="15"/>
      <c r="P23" s="47">
        <v>2019</v>
      </c>
      <c r="Q23" s="47">
        <v>2023</v>
      </c>
      <c r="R23" s="47">
        <v>20</v>
      </c>
      <c r="S23" s="154" t="s">
        <v>1818</v>
      </c>
      <c r="T23" s="17">
        <f t="shared" si="5"/>
        <v>2035</v>
      </c>
      <c r="U23" s="30"/>
      <c r="V23" s="30"/>
      <c r="W23" s="30">
        <v>2</v>
      </c>
      <c r="X23" s="30"/>
      <c r="Y23" s="30"/>
      <c r="Z23" s="30"/>
      <c r="AA23" s="416"/>
      <c r="AB23" s="207" t="s">
        <v>2521</v>
      </c>
      <c r="AC23" s="196">
        <f t="shared" si="1"/>
        <v>0</v>
      </c>
      <c r="AD23" s="196">
        <f t="shared" si="2"/>
        <v>4</v>
      </c>
      <c r="AE23" s="196">
        <f t="shared" si="3"/>
        <v>4</v>
      </c>
    </row>
    <row r="24" spans="1:31" s="7" customFormat="1" ht="22.5" x14ac:dyDescent="0.25">
      <c r="A24" s="322"/>
      <c r="B24" s="239">
        <v>23</v>
      </c>
      <c r="C24" s="322"/>
      <c r="D24" s="71" t="s">
        <v>2066</v>
      </c>
      <c r="E24" s="322"/>
      <c r="F24" s="47" t="s">
        <v>30</v>
      </c>
      <c r="G24" s="71">
        <v>0.5</v>
      </c>
      <c r="H24" s="412"/>
      <c r="I24" s="322"/>
      <c r="J24" s="152">
        <v>0.4</v>
      </c>
      <c r="K24" s="152">
        <v>32</v>
      </c>
      <c r="L24" s="152">
        <v>4</v>
      </c>
      <c r="M24" s="47">
        <v>2015</v>
      </c>
      <c r="N24" s="14">
        <f>IF(K24="","",IF(O24="",IF(K24=0,"",IF(K24&lt;=[9]Разработчик!$D$7,[9]Разработчик!$C$8,IF(K24&lt;=[9]Разработчик!$G$7,[9]Разработчик!$F$8,IF(K24&lt;=[9]Разработчик!$J$7,[9]Разработчик!$I$8,IF(K24&lt;=[9]Разработчик!$M$7,[9]Разработчик!$L$8,IF(K24&lt;=[9]Разработчик!$P$7,[9]Разработчик!$O$8,IF(K24&lt;=[9]Разработчик!$S$7,[9]Разработчик!$R$8,IF(K24&lt;=425.9,3.5,IF(K24&gt;=[9]Разработчик!$V$7,[9]Разработчик!$U$8))))))))),"-"))</f>
        <v>1.5</v>
      </c>
      <c r="O24" s="15"/>
      <c r="P24" s="47">
        <v>2019</v>
      </c>
      <c r="Q24" s="47">
        <v>2023</v>
      </c>
      <c r="R24" s="47">
        <v>20</v>
      </c>
      <c r="S24" s="154" t="s">
        <v>1818</v>
      </c>
      <c r="T24" s="17">
        <f t="shared" si="5"/>
        <v>2035</v>
      </c>
      <c r="U24" s="47">
        <v>5</v>
      </c>
      <c r="V24" s="30"/>
      <c r="W24" s="30"/>
      <c r="X24" s="30"/>
      <c r="Y24" s="30"/>
      <c r="Z24" s="30"/>
      <c r="AA24" s="416"/>
      <c r="AB24" s="207" t="s">
        <v>2521</v>
      </c>
      <c r="AC24" s="196">
        <f t="shared" si="1"/>
        <v>5</v>
      </c>
      <c r="AD24" s="196">
        <f t="shared" si="2"/>
        <v>10</v>
      </c>
      <c r="AE24" s="196">
        <f t="shared" si="3"/>
        <v>15</v>
      </c>
    </row>
    <row r="25" spans="1:31" s="7" customFormat="1" ht="22.5" x14ac:dyDescent="0.25">
      <c r="A25" s="322"/>
      <c r="B25" s="239">
        <v>23</v>
      </c>
      <c r="C25" s="322"/>
      <c r="D25" s="71" t="s">
        <v>2067</v>
      </c>
      <c r="E25" s="322"/>
      <c r="F25" s="47" t="s">
        <v>30</v>
      </c>
      <c r="G25" s="71">
        <v>0.5</v>
      </c>
      <c r="H25" s="412"/>
      <c r="I25" s="322"/>
      <c r="J25" s="152">
        <v>0.4</v>
      </c>
      <c r="K25" s="152">
        <v>32</v>
      </c>
      <c r="L25" s="152">
        <v>4</v>
      </c>
      <c r="M25" s="47">
        <v>2015</v>
      </c>
      <c r="N25" s="14">
        <f>IF(K25="","",IF(O25="",IF(K25=0,"",IF(K25&lt;=[9]Разработчик!$D$7,[9]Разработчик!$C$8,IF(K25&lt;=[9]Разработчик!$G$7,[9]Разработчик!$F$8,IF(K25&lt;=[9]Разработчик!$J$7,[9]Разработчик!$I$8,IF(K25&lt;=[9]Разработчик!$M$7,[9]Разработчик!$L$8,IF(K25&lt;=[9]Разработчик!$P$7,[9]Разработчик!$O$8,IF(K25&lt;=[9]Разработчик!$S$7,[9]Разработчик!$R$8,IF(K25&lt;=425.9,3.5,IF(K25&gt;=[9]Разработчик!$V$7,[9]Разработчик!$U$8))))))))),"-"))</f>
        <v>1.5</v>
      </c>
      <c r="O25" s="15"/>
      <c r="P25" s="47">
        <v>2019</v>
      </c>
      <c r="Q25" s="47">
        <v>2023</v>
      </c>
      <c r="R25" s="47">
        <v>20</v>
      </c>
      <c r="S25" s="154" t="s">
        <v>1818</v>
      </c>
      <c r="T25" s="17">
        <f t="shared" si="5"/>
        <v>2035</v>
      </c>
      <c r="U25" s="30"/>
      <c r="V25" s="30">
        <v>8</v>
      </c>
      <c r="W25" s="30">
        <v>2</v>
      </c>
      <c r="X25" s="30"/>
      <c r="Y25" s="30"/>
      <c r="Z25" s="30"/>
      <c r="AA25" s="416"/>
      <c r="AB25" s="207" t="s">
        <v>2521</v>
      </c>
      <c r="AC25" s="196">
        <f t="shared" si="1"/>
        <v>8</v>
      </c>
      <c r="AD25" s="196">
        <f t="shared" si="2"/>
        <v>28</v>
      </c>
      <c r="AE25" s="196">
        <f t="shared" si="3"/>
        <v>36</v>
      </c>
    </row>
    <row r="26" spans="1:31" s="7" customFormat="1" ht="22.5" x14ac:dyDescent="0.25">
      <c r="A26" s="322"/>
      <c r="B26" s="239">
        <v>23</v>
      </c>
      <c r="C26" s="322"/>
      <c r="D26" s="71" t="s">
        <v>2068</v>
      </c>
      <c r="E26" s="322"/>
      <c r="F26" s="47" t="s">
        <v>30</v>
      </c>
      <c r="G26" s="71">
        <v>0.5</v>
      </c>
      <c r="H26" s="412"/>
      <c r="I26" s="322"/>
      <c r="J26" s="152">
        <v>0.4</v>
      </c>
      <c r="K26" s="152">
        <v>32</v>
      </c>
      <c r="L26" s="152">
        <v>4</v>
      </c>
      <c r="M26" s="47">
        <v>2015</v>
      </c>
      <c r="N26" s="14">
        <f>IF(K26="","",IF(O26="",IF(K26=0,"",IF(K26&lt;=[9]Разработчик!$D$7,[9]Разработчик!$C$8,IF(K26&lt;=[9]Разработчик!$G$7,[9]Разработчик!$F$8,IF(K26&lt;=[9]Разработчик!$J$7,[9]Разработчик!$I$8,IF(K26&lt;=[9]Разработчик!$M$7,[9]Разработчик!$L$8,IF(K26&lt;=[9]Разработчик!$P$7,[9]Разработчик!$O$8,IF(K26&lt;=[9]Разработчик!$S$7,[9]Разработчик!$R$8,IF(K26&lt;=425.9,3.5,IF(K26&gt;=[9]Разработчик!$V$7,[9]Разработчик!$U$8))))))))),"-"))</f>
        <v>1.5</v>
      </c>
      <c r="O26" s="15"/>
      <c r="P26" s="47">
        <v>2019</v>
      </c>
      <c r="Q26" s="47">
        <v>2023</v>
      </c>
      <c r="R26" s="47">
        <v>20</v>
      </c>
      <c r="S26" s="154" t="s">
        <v>1818</v>
      </c>
      <c r="T26" s="17">
        <f t="shared" si="5"/>
        <v>2035</v>
      </c>
      <c r="U26" s="47">
        <v>6</v>
      </c>
      <c r="V26" s="30"/>
      <c r="W26" s="30"/>
      <c r="X26" s="30">
        <v>5</v>
      </c>
      <c r="Y26" s="30"/>
      <c r="Z26" s="30"/>
      <c r="AA26" s="416"/>
      <c r="AB26" s="207" t="s">
        <v>2521</v>
      </c>
      <c r="AC26" s="196">
        <f t="shared" si="1"/>
        <v>11</v>
      </c>
      <c r="AD26" s="196">
        <f t="shared" si="2"/>
        <v>22</v>
      </c>
      <c r="AE26" s="196">
        <f t="shared" si="3"/>
        <v>33</v>
      </c>
    </row>
    <row r="27" spans="1:31" s="7" customFormat="1" ht="22.5" x14ac:dyDescent="0.25">
      <c r="A27" s="322"/>
      <c r="B27" s="239">
        <v>23</v>
      </c>
      <c r="C27" s="322"/>
      <c r="D27" s="71" t="s">
        <v>2069</v>
      </c>
      <c r="E27" s="322"/>
      <c r="F27" s="47" t="s">
        <v>30</v>
      </c>
      <c r="G27" s="71">
        <v>0.5</v>
      </c>
      <c r="H27" s="412"/>
      <c r="I27" s="322"/>
      <c r="J27" s="152">
        <v>0.2</v>
      </c>
      <c r="K27" s="152">
        <v>32</v>
      </c>
      <c r="L27" s="152">
        <v>4</v>
      </c>
      <c r="M27" s="47">
        <v>2015</v>
      </c>
      <c r="N27" s="14">
        <f>IF(K27="","",IF(O27="",IF(K27=0,"",IF(K27&lt;=[9]Разработчик!$D$7,[9]Разработчик!$C$8,IF(K27&lt;=[9]Разработчик!$G$7,[9]Разработчик!$F$8,IF(K27&lt;=[9]Разработчик!$J$7,[9]Разработчик!$I$8,IF(K27&lt;=[9]Разработчик!$M$7,[9]Разработчик!$L$8,IF(K27&lt;=[9]Разработчик!$P$7,[9]Разработчик!$O$8,IF(K27&lt;=[9]Разработчик!$S$7,[9]Разработчик!$R$8,IF(K27&lt;=425.9,3.5,IF(K27&gt;=[9]Разработчик!$V$7,[9]Разработчик!$U$8))))))))),"-"))</f>
        <v>1.5</v>
      </c>
      <c r="O27" s="15"/>
      <c r="P27" s="47">
        <v>2019</v>
      </c>
      <c r="Q27" s="47">
        <v>2023</v>
      </c>
      <c r="R27" s="47">
        <v>20</v>
      </c>
      <c r="S27" s="154" t="s">
        <v>1818</v>
      </c>
      <c r="T27" s="17">
        <f t="shared" si="5"/>
        <v>2035</v>
      </c>
      <c r="U27" s="30"/>
      <c r="V27" s="30">
        <v>2</v>
      </c>
      <c r="W27" s="30"/>
      <c r="X27" s="30"/>
      <c r="Y27" s="30"/>
      <c r="Z27" s="30"/>
      <c r="AA27" s="416"/>
      <c r="AB27" s="207" t="s">
        <v>2521</v>
      </c>
      <c r="AC27" s="196">
        <f t="shared" si="1"/>
        <v>2</v>
      </c>
      <c r="AD27" s="196">
        <f t="shared" si="2"/>
        <v>6</v>
      </c>
      <c r="AE27" s="196">
        <f t="shared" si="3"/>
        <v>8</v>
      </c>
    </row>
    <row r="28" spans="1:31" s="7" customFormat="1" ht="22.5" x14ac:dyDescent="0.25">
      <c r="A28" s="322"/>
      <c r="B28" s="239">
        <v>23</v>
      </c>
      <c r="C28" s="322"/>
      <c r="D28" s="71" t="s">
        <v>2070</v>
      </c>
      <c r="E28" s="322"/>
      <c r="F28" s="47" t="s">
        <v>30</v>
      </c>
      <c r="G28" s="71">
        <v>0.5</v>
      </c>
      <c r="H28" s="412"/>
      <c r="I28" s="322"/>
      <c r="J28" s="152">
        <v>0.2</v>
      </c>
      <c r="K28" s="152">
        <v>32</v>
      </c>
      <c r="L28" s="152">
        <v>4</v>
      </c>
      <c r="M28" s="47">
        <v>2015</v>
      </c>
      <c r="N28" s="14">
        <f>IF(K28="","",IF(O28="",IF(K28=0,"",IF(K28&lt;=[9]Разработчик!$D$7,[9]Разработчик!$C$8,IF(K28&lt;=[9]Разработчик!$G$7,[9]Разработчик!$F$8,IF(K28&lt;=[9]Разработчик!$J$7,[9]Разработчик!$I$8,IF(K28&lt;=[9]Разработчик!$M$7,[9]Разработчик!$L$8,IF(K28&lt;=[9]Разработчик!$P$7,[9]Разработчик!$O$8,IF(K28&lt;=[9]Разработчик!$S$7,[9]Разработчик!$R$8,IF(K28&lt;=425.9,3.5,IF(K28&gt;=[9]Разработчик!$V$7,[9]Разработчик!$U$8))))))))),"-"))</f>
        <v>1.5</v>
      </c>
      <c r="O28" s="15"/>
      <c r="P28" s="47">
        <v>2019</v>
      </c>
      <c r="Q28" s="47">
        <v>2023</v>
      </c>
      <c r="R28" s="47">
        <v>20</v>
      </c>
      <c r="S28" s="154" t="s">
        <v>1818</v>
      </c>
      <c r="T28" s="17">
        <f t="shared" si="5"/>
        <v>2035</v>
      </c>
      <c r="U28" s="47">
        <v>7</v>
      </c>
      <c r="V28" s="30"/>
      <c r="W28" s="30">
        <v>7</v>
      </c>
      <c r="X28" s="30"/>
      <c r="Y28" s="30"/>
      <c r="Z28" s="30"/>
      <c r="AA28" s="416"/>
      <c r="AB28" s="207" t="s">
        <v>2521</v>
      </c>
      <c r="AC28" s="196">
        <f t="shared" si="1"/>
        <v>7</v>
      </c>
      <c r="AD28" s="196">
        <f t="shared" si="2"/>
        <v>28</v>
      </c>
      <c r="AE28" s="196">
        <f t="shared" si="3"/>
        <v>35</v>
      </c>
    </row>
    <row r="29" spans="1:31" s="7" customFormat="1" ht="22.5" x14ac:dyDescent="0.25">
      <c r="A29" s="322"/>
      <c r="B29" s="239">
        <v>23</v>
      </c>
      <c r="C29" s="322"/>
      <c r="D29" s="71" t="s">
        <v>2071</v>
      </c>
      <c r="E29" s="322"/>
      <c r="F29" s="47" t="s">
        <v>30</v>
      </c>
      <c r="G29" s="71">
        <v>0.5</v>
      </c>
      <c r="H29" s="412"/>
      <c r="I29" s="322"/>
      <c r="J29" s="152">
        <v>0.2</v>
      </c>
      <c r="K29" s="152">
        <v>32</v>
      </c>
      <c r="L29" s="152">
        <v>4</v>
      </c>
      <c r="M29" s="47">
        <v>2015</v>
      </c>
      <c r="N29" s="14">
        <f>IF(K29="","",IF(O29="",IF(K29=0,"",IF(K29&lt;=[9]Разработчик!$D$7,[9]Разработчик!$C$8,IF(K29&lt;=[9]Разработчик!$G$7,[9]Разработчик!$F$8,IF(K29&lt;=[9]Разработчик!$J$7,[9]Разработчик!$I$8,IF(K29&lt;=[9]Разработчик!$M$7,[9]Разработчик!$L$8,IF(K29&lt;=[9]Разработчик!$P$7,[9]Разработчик!$O$8,IF(K29&lt;=[9]Разработчик!$S$7,[9]Разработчик!$R$8,IF(K29&lt;=425.9,3.5,IF(K29&gt;=[9]Разработчик!$V$7,[9]Разработчик!$U$8))))))))),"-"))</f>
        <v>1.5</v>
      </c>
      <c r="O29" s="15"/>
      <c r="P29" s="47">
        <v>2019</v>
      </c>
      <c r="Q29" s="47">
        <v>2023</v>
      </c>
      <c r="R29" s="47">
        <v>20</v>
      </c>
      <c r="S29" s="154" t="s">
        <v>1818</v>
      </c>
      <c r="T29" s="17">
        <f t="shared" si="5"/>
        <v>2035</v>
      </c>
      <c r="U29" s="47">
        <v>1</v>
      </c>
      <c r="V29" s="30"/>
      <c r="W29" s="30">
        <v>1</v>
      </c>
      <c r="X29" s="30"/>
      <c r="Y29" s="30"/>
      <c r="Z29" s="30"/>
      <c r="AA29" s="416"/>
      <c r="AB29" s="207" t="s">
        <v>2521</v>
      </c>
      <c r="AC29" s="196">
        <f t="shared" si="1"/>
        <v>1</v>
      </c>
      <c r="AD29" s="196">
        <f t="shared" si="2"/>
        <v>4</v>
      </c>
      <c r="AE29" s="196">
        <f t="shared" si="3"/>
        <v>5</v>
      </c>
    </row>
    <row r="30" spans="1:31" s="7" customFormat="1" ht="22.5" x14ac:dyDescent="0.25">
      <c r="A30" s="322" t="s">
        <v>2072</v>
      </c>
      <c r="B30" s="239">
        <v>24</v>
      </c>
      <c r="C30" s="322" t="s">
        <v>2073</v>
      </c>
      <c r="D30" s="321" t="s">
        <v>2074</v>
      </c>
      <c r="E30" s="322" t="s">
        <v>2075</v>
      </c>
      <c r="F30" s="47" t="s">
        <v>30</v>
      </c>
      <c r="G30" s="321">
        <v>0.5</v>
      </c>
      <c r="H30" s="322">
        <v>0.1</v>
      </c>
      <c r="I30" s="322">
        <v>50</v>
      </c>
      <c r="J30" s="152">
        <v>25.7</v>
      </c>
      <c r="K30" s="152">
        <v>325</v>
      </c>
      <c r="L30" s="152">
        <v>6</v>
      </c>
      <c r="M30" s="47">
        <v>2015</v>
      </c>
      <c r="N30" s="14">
        <f>IF(K30="","",IF(O30="",IF(K30=0,"",IF(K30&lt;=[9]Разработчик!$D$7,[9]Разработчик!$C$8,IF(K30&lt;=[9]Разработчик!$G$7,[9]Разработчик!$F$8,IF(K30&lt;=[9]Разработчик!$J$7,[9]Разработчик!$I$8,IF(K30&lt;=[9]Разработчик!$M$7,[9]Разработчик!$L$8,IF(K30&lt;=[9]Разработчик!$P$7,[9]Разработчик!$O$8,IF(K30&lt;=[9]Разработчик!$S$7,[9]Разработчик!$R$8,IF(K30&lt;=425.9,3.5,IF(K30&gt;=[9]Разработчик!$V$7,[9]Разработчик!$U$8))))))))),"-"))</f>
        <v>3</v>
      </c>
      <c r="O30" s="15"/>
      <c r="P30" s="47">
        <v>2019</v>
      </c>
      <c r="Q30" s="47">
        <v>2023</v>
      </c>
      <c r="R30" s="47">
        <v>20</v>
      </c>
      <c r="S30" s="154" t="s">
        <v>1818</v>
      </c>
      <c r="T30" s="17">
        <f t="shared" si="5"/>
        <v>2035</v>
      </c>
      <c r="U30" s="82">
        <v>3</v>
      </c>
      <c r="V30" s="82">
        <v>2</v>
      </c>
      <c r="W30" s="82">
        <v>1</v>
      </c>
      <c r="X30" s="82">
        <v>5</v>
      </c>
      <c r="Y30" s="82">
        <v>4</v>
      </c>
      <c r="Z30" s="82">
        <v>1</v>
      </c>
      <c r="AA30" s="416" t="s">
        <v>3085</v>
      </c>
      <c r="AB30" s="207" t="s">
        <v>2521</v>
      </c>
      <c r="AC30" s="196">
        <f t="shared" si="1"/>
        <v>15</v>
      </c>
      <c r="AD30" s="196">
        <f t="shared" si="2"/>
        <v>31</v>
      </c>
      <c r="AE30" s="196">
        <f t="shared" si="3"/>
        <v>46</v>
      </c>
    </row>
    <row r="31" spans="1:31" s="7" customFormat="1" ht="22.5" x14ac:dyDescent="0.25">
      <c r="A31" s="322"/>
      <c r="B31" s="239">
        <v>24</v>
      </c>
      <c r="C31" s="322"/>
      <c r="D31" s="321"/>
      <c r="E31" s="322"/>
      <c r="F31" s="47" t="s">
        <v>30</v>
      </c>
      <c r="G31" s="321"/>
      <c r="H31" s="322"/>
      <c r="I31" s="322"/>
      <c r="J31" s="152">
        <v>17.399999999999999</v>
      </c>
      <c r="K31" s="153">
        <v>273</v>
      </c>
      <c r="L31" s="152">
        <v>6</v>
      </c>
      <c r="M31" s="47">
        <v>2015</v>
      </c>
      <c r="N31" s="14">
        <f>IF(K31="","",IF(O31="",IF(K31=0,"",IF(K31&lt;=[9]Разработчик!$D$7,[9]Разработчик!$C$8,IF(K31&lt;=[9]Разработчик!$G$7,[9]Разработчик!$F$8,IF(K31&lt;=[9]Разработчик!$J$7,[9]Разработчик!$I$8,IF(K31&lt;=[9]Разработчик!$M$7,[9]Разработчик!$L$8,IF(K31&lt;=[9]Разработчик!$P$7,[9]Разработчик!$O$8,IF(K31&lt;=[9]Разработчик!$S$7,[9]Разработчик!$R$8,IF(K31&lt;=425.9,3.5,IF(K31&gt;=[9]Разработчик!$V$7,[9]Разработчик!$U$8))))))))),"-"))</f>
        <v>3</v>
      </c>
      <c r="O31" s="15"/>
      <c r="P31" s="47">
        <v>2019</v>
      </c>
      <c r="Q31" s="47">
        <v>2023</v>
      </c>
      <c r="R31" s="47">
        <v>20</v>
      </c>
      <c r="S31" s="154" t="s">
        <v>1818</v>
      </c>
      <c r="T31" s="17">
        <f t="shared" si="5"/>
        <v>2035</v>
      </c>
      <c r="U31" s="47">
        <v>4</v>
      </c>
      <c r="V31" s="82">
        <v>4</v>
      </c>
      <c r="W31" s="82">
        <v>4</v>
      </c>
      <c r="X31" s="82">
        <v>16</v>
      </c>
      <c r="Y31" s="82">
        <v>8</v>
      </c>
      <c r="Z31" s="82">
        <v>8</v>
      </c>
      <c r="AA31" s="416"/>
      <c r="AB31" s="207" t="s">
        <v>2521</v>
      </c>
      <c r="AC31" s="196">
        <f t="shared" si="1"/>
        <v>40</v>
      </c>
      <c r="AD31" s="196">
        <f t="shared" si="2"/>
        <v>92</v>
      </c>
      <c r="AE31" s="196">
        <f t="shared" si="3"/>
        <v>132</v>
      </c>
    </row>
    <row r="32" spans="1:31" s="7" customFormat="1" ht="22.5" x14ac:dyDescent="0.25">
      <c r="A32" s="322"/>
      <c r="B32" s="239">
        <v>24</v>
      </c>
      <c r="C32" s="322"/>
      <c r="D32" s="321"/>
      <c r="E32" s="322"/>
      <c r="F32" s="47" t="s">
        <v>30</v>
      </c>
      <c r="G32" s="321"/>
      <c r="H32" s="322"/>
      <c r="I32" s="322"/>
      <c r="J32" s="152">
        <v>11.2</v>
      </c>
      <c r="K32" s="153">
        <v>159</v>
      </c>
      <c r="L32" s="152">
        <v>6</v>
      </c>
      <c r="M32" s="47">
        <v>2015</v>
      </c>
      <c r="N32" s="14">
        <f>IF(K32="","",IF(O32="",IF(K32=0,"",IF(K32&lt;=[9]Разработчик!$D$7,[9]Разработчик!$C$8,IF(K32&lt;=[9]Разработчик!$G$7,[9]Разработчик!$F$8,IF(K32&lt;=[9]Разработчик!$J$7,[9]Разработчик!$I$8,IF(K32&lt;=[9]Разработчик!$M$7,[9]Разработчик!$L$8,IF(K32&lt;=[9]Разработчик!$P$7,[9]Разработчик!$O$8,IF(K32&lt;=[9]Разработчик!$S$7,[9]Разработчик!$R$8,IF(K32&lt;=425.9,3.5,IF(K32&gt;=[9]Разработчик!$V$7,[9]Разработчик!$U$8))))))))),"-"))</f>
        <v>2.5</v>
      </c>
      <c r="O32" s="15"/>
      <c r="P32" s="47">
        <v>2019</v>
      </c>
      <c r="Q32" s="47">
        <v>2023</v>
      </c>
      <c r="R32" s="47">
        <v>20</v>
      </c>
      <c r="S32" s="154" t="s">
        <v>1818</v>
      </c>
      <c r="T32" s="17">
        <f t="shared" si="5"/>
        <v>2035</v>
      </c>
      <c r="U32" s="32">
        <v>16</v>
      </c>
      <c r="V32" s="30"/>
      <c r="W32" s="30"/>
      <c r="X32" s="82"/>
      <c r="Y32" s="30"/>
      <c r="Z32" s="30"/>
      <c r="AA32" s="416"/>
      <c r="AB32" s="207" t="s">
        <v>2521</v>
      </c>
      <c r="AC32" s="196">
        <f t="shared" si="1"/>
        <v>16</v>
      </c>
      <c r="AD32" s="196">
        <f t="shared" si="2"/>
        <v>32</v>
      </c>
      <c r="AE32" s="196">
        <f t="shared" si="3"/>
        <v>48</v>
      </c>
    </row>
    <row r="33" spans="1:31" s="7" customFormat="1" ht="22.5" x14ac:dyDescent="0.25">
      <c r="A33" s="322"/>
      <c r="B33" s="239">
        <v>24</v>
      </c>
      <c r="C33" s="322"/>
      <c r="D33" s="71" t="s">
        <v>2076</v>
      </c>
      <c r="E33" s="322"/>
      <c r="F33" s="47" t="s">
        <v>30</v>
      </c>
      <c r="G33" s="71">
        <v>0.5</v>
      </c>
      <c r="H33" s="322"/>
      <c r="I33" s="322"/>
      <c r="J33" s="152">
        <v>0.4</v>
      </c>
      <c r="K33" s="152">
        <v>57</v>
      </c>
      <c r="L33" s="152">
        <v>4</v>
      </c>
      <c r="M33" s="47">
        <v>2015</v>
      </c>
      <c r="N33" s="14">
        <f>IF(K33="","",IF(O33="",IF(K33=0,"",IF(K33&lt;=[9]Разработчик!$D$7,[9]Разработчик!$C$8,IF(K33&lt;=[9]Разработчик!$G$7,[9]Разработчик!$F$8,IF(K33&lt;=[9]Разработчик!$J$7,[9]Разработчик!$I$8,IF(K33&lt;=[9]Разработчик!$M$7,[9]Разработчик!$L$8,IF(K33&lt;=[9]Разработчик!$P$7,[9]Разработчик!$O$8,IF(K33&lt;=[9]Разработчик!$S$7,[9]Разработчик!$R$8,IF(K33&lt;=425.9,3.5,IF(K33&gt;=[9]Разработчик!$V$7,[9]Разработчик!$U$8))))))))),"-"))</f>
        <v>1.5</v>
      </c>
      <c r="O33" s="15"/>
      <c r="P33" s="47">
        <v>2019</v>
      </c>
      <c r="Q33" s="47">
        <v>2023</v>
      </c>
      <c r="R33" s="47">
        <v>20</v>
      </c>
      <c r="S33" s="154" t="s">
        <v>1818</v>
      </c>
      <c r="T33" s="17">
        <f t="shared" si="5"/>
        <v>2035</v>
      </c>
      <c r="U33" s="82">
        <v>1</v>
      </c>
      <c r="V33" s="30"/>
      <c r="W33" s="82">
        <v>1</v>
      </c>
      <c r="X33" s="30"/>
      <c r="Y33" s="30"/>
      <c r="Z33" s="30"/>
      <c r="AA33" s="416"/>
      <c r="AB33" s="207" t="s">
        <v>2521</v>
      </c>
      <c r="AC33" s="196">
        <f t="shared" si="1"/>
        <v>1</v>
      </c>
      <c r="AD33" s="196">
        <f t="shared" si="2"/>
        <v>4</v>
      </c>
      <c r="AE33" s="196">
        <f t="shared" si="3"/>
        <v>5</v>
      </c>
    </row>
    <row r="34" spans="1:31" s="7" customFormat="1" ht="22.5" x14ac:dyDescent="0.25">
      <c r="A34" s="322"/>
      <c r="B34" s="239">
        <v>24</v>
      </c>
      <c r="C34" s="322"/>
      <c r="D34" s="71" t="s">
        <v>2077</v>
      </c>
      <c r="E34" s="322"/>
      <c r="F34" s="47" t="s">
        <v>30</v>
      </c>
      <c r="G34" s="71">
        <v>0.5</v>
      </c>
      <c r="H34" s="322"/>
      <c r="I34" s="322"/>
      <c r="J34" s="152">
        <v>0.4</v>
      </c>
      <c r="K34" s="152">
        <v>57</v>
      </c>
      <c r="L34" s="152">
        <v>4</v>
      </c>
      <c r="M34" s="47">
        <v>2015</v>
      </c>
      <c r="N34" s="14">
        <f>IF(K34="","",IF(O34="",IF(K34=0,"",IF(K34&lt;=[9]Разработчик!$D$7,[9]Разработчик!$C$8,IF(K34&lt;=[9]Разработчик!$G$7,[9]Разработчик!$F$8,IF(K34&lt;=[9]Разработчик!$J$7,[9]Разработчик!$I$8,IF(K34&lt;=[9]Разработчик!$M$7,[9]Разработчик!$L$8,IF(K34&lt;=[9]Разработчик!$P$7,[9]Разработчик!$O$8,IF(K34&lt;=[9]Разработчик!$S$7,[9]Разработчик!$R$8,IF(K34&lt;=425.9,3.5,IF(K34&gt;=[9]Разработчик!$V$7,[9]Разработчик!$U$8))))))))),"-"))</f>
        <v>1.5</v>
      </c>
      <c r="O34" s="15"/>
      <c r="P34" s="47">
        <v>2019</v>
      </c>
      <c r="Q34" s="47">
        <v>2023</v>
      </c>
      <c r="R34" s="47">
        <v>20</v>
      </c>
      <c r="S34" s="154" t="s">
        <v>1818</v>
      </c>
      <c r="T34" s="17">
        <f t="shared" si="5"/>
        <v>2035</v>
      </c>
      <c r="U34" s="82">
        <v>1</v>
      </c>
      <c r="V34" s="30"/>
      <c r="W34" s="82">
        <v>1</v>
      </c>
      <c r="X34" s="30"/>
      <c r="Y34" s="30"/>
      <c r="Z34" s="30"/>
      <c r="AA34" s="416"/>
      <c r="AB34" s="207" t="s">
        <v>2521</v>
      </c>
      <c r="AC34" s="196">
        <f t="shared" si="1"/>
        <v>1</v>
      </c>
      <c r="AD34" s="196">
        <f t="shared" si="2"/>
        <v>4</v>
      </c>
      <c r="AE34" s="196">
        <f t="shared" si="3"/>
        <v>5</v>
      </c>
    </row>
    <row r="35" spans="1:31" s="7" customFormat="1" ht="22.5" x14ac:dyDescent="0.25">
      <c r="A35" s="322"/>
      <c r="B35" s="239">
        <v>24</v>
      </c>
      <c r="C35" s="322"/>
      <c r="D35" s="71" t="s">
        <v>2078</v>
      </c>
      <c r="E35" s="322"/>
      <c r="F35" s="47" t="s">
        <v>30</v>
      </c>
      <c r="G35" s="71">
        <v>0.5</v>
      </c>
      <c r="H35" s="322"/>
      <c r="I35" s="322"/>
      <c r="J35" s="152">
        <v>0.4</v>
      </c>
      <c r="K35" s="152">
        <v>57</v>
      </c>
      <c r="L35" s="152">
        <v>4</v>
      </c>
      <c r="M35" s="47">
        <v>2015</v>
      </c>
      <c r="N35" s="14">
        <f>IF(K35="","",IF(O35="",IF(K35=0,"",IF(K35&lt;=[9]Разработчик!$D$7,[9]Разработчик!$C$8,IF(K35&lt;=[9]Разработчик!$G$7,[9]Разработчик!$F$8,IF(K35&lt;=[9]Разработчик!$J$7,[9]Разработчик!$I$8,IF(K35&lt;=[9]Разработчик!$M$7,[9]Разработчик!$L$8,IF(K35&lt;=[9]Разработчик!$P$7,[9]Разработчик!$O$8,IF(K35&lt;=[9]Разработчик!$S$7,[9]Разработчик!$R$8,IF(K35&lt;=425.9,3.5,IF(K35&gt;=[9]Разработчик!$V$7,[9]Разработчик!$U$8))))))))),"-"))</f>
        <v>1.5</v>
      </c>
      <c r="O35" s="15"/>
      <c r="P35" s="47">
        <v>2019</v>
      </c>
      <c r="Q35" s="47">
        <v>2023</v>
      </c>
      <c r="R35" s="47">
        <v>20</v>
      </c>
      <c r="S35" s="154" t="s">
        <v>1818</v>
      </c>
      <c r="T35" s="17">
        <f t="shared" si="5"/>
        <v>2035</v>
      </c>
      <c r="U35" s="82">
        <v>1</v>
      </c>
      <c r="V35" s="30"/>
      <c r="W35" s="82">
        <v>1</v>
      </c>
      <c r="X35" s="30"/>
      <c r="Y35" s="30"/>
      <c r="Z35" s="30"/>
      <c r="AA35" s="416"/>
      <c r="AB35" s="207" t="s">
        <v>2521</v>
      </c>
      <c r="AC35" s="196">
        <f t="shared" si="1"/>
        <v>1</v>
      </c>
      <c r="AD35" s="196">
        <f t="shared" si="2"/>
        <v>4</v>
      </c>
      <c r="AE35" s="196">
        <f t="shared" si="3"/>
        <v>5</v>
      </c>
    </row>
    <row r="36" spans="1:31" s="7" customFormat="1" ht="22.5" x14ac:dyDescent="0.25">
      <c r="A36" s="322"/>
      <c r="B36" s="239">
        <v>24</v>
      </c>
      <c r="C36" s="322"/>
      <c r="D36" s="71" t="s">
        <v>2079</v>
      </c>
      <c r="E36" s="322"/>
      <c r="F36" s="47" t="s">
        <v>30</v>
      </c>
      <c r="G36" s="71">
        <v>0.5</v>
      </c>
      <c r="H36" s="322"/>
      <c r="I36" s="322"/>
      <c r="J36" s="152">
        <v>0.4</v>
      </c>
      <c r="K36" s="152">
        <v>57</v>
      </c>
      <c r="L36" s="152">
        <v>4</v>
      </c>
      <c r="M36" s="47">
        <v>2015</v>
      </c>
      <c r="N36" s="14">
        <f>IF(K36="","",IF(O36="",IF(K36=0,"",IF(K36&lt;=[9]Разработчик!$D$7,[9]Разработчик!$C$8,IF(K36&lt;=[9]Разработчик!$G$7,[9]Разработчик!$F$8,IF(K36&lt;=[9]Разработчик!$J$7,[9]Разработчик!$I$8,IF(K36&lt;=[9]Разработчик!$M$7,[9]Разработчик!$L$8,IF(K36&lt;=[9]Разработчик!$P$7,[9]Разработчик!$O$8,IF(K36&lt;=[9]Разработчик!$S$7,[9]Разработчик!$R$8,IF(K36&lt;=425.9,3.5,IF(K36&gt;=[9]Разработчик!$V$7,[9]Разработчик!$U$8))))))))),"-"))</f>
        <v>1.5</v>
      </c>
      <c r="O36" s="15"/>
      <c r="P36" s="47">
        <v>2019</v>
      </c>
      <c r="Q36" s="47">
        <v>2023</v>
      </c>
      <c r="R36" s="47">
        <v>20</v>
      </c>
      <c r="S36" s="154" t="s">
        <v>1818</v>
      </c>
      <c r="T36" s="17">
        <f t="shared" si="5"/>
        <v>2035</v>
      </c>
      <c r="U36" s="82">
        <v>1</v>
      </c>
      <c r="V36" s="30"/>
      <c r="W36" s="82">
        <v>1</v>
      </c>
      <c r="X36" s="30"/>
      <c r="Y36" s="30"/>
      <c r="Z36" s="30"/>
      <c r="AA36" s="416"/>
      <c r="AB36" s="207" t="s">
        <v>2521</v>
      </c>
      <c r="AC36" s="196">
        <f t="shared" si="1"/>
        <v>1</v>
      </c>
      <c r="AD36" s="196">
        <f t="shared" si="2"/>
        <v>4</v>
      </c>
      <c r="AE36" s="196">
        <f t="shared" si="3"/>
        <v>5</v>
      </c>
    </row>
    <row r="37" spans="1:31" s="7" customFormat="1" ht="22.5" x14ac:dyDescent="0.25">
      <c r="A37" s="322"/>
      <c r="B37" s="239">
        <v>24</v>
      </c>
      <c r="C37" s="322"/>
      <c r="D37" s="71" t="s">
        <v>2080</v>
      </c>
      <c r="E37" s="322"/>
      <c r="F37" s="47" t="s">
        <v>30</v>
      </c>
      <c r="G37" s="71">
        <v>0.5</v>
      </c>
      <c r="H37" s="322"/>
      <c r="I37" s="322"/>
      <c r="J37" s="152">
        <v>0.7</v>
      </c>
      <c r="K37" s="71">
        <v>273</v>
      </c>
      <c r="L37" s="152">
        <v>6</v>
      </c>
      <c r="M37" s="47">
        <v>2015</v>
      </c>
      <c r="N37" s="14">
        <f>IF(K37="","",IF(O37="",IF(K37=0,"",IF(K37&lt;=[9]Разработчик!$D$7,[9]Разработчик!$C$8,IF(K37&lt;=[9]Разработчик!$G$7,[9]Разработчик!$F$8,IF(K37&lt;=[9]Разработчик!$J$7,[9]Разработчик!$I$8,IF(K37&lt;=[9]Разработчик!$M$7,[9]Разработчик!$L$8,IF(K37&lt;=[9]Разработчик!$P$7,[9]Разработчик!$O$8,IF(K37&lt;=[9]Разработчик!$S$7,[9]Разработчик!$R$8,IF(K37&lt;=425.9,3.5,IF(K37&gt;=[9]Разработчик!$V$7,[9]Разработчик!$U$8))))))))),"-"))</f>
        <v>3</v>
      </c>
      <c r="O37" s="15"/>
      <c r="P37" s="47">
        <v>2019</v>
      </c>
      <c r="Q37" s="47">
        <v>2023</v>
      </c>
      <c r="R37" s="47">
        <v>20</v>
      </c>
      <c r="S37" s="154" t="s">
        <v>1818</v>
      </c>
      <c r="T37" s="17">
        <f t="shared" si="5"/>
        <v>2035</v>
      </c>
      <c r="U37" s="30"/>
      <c r="V37" s="30"/>
      <c r="W37" s="82">
        <v>1</v>
      </c>
      <c r="X37" s="30"/>
      <c r="Y37" s="30"/>
      <c r="Z37" s="30"/>
      <c r="AA37" s="416"/>
      <c r="AB37" s="207" t="s">
        <v>2521</v>
      </c>
      <c r="AC37" s="196">
        <f t="shared" si="1"/>
        <v>0</v>
      </c>
      <c r="AD37" s="196">
        <f t="shared" si="2"/>
        <v>2</v>
      </c>
      <c r="AE37" s="196">
        <f t="shared" si="3"/>
        <v>2</v>
      </c>
    </row>
    <row r="38" spans="1:31" s="7" customFormat="1" ht="22.5" x14ac:dyDescent="0.25">
      <c r="A38" s="322"/>
      <c r="B38" s="239">
        <v>24</v>
      </c>
      <c r="C38" s="322"/>
      <c r="D38" s="321" t="s">
        <v>2081</v>
      </c>
      <c r="E38" s="322"/>
      <c r="F38" s="47" t="s">
        <v>30</v>
      </c>
      <c r="G38" s="321">
        <v>0.5</v>
      </c>
      <c r="H38" s="322"/>
      <c r="I38" s="322"/>
      <c r="J38" s="152">
        <v>49</v>
      </c>
      <c r="K38" s="71">
        <v>273</v>
      </c>
      <c r="L38" s="152">
        <v>6</v>
      </c>
      <c r="M38" s="47">
        <v>2015</v>
      </c>
      <c r="N38" s="14">
        <f>IF(K38="","",IF(O38="",IF(K38=0,"",IF(K38&lt;=[9]Разработчик!$D$7,[9]Разработчик!$C$8,IF(K38&lt;=[9]Разработчик!$G$7,[9]Разработчик!$F$8,IF(K38&lt;=[9]Разработчик!$J$7,[9]Разработчик!$I$8,IF(K38&lt;=[9]Разработчик!$M$7,[9]Разработчик!$L$8,IF(K38&lt;=[9]Разработчик!$P$7,[9]Разработчик!$O$8,IF(K38&lt;=[9]Разработчик!$S$7,[9]Разработчик!$R$8,IF(K38&lt;=425.9,3.5,IF(K38&gt;=[9]Разработчик!$V$7,[9]Разработчик!$U$8))))))))),"-"))</f>
        <v>3</v>
      </c>
      <c r="O38" s="15"/>
      <c r="P38" s="47">
        <v>2019</v>
      </c>
      <c r="Q38" s="47">
        <v>2023</v>
      </c>
      <c r="R38" s="47">
        <v>20</v>
      </c>
      <c r="S38" s="154" t="s">
        <v>1818</v>
      </c>
      <c r="T38" s="17">
        <f t="shared" si="5"/>
        <v>2035</v>
      </c>
      <c r="U38" s="82">
        <v>1</v>
      </c>
      <c r="V38" s="30"/>
      <c r="W38" s="30"/>
      <c r="X38" s="30"/>
      <c r="Y38" s="30"/>
      <c r="Z38" s="30"/>
      <c r="AA38" s="416"/>
      <c r="AB38" s="207" t="s">
        <v>2521</v>
      </c>
      <c r="AC38" s="196">
        <f t="shared" si="1"/>
        <v>1</v>
      </c>
      <c r="AD38" s="196">
        <f t="shared" si="2"/>
        <v>2</v>
      </c>
      <c r="AE38" s="196">
        <f t="shared" si="3"/>
        <v>3</v>
      </c>
    </row>
    <row r="39" spans="1:31" s="7" customFormat="1" ht="22.5" x14ac:dyDescent="0.25">
      <c r="A39" s="322"/>
      <c r="B39" s="239">
        <v>24</v>
      </c>
      <c r="C39" s="322"/>
      <c r="D39" s="321"/>
      <c r="E39" s="322"/>
      <c r="F39" s="47" t="s">
        <v>30</v>
      </c>
      <c r="G39" s="321"/>
      <c r="H39" s="322"/>
      <c r="I39" s="322"/>
      <c r="J39" s="152">
        <v>20</v>
      </c>
      <c r="K39" s="71">
        <v>57</v>
      </c>
      <c r="L39" s="152">
        <v>4</v>
      </c>
      <c r="M39" s="47">
        <v>2015</v>
      </c>
      <c r="N39" s="14">
        <f>IF(K39="","",IF(O39="",IF(K39=0,"",IF(K39&lt;=[9]Разработчик!$D$7,[9]Разработчик!$C$8,IF(K39&lt;=[9]Разработчик!$G$7,[9]Разработчик!$F$8,IF(K39&lt;=[9]Разработчик!$J$7,[9]Разработчик!$I$8,IF(K39&lt;=[9]Разработчик!$M$7,[9]Разработчик!$L$8,IF(K39&lt;=[9]Разработчик!$P$7,[9]Разработчик!$O$8,IF(K39&lt;=[9]Разработчик!$S$7,[9]Разработчик!$R$8,IF(K39&lt;=425.9,3.5,IF(K39&gt;=[9]Разработчик!$V$7,[9]Разработчик!$U$8))))))))),"-"))</f>
        <v>1.5</v>
      </c>
      <c r="O39" s="15"/>
      <c r="P39" s="47">
        <v>2019</v>
      </c>
      <c r="Q39" s="47">
        <v>2023</v>
      </c>
      <c r="R39" s="47">
        <v>20</v>
      </c>
      <c r="S39" s="154" t="s">
        <v>1818</v>
      </c>
      <c r="T39" s="17">
        <f t="shared" si="5"/>
        <v>2035</v>
      </c>
      <c r="U39" s="82">
        <v>10</v>
      </c>
      <c r="V39" s="30"/>
      <c r="W39" s="82">
        <v>4</v>
      </c>
      <c r="X39" s="30"/>
      <c r="Y39" s="30"/>
      <c r="Z39" s="82">
        <v>2</v>
      </c>
      <c r="AA39" s="416"/>
      <c r="AB39" s="207" t="s">
        <v>2521</v>
      </c>
      <c r="AC39" s="196">
        <f t="shared" si="1"/>
        <v>12</v>
      </c>
      <c r="AD39" s="196">
        <f t="shared" si="2"/>
        <v>34</v>
      </c>
      <c r="AE39" s="196">
        <f t="shared" si="3"/>
        <v>46</v>
      </c>
    </row>
    <row r="40" spans="1:31" s="7" customFormat="1" ht="22.5" x14ac:dyDescent="0.25">
      <c r="A40" s="322"/>
      <c r="B40" s="239">
        <v>24</v>
      </c>
      <c r="C40" s="322"/>
      <c r="D40" s="321"/>
      <c r="E40" s="322"/>
      <c r="F40" s="47" t="s">
        <v>30</v>
      </c>
      <c r="G40" s="321"/>
      <c r="H40" s="322"/>
      <c r="I40" s="322"/>
      <c r="J40" s="152">
        <v>0.2</v>
      </c>
      <c r="K40" s="71">
        <v>32</v>
      </c>
      <c r="L40" s="152">
        <v>4</v>
      </c>
      <c r="M40" s="47">
        <v>2015</v>
      </c>
      <c r="N40" s="14">
        <f>IF(K40="","",IF(O40="",IF(K40=0,"",IF(K40&lt;=[9]Разработчик!$D$7,[9]Разработчик!$C$8,IF(K40&lt;=[9]Разработчик!$G$7,[9]Разработчик!$F$8,IF(K40&lt;=[9]Разработчик!$J$7,[9]Разработчик!$I$8,IF(K40&lt;=[9]Разработчик!$M$7,[9]Разработчик!$L$8,IF(K40&lt;=[9]Разработчик!$P$7,[9]Разработчик!$O$8,IF(K40&lt;=[9]Разработчик!$S$7,[9]Разработчик!$R$8,IF(K40&lt;=425.9,3.5,IF(K40&gt;=[9]Разработчик!$V$7,[9]Разработчик!$U$8))))))))),"-"))</f>
        <v>1.5</v>
      </c>
      <c r="O40" s="15"/>
      <c r="P40" s="47">
        <v>2019</v>
      </c>
      <c r="Q40" s="47">
        <v>2023</v>
      </c>
      <c r="R40" s="47">
        <v>20</v>
      </c>
      <c r="S40" s="154" t="s">
        <v>1818</v>
      </c>
      <c r="T40" s="17">
        <f t="shared" si="5"/>
        <v>2035</v>
      </c>
      <c r="U40" s="30"/>
      <c r="V40" s="30"/>
      <c r="W40" s="30"/>
      <c r="X40" s="30"/>
      <c r="Y40" s="30"/>
      <c r="Z40" s="30"/>
      <c r="AA40" s="416"/>
      <c r="AB40" s="207" t="s">
        <v>2521</v>
      </c>
      <c r="AC40" s="196">
        <f t="shared" si="1"/>
        <v>0</v>
      </c>
      <c r="AD40" s="196">
        <f t="shared" si="2"/>
        <v>0</v>
      </c>
      <c r="AE40" s="196">
        <f t="shared" si="3"/>
        <v>0</v>
      </c>
    </row>
    <row r="41" spans="1:31" s="7" customFormat="1" ht="22.5" x14ac:dyDescent="0.25">
      <c r="A41" s="322"/>
      <c r="B41" s="239">
        <v>24</v>
      </c>
      <c r="C41" s="322"/>
      <c r="D41" s="71" t="s">
        <v>2082</v>
      </c>
      <c r="E41" s="322"/>
      <c r="F41" s="47" t="s">
        <v>30</v>
      </c>
      <c r="G41" s="71">
        <v>0.5</v>
      </c>
      <c r="H41" s="322"/>
      <c r="I41" s="322"/>
      <c r="J41" s="152">
        <v>0.1</v>
      </c>
      <c r="K41" s="71">
        <v>32</v>
      </c>
      <c r="L41" s="152">
        <v>4</v>
      </c>
      <c r="M41" s="47">
        <v>2015</v>
      </c>
      <c r="N41" s="14">
        <f>IF(K41="","",IF(O41="",IF(K41=0,"",IF(K41&lt;=[9]Разработчик!$D$7,[9]Разработчик!$C$8,IF(K41&lt;=[9]Разработчик!$G$7,[9]Разработчик!$F$8,IF(K41&lt;=[9]Разработчик!$J$7,[9]Разработчик!$I$8,IF(K41&lt;=[9]Разработчик!$M$7,[9]Разработчик!$L$8,IF(K41&lt;=[9]Разработчик!$P$7,[9]Разработчик!$O$8,IF(K41&lt;=[9]Разработчик!$S$7,[9]Разработчик!$R$8,IF(K41&lt;=425.9,3.5,IF(K41&gt;=[9]Разработчик!$V$7,[9]Разработчик!$U$8))))))))),"-"))</f>
        <v>1.5</v>
      </c>
      <c r="O41" s="15"/>
      <c r="P41" s="47">
        <v>2019</v>
      </c>
      <c r="Q41" s="47">
        <v>2023</v>
      </c>
      <c r="R41" s="47">
        <v>20</v>
      </c>
      <c r="S41" s="154" t="s">
        <v>1818</v>
      </c>
      <c r="T41" s="17">
        <f t="shared" si="5"/>
        <v>2035</v>
      </c>
      <c r="U41" s="30"/>
      <c r="V41" s="30"/>
      <c r="W41" s="82">
        <v>1</v>
      </c>
      <c r="X41" s="30"/>
      <c r="Y41" s="30"/>
      <c r="Z41" s="30"/>
      <c r="AA41" s="416"/>
      <c r="AB41" s="207" t="s">
        <v>2521</v>
      </c>
      <c r="AC41" s="196">
        <f t="shared" si="1"/>
        <v>0</v>
      </c>
      <c r="AD41" s="196">
        <f t="shared" si="2"/>
        <v>2</v>
      </c>
      <c r="AE41" s="196">
        <f t="shared" si="3"/>
        <v>2</v>
      </c>
    </row>
    <row r="42" spans="1:31" s="7" customFormat="1" ht="22.5" x14ac:dyDescent="0.25">
      <c r="A42" s="322"/>
      <c r="B42" s="239">
        <v>24</v>
      </c>
      <c r="C42" s="322"/>
      <c r="D42" s="71" t="s">
        <v>2083</v>
      </c>
      <c r="E42" s="322"/>
      <c r="F42" s="47" t="s">
        <v>30</v>
      </c>
      <c r="G42" s="71">
        <v>0.5</v>
      </c>
      <c r="H42" s="322"/>
      <c r="I42" s="322"/>
      <c r="J42" s="152">
        <v>0.1</v>
      </c>
      <c r="K42" s="71">
        <v>57</v>
      </c>
      <c r="L42" s="152">
        <v>4</v>
      </c>
      <c r="M42" s="47">
        <v>2015</v>
      </c>
      <c r="N42" s="14">
        <f>IF(K42="","",IF(O42="",IF(K42=0,"",IF(K42&lt;=[9]Разработчик!$D$7,[9]Разработчик!$C$8,IF(K42&lt;=[9]Разработчик!$G$7,[9]Разработчик!$F$8,IF(K42&lt;=[9]Разработчик!$J$7,[9]Разработчик!$I$8,IF(K42&lt;=[9]Разработчик!$M$7,[9]Разработчик!$L$8,IF(K42&lt;=[9]Разработчик!$P$7,[9]Разработчик!$O$8,IF(K42&lt;=[9]Разработчик!$S$7,[9]Разработчик!$R$8,IF(K42&lt;=425.9,3.5,IF(K42&gt;=[9]Разработчик!$V$7,[9]Разработчик!$U$8))))))))),"-"))</f>
        <v>1.5</v>
      </c>
      <c r="O42" s="15"/>
      <c r="P42" s="47">
        <v>2019</v>
      </c>
      <c r="Q42" s="47">
        <v>2023</v>
      </c>
      <c r="R42" s="47">
        <v>20</v>
      </c>
      <c r="S42" s="154" t="s">
        <v>1818</v>
      </c>
      <c r="T42" s="17">
        <f t="shared" si="5"/>
        <v>2035</v>
      </c>
      <c r="U42" s="33">
        <v>1</v>
      </c>
      <c r="V42" s="30"/>
      <c r="W42" s="82">
        <v>1</v>
      </c>
      <c r="X42" s="30"/>
      <c r="Y42" s="30"/>
      <c r="Z42" s="30"/>
      <c r="AA42" s="416"/>
      <c r="AB42" s="207" t="s">
        <v>2521</v>
      </c>
      <c r="AC42" s="196">
        <f t="shared" si="1"/>
        <v>1</v>
      </c>
      <c r="AD42" s="196">
        <f t="shared" si="2"/>
        <v>4</v>
      </c>
      <c r="AE42" s="196">
        <f t="shared" si="3"/>
        <v>5</v>
      </c>
    </row>
    <row r="43" spans="1:31" s="7" customFormat="1" ht="22.5" x14ac:dyDescent="0.25">
      <c r="A43" s="322" t="s">
        <v>2085</v>
      </c>
      <c r="B43" s="239">
        <v>28</v>
      </c>
      <c r="C43" s="322" t="s">
        <v>2086</v>
      </c>
      <c r="D43" s="321" t="s">
        <v>2087</v>
      </c>
      <c r="E43" s="322" t="s">
        <v>752</v>
      </c>
      <c r="F43" s="47" t="s">
        <v>30</v>
      </c>
      <c r="G43" s="321">
        <v>0.5</v>
      </c>
      <c r="H43" s="322">
        <v>0.11</v>
      </c>
      <c r="I43" s="322">
        <v>90</v>
      </c>
      <c r="J43" s="152">
        <v>27.4</v>
      </c>
      <c r="K43" s="71">
        <v>108</v>
      </c>
      <c r="L43" s="152">
        <v>5</v>
      </c>
      <c r="M43" s="47">
        <v>2015</v>
      </c>
      <c r="N43" s="14">
        <f>IF(K43="","",IF(O43="",IF(K43=0,"",IF(K43&lt;=[9]Разработчик!$D$7,[9]Разработчик!$C$8,IF(K43&lt;=[9]Разработчик!$G$7,[9]Разработчик!$F$8,IF(K43&lt;=[9]Разработчик!$J$7,[9]Разработчик!$I$8,IF(K43&lt;=[9]Разработчик!$M$7,[9]Разработчик!$L$8,IF(K43&lt;=[9]Разработчик!$P$7,[9]Разработчик!$O$8,IF(K43&lt;=[9]Разработчик!$S$7,[9]Разработчик!$R$8,IF(K43&lt;=425.9,3.5,IF(K43&gt;=[9]Разработчик!$V$7,[9]Разработчик!$U$8))))))))),"-"))</f>
        <v>2</v>
      </c>
      <c r="O43" s="15"/>
      <c r="P43" s="47">
        <v>2019</v>
      </c>
      <c r="Q43" s="47">
        <v>2023</v>
      </c>
      <c r="R43" s="47">
        <v>20</v>
      </c>
      <c r="S43" s="154" t="s">
        <v>1818</v>
      </c>
      <c r="T43" s="17">
        <f t="shared" si="5"/>
        <v>2035</v>
      </c>
      <c r="U43" s="33">
        <v>11</v>
      </c>
      <c r="V43" s="30"/>
      <c r="W43" s="82">
        <v>4</v>
      </c>
      <c r="X43" s="30"/>
      <c r="Y43" s="30"/>
      <c r="Z43" s="82">
        <v>6</v>
      </c>
      <c r="AA43" s="416" t="s">
        <v>3100</v>
      </c>
      <c r="AB43" s="207" t="s">
        <v>2521</v>
      </c>
      <c r="AC43" s="196">
        <f t="shared" si="1"/>
        <v>17</v>
      </c>
      <c r="AD43" s="196">
        <f t="shared" si="2"/>
        <v>48</v>
      </c>
      <c r="AE43" s="196">
        <f t="shared" si="3"/>
        <v>65</v>
      </c>
    </row>
    <row r="44" spans="1:31" s="7" customFormat="1" ht="22.5" x14ac:dyDescent="0.25">
      <c r="A44" s="322"/>
      <c r="B44" s="239">
        <v>28</v>
      </c>
      <c r="C44" s="322"/>
      <c r="D44" s="321"/>
      <c r="E44" s="322"/>
      <c r="F44" s="47" t="s">
        <v>30</v>
      </c>
      <c r="G44" s="321"/>
      <c r="H44" s="322"/>
      <c r="I44" s="322"/>
      <c r="J44" s="152">
        <v>1.6</v>
      </c>
      <c r="K44" s="71">
        <v>57</v>
      </c>
      <c r="L44" s="152">
        <v>4</v>
      </c>
      <c r="M44" s="47">
        <v>2015</v>
      </c>
      <c r="N44" s="14">
        <f>IF(K44="","",IF(O44="",IF(K44=0,"",IF(K44&lt;=[9]Разработчик!$D$7,[9]Разработчик!$C$8,IF(K44&lt;=[9]Разработчик!$G$7,[9]Разработчик!$F$8,IF(K44&lt;=[9]Разработчик!$J$7,[9]Разработчик!$I$8,IF(K44&lt;=[9]Разработчик!$M$7,[9]Разработчик!$L$8,IF(K44&lt;=[9]Разработчик!$P$7,[9]Разработчик!$O$8,IF(K44&lt;=[9]Разработчик!$S$7,[9]Разработчик!$R$8,IF(K44&lt;=425.9,3.5,IF(K44&gt;=[9]Разработчик!$V$7,[9]Разработчик!$U$8))))))))),"-"))</f>
        <v>1.5</v>
      </c>
      <c r="O44" s="15"/>
      <c r="P44" s="47">
        <v>2019</v>
      </c>
      <c r="Q44" s="47">
        <v>2023</v>
      </c>
      <c r="R44" s="47">
        <v>20</v>
      </c>
      <c r="S44" s="154" t="s">
        <v>1818</v>
      </c>
      <c r="T44" s="17">
        <f t="shared" si="5"/>
        <v>2035</v>
      </c>
      <c r="U44" s="30"/>
      <c r="V44" s="30"/>
      <c r="W44" s="82">
        <v>4</v>
      </c>
      <c r="X44" s="30"/>
      <c r="Y44" s="30"/>
      <c r="Z44" s="82">
        <v>3</v>
      </c>
      <c r="AA44" s="416"/>
      <c r="AB44" s="207" t="s">
        <v>2521</v>
      </c>
      <c r="AC44" s="196">
        <f t="shared" si="1"/>
        <v>3</v>
      </c>
      <c r="AD44" s="196">
        <f t="shared" si="2"/>
        <v>17</v>
      </c>
      <c r="AE44" s="196">
        <f t="shared" si="3"/>
        <v>20</v>
      </c>
    </row>
    <row r="45" spans="1:31" s="7" customFormat="1" ht="22.5" x14ac:dyDescent="0.25">
      <c r="A45" s="322"/>
      <c r="B45" s="239">
        <v>28</v>
      </c>
      <c r="C45" s="322"/>
      <c r="D45" s="321"/>
      <c r="E45" s="322"/>
      <c r="F45" s="47" t="s">
        <v>30</v>
      </c>
      <c r="G45" s="321"/>
      <c r="H45" s="322"/>
      <c r="I45" s="322"/>
      <c r="J45" s="152">
        <v>0.4</v>
      </c>
      <c r="K45" s="71">
        <v>32</v>
      </c>
      <c r="L45" s="152">
        <v>4</v>
      </c>
      <c r="M45" s="47">
        <v>2015</v>
      </c>
      <c r="N45" s="14">
        <f>IF(K45="","",IF(O45="",IF(K45=0,"",IF(K45&lt;=[9]Разработчик!$D$7,[9]Разработчик!$C$8,IF(K45&lt;=[9]Разработчик!$G$7,[9]Разработчик!$F$8,IF(K45&lt;=[9]Разработчик!$J$7,[9]Разработчик!$I$8,IF(K45&lt;=[9]Разработчик!$M$7,[9]Разработчик!$L$8,IF(K45&lt;=[9]Разработчик!$P$7,[9]Разработчик!$O$8,IF(K45&lt;=[9]Разработчик!$S$7,[9]Разработчик!$R$8,IF(K45&lt;=425.9,3.5,IF(K45&gt;=[9]Разработчик!$V$7,[9]Разработчик!$U$8))))))))),"-"))</f>
        <v>1.5</v>
      </c>
      <c r="O45" s="15"/>
      <c r="P45" s="47">
        <v>2019</v>
      </c>
      <c r="Q45" s="47">
        <v>2023</v>
      </c>
      <c r="R45" s="47">
        <v>20</v>
      </c>
      <c r="S45" s="154" t="s">
        <v>1818</v>
      </c>
      <c r="T45" s="17">
        <f t="shared" si="5"/>
        <v>2035</v>
      </c>
      <c r="U45" s="30"/>
      <c r="V45" s="30"/>
      <c r="W45" s="82">
        <v>2</v>
      </c>
      <c r="X45" s="30"/>
      <c r="Y45" s="30"/>
      <c r="Z45" s="30"/>
      <c r="AA45" s="416"/>
      <c r="AB45" s="207" t="s">
        <v>2521</v>
      </c>
      <c r="AC45" s="196">
        <f t="shared" si="1"/>
        <v>0</v>
      </c>
      <c r="AD45" s="196">
        <f t="shared" si="2"/>
        <v>4</v>
      </c>
      <c r="AE45" s="196">
        <f t="shared" si="3"/>
        <v>4</v>
      </c>
    </row>
    <row r="46" spans="1:31" s="7" customFormat="1" ht="22.5" x14ac:dyDescent="0.25">
      <c r="A46" s="322"/>
      <c r="B46" s="239">
        <v>28</v>
      </c>
      <c r="C46" s="322"/>
      <c r="D46" s="71" t="s">
        <v>2088</v>
      </c>
      <c r="E46" s="322"/>
      <c r="F46" s="47" t="s">
        <v>30</v>
      </c>
      <c r="G46" s="71">
        <v>0.5</v>
      </c>
      <c r="H46" s="322"/>
      <c r="I46" s="322"/>
      <c r="J46" s="152" t="s">
        <v>2048</v>
      </c>
      <c r="K46" s="152" t="s">
        <v>2084</v>
      </c>
      <c r="L46" s="152">
        <v>5</v>
      </c>
      <c r="M46" s="47">
        <v>2015</v>
      </c>
      <c r="N46" s="14">
        <f>IF(K46="","",IF(O46="",IF(K46=0,"",IF(K46&lt;=[9]Разработчик!$D$7,[9]Разработчик!$C$8,IF(K46&lt;=[9]Разработчик!$G$7,[9]Разработчик!$F$8,IF(K46&lt;=[9]Разработчик!$J$7,[9]Разработчик!$I$8,IF(K46&lt;=[9]Разработчик!$M$7,[9]Разработчик!$L$8,IF(K46&lt;=[9]Разработчик!$P$7,[9]Разработчик!$O$8,IF(K46&lt;=[9]Разработчик!$S$7,[9]Разработчик!$R$8,IF(K46&lt;=425.9,3.5,IF(K46&gt;=[9]Разработчик!$V$7,[9]Разработчик!$U$8))))))))),"-"))</f>
        <v>4</v>
      </c>
      <c r="O46" s="15"/>
      <c r="P46" s="47">
        <v>2019</v>
      </c>
      <c r="Q46" s="47">
        <v>2023</v>
      </c>
      <c r="R46" s="47">
        <v>20</v>
      </c>
      <c r="S46" s="154" t="s">
        <v>1818</v>
      </c>
      <c r="T46" s="17">
        <f t="shared" si="5"/>
        <v>2035</v>
      </c>
      <c r="U46" s="30"/>
      <c r="V46" s="30"/>
      <c r="W46" s="82">
        <v>1</v>
      </c>
      <c r="X46" s="82">
        <v>1</v>
      </c>
      <c r="Y46" s="30"/>
      <c r="Z46" s="30"/>
      <c r="AA46" s="416"/>
      <c r="AB46" s="207" t="s">
        <v>2521</v>
      </c>
      <c r="AC46" s="196">
        <f t="shared" si="1"/>
        <v>1</v>
      </c>
      <c r="AD46" s="196">
        <f t="shared" si="2"/>
        <v>4</v>
      </c>
      <c r="AE46" s="196">
        <f t="shared" si="3"/>
        <v>5</v>
      </c>
    </row>
    <row r="47" spans="1:31" s="7" customFormat="1" ht="22.5" x14ac:dyDescent="0.25">
      <c r="A47" s="322"/>
      <c r="B47" s="239">
        <v>28</v>
      </c>
      <c r="C47" s="322"/>
      <c r="D47" s="71" t="s">
        <v>2089</v>
      </c>
      <c r="E47" s="322"/>
      <c r="F47" s="47" t="s">
        <v>30</v>
      </c>
      <c r="G47" s="71">
        <v>0.5</v>
      </c>
      <c r="H47" s="322"/>
      <c r="I47" s="322"/>
      <c r="J47" s="152" t="s">
        <v>2048</v>
      </c>
      <c r="K47" s="152" t="s">
        <v>2084</v>
      </c>
      <c r="L47" s="152">
        <v>5</v>
      </c>
      <c r="M47" s="47">
        <v>2015</v>
      </c>
      <c r="N47" s="14">
        <f>IF(K47="","",IF(O47="",IF(K47=0,"",IF(K47&lt;=[9]Разработчик!$D$7,[9]Разработчик!$C$8,IF(K47&lt;=[9]Разработчик!$G$7,[9]Разработчик!$F$8,IF(K47&lt;=[9]Разработчик!$J$7,[9]Разработчик!$I$8,IF(K47&lt;=[9]Разработчик!$M$7,[9]Разработчик!$L$8,IF(K47&lt;=[9]Разработчик!$P$7,[9]Разработчик!$O$8,IF(K47&lt;=[9]Разработчик!$S$7,[9]Разработчик!$R$8,IF(K47&lt;=425.9,3.5,IF(K47&gt;=[9]Разработчик!$V$7,[9]Разработчик!$U$8))))))))),"-"))</f>
        <v>4</v>
      </c>
      <c r="O47" s="15"/>
      <c r="P47" s="47">
        <v>2019</v>
      </c>
      <c r="Q47" s="47">
        <v>2023</v>
      </c>
      <c r="R47" s="47">
        <v>20</v>
      </c>
      <c r="S47" s="154" t="s">
        <v>1818</v>
      </c>
      <c r="T47" s="17">
        <f t="shared" si="5"/>
        <v>2035</v>
      </c>
      <c r="U47" s="30"/>
      <c r="V47" s="30"/>
      <c r="W47" s="82">
        <v>1</v>
      </c>
      <c r="X47" s="82">
        <v>1</v>
      </c>
      <c r="Y47" s="30"/>
      <c r="Z47" s="30"/>
      <c r="AA47" s="416"/>
      <c r="AB47" s="207" t="s">
        <v>2521</v>
      </c>
      <c r="AC47" s="196">
        <f t="shared" si="1"/>
        <v>1</v>
      </c>
      <c r="AD47" s="196">
        <f t="shared" si="2"/>
        <v>4</v>
      </c>
      <c r="AE47" s="196">
        <f t="shared" si="3"/>
        <v>5</v>
      </c>
    </row>
    <row r="48" spans="1:31" s="7" customFormat="1" x14ac:dyDescent="0.25">
      <c r="A48" s="322" t="s">
        <v>2091</v>
      </c>
      <c r="B48" s="239">
        <v>35</v>
      </c>
      <c r="C48" s="322" t="s">
        <v>2092</v>
      </c>
      <c r="D48" s="321" t="s">
        <v>2093</v>
      </c>
      <c r="E48" s="322" t="s">
        <v>97</v>
      </c>
      <c r="F48" s="47" t="s">
        <v>33</v>
      </c>
      <c r="G48" s="321">
        <v>0.9</v>
      </c>
      <c r="H48" s="322">
        <v>0.05</v>
      </c>
      <c r="I48" s="322">
        <v>49</v>
      </c>
      <c r="J48" s="152">
        <v>87.8</v>
      </c>
      <c r="K48" s="71">
        <v>57</v>
      </c>
      <c r="L48" s="152">
        <v>4</v>
      </c>
      <c r="M48" s="47">
        <v>2015</v>
      </c>
      <c r="N48" s="14">
        <f>IF(K48="","",IF(O48="",IF(K48=0,"",IF(K48&lt;=[9]Разработчик!$D$7,[9]Разработчик!$C$8,IF(K48&lt;=[9]Разработчик!$G$7,[9]Разработчик!$F$8,IF(K48&lt;=[9]Разработчик!$J$7,[9]Разработчик!$I$8,IF(K48&lt;=[9]Разработчик!$M$7,[9]Разработчик!$L$8,IF(K48&lt;=[9]Разработчик!$P$7,[9]Разработчик!$O$8,IF(K48&lt;=[9]Разработчик!$S$7,[9]Разработчик!$R$8,IF(K48&lt;=425.9,3.5,IF(K48&gt;=[9]Разработчик!$V$7,[9]Разработчик!$U$8))))))))),"-"))</f>
        <v>1.5</v>
      </c>
      <c r="O48" s="15"/>
      <c r="P48" s="47">
        <v>2019</v>
      </c>
      <c r="Q48" s="47">
        <v>2023</v>
      </c>
      <c r="R48" s="47">
        <v>10</v>
      </c>
      <c r="S48" s="154" t="s">
        <v>340</v>
      </c>
      <c r="T48" s="17">
        <f t="shared" ref="T48:T77" si="6">IF(M48="","",M48+R48)</f>
        <v>2025</v>
      </c>
      <c r="U48" s="47">
        <v>10</v>
      </c>
      <c r="V48" s="30"/>
      <c r="W48" s="82">
        <v>5</v>
      </c>
      <c r="X48" s="30"/>
      <c r="Y48" s="30">
        <v>1</v>
      </c>
      <c r="Z48" s="30"/>
      <c r="AA48" s="416" t="s">
        <v>3100</v>
      </c>
      <c r="AB48" s="207" t="s">
        <v>2521</v>
      </c>
      <c r="AC48" s="196">
        <f t="shared" ref="AC48:AC90" si="7">SUM(U48+V48+X48+Y48+Z48)</f>
        <v>11</v>
      </c>
      <c r="AD48" s="196">
        <f t="shared" ref="AD48:AD90" si="8">SUM(U48*2)+(V48*3)+(W48*2)+(X48*2)+(Y48)+(Z48*3)</f>
        <v>31</v>
      </c>
      <c r="AE48" s="196">
        <f t="shared" ref="AE48:AE90" si="9">SUM(AC48+AD48)</f>
        <v>42</v>
      </c>
    </row>
    <row r="49" spans="1:31" s="7" customFormat="1" x14ac:dyDescent="0.25">
      <c r="A49" s="322"/>
      <c r="B49" s="239">
        <v>35</v>
      </c>
      <c r="C49" s="322"/>
      <c r="D49" s="321"/>
      <c r="E49" s="322"/>
      <c r="F49" s="47" t="s">
        <v>33</v>
      </c>
      <c r="G49" s="321"/>
      <c r="H49" s="322"/>
      <c r="I49" s="322"/>
      <c r="J49" s="152">
        <v>0.4</v>
      </c>
      <c r="K49" s="71">
        <v>32</v>
      </c>
      <c r="L49" s="152">
        <v>4</v>
      </c>
      <c r="M49" s="47">
        <v>2015</v>
      </c>
      <c r="N49" s="14">
        <f>IF(K49="","",IF(O49="",IF(K49=0,"",IF(K49&lt;=[9]Разработчик!$D$7,[9]Разработчик!$C$8,IF(K49&lt;=[9]Разработчик!$G$7,[9]Разработчик!$F$8,IF(K49&lt;=[9]Разработчик!$J$7,[9]Разработчик!$I$8,IF(K49&lt;=[9]Разработчик!$M$7,[9]Разработчик!$L$8,IF(K49&lt;=[9]Разработчик!$P$7,[9]Разработчик!$O$8,IF(K49&lt;=[9]Разработчик!$S$7,[9]Разработчик!$R$8,IF(K49&lt;=425.9,3.5,IF(K49&gt;=[9]Разработчик!$V$7,[9]Разработчик!$U$8))))))))),"-"))</f>
        <v>1.5</v>
      </c>
      <c r="O49" s="15"/>
      <c r="P49" s="47">
        <v>2019</v>
      </c>
      <c r="Q49" s="47">
        <v>2023</v>
      </c>
      <c r="R49" s="47">
        <v>10</v>
      </c>
      <c r="S49" s="154" t="s">
        <v>340</v>
      </c>
      <c r="T49" s="17">
        <f t="shared" si="6"/>
        <v>2025</v>
      </c>
      <c r="U49" s="30"/>
      <c r="V49" s="30"/>
      <c r="W49" s="82">
        <v>1</v>
      </c>
      <c r="X49" s="30"/>
      <c r="Y49" s="30">
        <v>1</v>
      </c>
      <c r="Z49" s="30"/>
      <c r="AA49" s="416"/>
      <c r="AB49" s="207" t="s">
        <v>2521</v>
      </c>
      <c r="AC49" s="196">
        <f t="shared" si="7"/>
        <v>1</v>
      </c>
      <c r="AD49" s="196">
        <f t="shared" si="8"/>
        <v>3</v>
      </c>
      <c r="AE49" s="196">
        <f t="shared" si="9"/>
        <v>4</v>
      </c>
    </row>
    <row r="50" spans="1:31" s="7" customFormat="1" ht="47.25" customHeight="1" x14ac:dyDescent="0.25">
      <c r="A50" s="322"/>
      <c r="B50" s="239">
        <v>35</v>
      </c>
      <c r="C50" s="322"/>
      <c r="D50" s="71" t="s">
        <v>2094</v>
      </c>
      <c r="E50" s="322"/>
      <c r="F50" s="47" t="s">
        <v>33</v>
      </c>
      <c r="G50" s="71">
        <v>0.9</v>
      </c>
      <c r="H50" s="322"/>
      <c r="I50" s="322"/>
      <c r="J50" s="152" t="s">
        <v>2048</v>
      </c>
      <c r="K50" s="152" t="s">
        <v>2090</v>
      </c>
      <c r="L50" s="152">
        <v>5</v>
      </c>
      <c r="M50" s="47">
        <v>2015</v>
      </c>
      <c r="N50" s="14">
        <f>IF(K50="","",IF(O50="",IF(K50=0,"",IF(K50&lt;=[9]Разработчик!$D$7,[9]Разработчик!$C$8,IF(K50&lt;=[9]Разработчик!$G$7,[9]Разработчик!$F$8,IF(K50&lt;=[9]Разработчик!$J$7,[9]Разработчик!$I$8,IF(K50&lt;=[9]Разработчик!$M$7,[9]Разработчик!$L$8,IF(K50&lt;=[9]Разработчик!$P$7,[9]Разработчик!$O$8,IF(K50&lt;=[9]Разработчик!$S$7,[9]Разработчик!$R$8,IF(K50&lt;=425.9,3.5,IF(K50&gt;=[9]Разработчик!$V$7,[9]Разработчик!$U$8))))))))),"-"))</f>
        <v>4</v>
      </c>
      <c r="O50" s="15"/>
      <c r="P50" s="47">
        <v>2019</v>
      </c>
      <c r="Q50" s="47">
        <v>2023</v>
      </c>
      <c r="R50" s="47">
        <v>10</v>
      </c>
      <c r="S50" s="154" t="s">
        <v>340</v>
      </c>
      <c r="T50" s="17">
        <f t="shared" si="6"/>
        <v>2025</v>
      </c>
      <c r="U50" s="30"/>
      <c r="V50" s="30"/>
      <c r="W50" s="82">
        <v>1</v>
      </c>
      <c r="X50" s="30">
        <v>1</v>
      </c>
      <c r="Y50" s="30">
        <v>1</v>
      </c>
      <c r="Z50" s="30"/>
      <c r="AA50" s="416"/>
      <c r="AB50" s="207" t="s">
        <v>2521</v>
      </c>
      <c r="AC50" s="196">
        <f t="shared" si="7"/>
        <v>2</v>
      </c>
      <c r="AD50" s="196">
        <f t="shared" si="8"/>
        <v>5</v>
      </c>
      <c r="AE50" s="196">
        <f t="shared" si="9"/>
        <v>7</v>
      </c>
    </row>
    <row r="51" spans="1:31" s="7" customFormat="1" x14ac:dyDescent="0.25">
      <c r="A51" s="322" t="s">
        <v>2095</v>
      </c>
      <c r="B51" s="239">
        <v>36</v>
      </c>
      <c r="C51" s="322" t="s">
        <v>2096</v>
      </c>
      <c r="D51" s="71" t="s">
        <v>2097</v>
      </c>
      <c r="E51" s="322" t="s">
        <v>97</v>
      </c>
      <c r="F51" s="47" t="s">
        <v>33</v>
      </c>
      <c r="G51" s="71">
        <v>0.5</v>
      </c>
      <c r="H51" s="322">
        <v>0.11</v>
      </c>
      <c r="I51" s="322">
        <v>90</v>
      </c>
      <c r="J51" s="152">
        <v>85</v>
      </c>
      <c r="K51" s="71">
        <v>57</v>
      </c>
      <c r="L51" s="152">
        <v>4</v>
      </c>
      <c r="M51" s="47">
        <v>2015</v>
      </c>
      <c r="N51" s="14">
        <f>IF(K51="","",IF(O51="",IF(K51=0,"",IF(K51&lt;=[9]Разработчик!$D$7,[9]Разработчик!$C$8,IF(K51&lt;=[9]Разработчик!$G$7,[9]Разработчик!$F$8,IF(K51&lt;=[9]Разработчик!$J$7,[9]Разработчик!$I$8,IF(K51&lt;=[9]Разработчик!$M$7,[9]Разработчик!$L$8,IF(K51&lt;=[9]Разработчик!$P$7,[9]Разработчик!$O$8,IF(K51&lt;=[9]Разработчик!$S$7,[9]Разработчик!$R$8,IF(K51&lt;=425.9,3.5,IF(K51&gt;=[9]Разработчик!$V$7,[9]Разработчик!$U$8))))))))),"-"))</f>
        <v>1.5</v>
      </c>
      <c r="O51" s="15"/>
      <c r="P51" s="47">
        <v>2019</v>
      </c>
      <c r="Q51" s="47">
        <v>2023</v>
      </c>
      <c r="R51" s="47">
        <v>10</v>
      </c>
      <c r="S51" s="154" t="s">
        <v>340</v>
      </c>
      <c r="T51" s="17">
        <f t="shared" si="6"/>
        <v>2025</v>
      </c>
      <c r="U51" s="47">
        <v>13</v>
      </c>
      <c r="V51" s="30"/>
      <c r="W51" s="82">
        <v>3</v>
      </c>
      <c r="X51" s="30"/>
      <c r="Y51" s="30">
        <v>1</v>
      </c>
      <c r="Z51" s="30"/>
      <c r="AA51" s="416"/>
      <c r="AB51" s="207" t="s">
        <v>2521</v>
      </c>
      <c r="AC51" s="196">
        <f t="shared" si="7"/>
        <v>14</v>
      </c>
      <c r="AD51" s="196">
        <f t="shared" si="8"/>
        <v>33</v>
      </c>
      <c r="AE51" s="196">
        <f t="shared" si="9"/>
        <v>47</v>
      </c>
    </row>
    <row r="52" spans="1:31" s="7" customFormat="1" x14ac:dyDescent="0.25">
      <c r="A52" s="322"/>
      <c r="B52" s="239">
        <v>36</v>
      </c>
      <c r="C52" s="322"/>
      <c r="D52" s="321" t="s">
        <v>2098</v>
      </c>
      <c r="E52" s="322"/>
      <c r="F52" s="47" t="s">
        <v>33</v>
      </c>
      <c r="G52" s="321">
        <v>0.5</v>
      </c>
      <c r="H52" s="322"/>
      <c r="I52" s="322"/>
      <c r="J52" s="152">
        <v>19.5</v>
      </c>
      <c r="K52" s="71">
        <v>57</v>
      </c>
      <c r="L52" s="152">
        <v>4</v>
      </c>
      <c r="M52" s="47">
        <v>2015</v>
      </c>
      <c r="N52" s="14">
        <f>IF(K52="","",IF(O52="",IF(K52=0,"",IF(K52&lt;=[9]Разработчик!$D$7,[9]Разработчик!$C$8,IF(K52&lt;=[9]Разработчик!$G$7,[9]Разработчик!$F$8,IF(K52&lt;=[9]Разработчик!$J$7,[9]Разработчик!$I$8,IF(K52&lt;=[9]Разработчик!$M$7,[9]Разработчик!$L$8,IF(K52&lt;=[9]Разработчик!$P$7,[9]Разработчик!$O$8,IF(K52&lt;=[9]Разработчик!$S$7,[9]Разработчик!$R$8,IF(K52&lt;=425.9,3.5,IF(K52&gt;=[9]Разработчик!$V$7,[9]Разработчик!$U$8))))))))),"-"))</f>
        <v>1.5</v>
      </c>
      <c r="O52" s="15"/>
      <c r="P52" s="47">
        <v>2019</v>
      </c>
      <c r="Q52" s="47">
        <v>2023</v>
      </c>
      <c r="R52" s="47">
        <v>10</v>
      </c>
      <c r="S52" s="154" t="s">
        <v>340</v>
      </c>
      <c r="T52" s="17">
        <f t="shared" si="6"/>
        <v>2025</v>
      </c>
      <c r="U52" s="30"/>
      <c r="V52" s="30"/>
      <c r="W52" s="82">
        <v>2</v>
      </c>
      <c r="X52" s="30"/>
      <c r="Y52" s="30"/>
      <c r="Z52" s="30"/>
      <c r="AA52" s="416"/>
      <c r="AB52" s="207" t="s">
        <v>2521</v>
      </c>
      <c r="AC52" s="196">
        <f t="shared" si="7"/>
        <v>0</v>
      </c>
      <c r="AD52" s="196">
        <f t="shared" si="8"/>
        <v>4</v>
      </c>
      <c r="AE52" s="196">
        <f t="shared" si="9"/>
        <v>4</v>
      </c>
    </row>
    <row r="53" spans="1:31" s="7" customFormat="1" x14ac:dyDescent="0.25">
      <c r="A53" s="322"/>
      <c r="B53" s="239">
        <v>36</v>
      </c>
      <c r="C53" s="322"/>
      <c r="D53" s="321"/>
      <c r="E53" s="322"/>
      <c r="F53" s="47" t="s">
        <v>33</v>
      </c>
      <c r="G53" s="321"/>
      <c r="H53" s="322"/>
      <c r="I53" s="322"/>
      <c r="J53" s="152">
        <v>0.2</v>
      </c>
      <c r="K53" s="71">
        <v>32</v>
      </c>
      <c r="L53" s="152">
        <v>4</v>
      </c>
      <c r="M53" s="47">
        <v>2015</v>
      </c>
      <c r="N53" s="14">
        <f>IF(K53="","",IF(O53="",IF(K53=0,"",IF(K53&lt;=[9]Разработчик!$D$7,[9]Разработчик!$C$8,IF(K53&lt;=[9]Разработчик!$G$7,[9]Разработчик!$F$8,IF(K53&lt;=[9]Разработчик!$J$7,[9]Разработчик!$I$8,IF(K53&lt;=[9]Разработчик!$M$7,[9]Разработчик!$L$8,IF(K53&lt;=[9]Разработчик!$P$7,[9]Разработчик!$O$8,IF(K53&lt;=[9]Разработчик!$S$7,[9]Разработчик!$R$8,IF(K53&lt;=425.9,3.5,IF(K53&gt;=[9]Разработчик!$V$7,[9]Разработчик!$U$8))))))))),"-"))</f>
        <v>1.5</v>
      </c>
      <c r="O53" s="15"/>
      <c r="P53" s="47">
        <v>2019</v>
      </c>
      <c r="Q53" s="47">
        <v>2023</v>
      </c>
      <c r="R53" s="47">
        <v>10</v>
      </c>
      <c r="S53" s="154" t="s">
        <v>340</v>
      </c>
      <c r="T53" s="17">
        <f t="shared" si="6"/>
        <v>2025</v>
      </c>
      <c r="U53" s="30"/>
      <c r="V53" s="30"/>
      <c r="W53" s="82">
        <v>1</v>
      </c>
      <c r="X53" s="30"/>
      <c r="Y53" s="30">
        <v>1</v>
      </c>
      <c r="Z53" s="30"/>
      <c r="AA53" s="416"/>
      <c r="AB53" s="207" t="s">
        <v>2521</v>
      </c>
      <c r="AC53" s="196">
        <f t="shared" si="7"/>
        <v>1</v>
      </c>
      <c r="AD53" s="196">
        <f t="shared" si="8"/>
        <v>3</v>
      </c>
      <c r="AE53" s="196">
        <f t="shared" si="9"/>
        <v>4</v>
      </c>
    </row>
    <row r="54" spans="1:31" s="7" customFormat="1" x14ac:dyDescent="0.25">
      <c r="A54" s="322"/>
      <c r="B54" s="239">
        <v>36</v>
      </c>
      <c r="C54" s="322"/>
      <c r="D54" s="71" t="s">
        <v>2099</v>
      </c>
      <c r="E54" s="322"/>
      <c r="F54" s="47" t="s">
        <v>33</v>
      </c>
      <c r="G54" s="71">
        <v>0.5</v>
      </c>
      <c r="H54" s="322"/>
      <c r="I54" s="322"/>
      <c r="J54" s="152" t="s">
        <v>2048</v>
      </c>
      <c r="K54" s="152" t="s">
        <v>2090</v>
      </c>
      <c r="L54" s="152">
        <v>5</v>
      </c>
      <c r="M54" s="47">
        <v>2015</v>
      </c>
      <c r="N54" s="14">
        <f>IF(K54="","",IF(O54="",IF(K54=0,"",IF(K54&lt;=[9]Разработчик!$D$7,[9]Разработчик!$C$8,IF(K54&lt;=[9]Разработчик!$G$7,[9]Разработчик!$F$8,IF(K54&lt;=[9]Разработчик!$J$7,[9]Разработчик!$I$8,IF(K54&lt;=[9]Разработчик!$M$7,[9]Разработчик!$L$8,IF(K54&lt;=[9]Разработчик!$P$7,[9]Разработчик!$O$8,IF(K54&lt;=[9]Разработчик!$S$7,[9]Разработчик!$R$8,IF(K54&lt;=425.9,3.5,IF(K54&gt;=[9]Разработчик!$V$7,[9]Разработчик!$U$8))))))))),"-"))</f>
        <v>4</v>
      </c>
      <c r="O54" s="15"/>
      <c r="P54" s="47">
        <v>2019</v>
      </c>
      <c r="Q54" s="47">
        <v>2023</v>
      </c>
      <c r="R54" s="47">
        <v>10</v>
      </c>
      <c r="S54" s="154" t="s">
        <v>340</v>
      </c>
      <c r="T54" s="17">
        <f t="shared" si="6"/>
        <v>2025</v>
      </c>
      <c r="U54" s="30"/>
      <c r="V54" s="30"/>
      <c r="W54" s="82">
        <v>1</v>
      </c>
      <c r="X54" s="30">
        <v>1</v>
      </c>
      <c r="Y54" s="30"/>
      <c r="Z54" s="30"/>
      <c r="AA54" s="416"/>
      <c r="AB54" s="207" t="s">
        <v>2521</v>
      </c>
      <c r="AC54" s="196">
        <f t="shared" si="7"/>
        <v>1</v>
      </c>
      <c r="AD54" s="196">
        <f t="shared" si="8"/>
        <v>4</v>
      </c>
      <c r="AE54" s="196">
        <f t="shared" si="9"/>
        <v>5</v>
      </c>
    </row>
    <row r="55" spans="1:31" s="7" customFormat="1" ht="36" customHeight="1" x14ac:dyDescent="0.25">
      <c r="A55" s="322" t="s">
        <v>2100</v>
      </c>
      <c r="B55" s="239">
        <v>39</v>
      </c>
      <c r="C55" s="322" t="s">
        <v>2101</v>
      </c>
      <c r="D55" s="321" t="s">
        <v>2102</v>
      </c>
      <c r="E55" s="322" t="s">
        <v>2103</v>
      </c>
      <c r="F55" s="47" t="s">
        <v>30</v>
      </c>
      <c r="G55" s="321">
        <v>0.9</v>
      </c>
      <c r="H55" s="322" t="s">
        <v>2104</v>
      </c>
      <c r="I55" s="322" t="s">
        <v>2105</v>
      </c>
      <c r="J55" s="152">
        <v>18.7</v>
      </c>
      <c r="K55" s="71">
        <v>89</v>
      </c>
      <c r="L55" s="152">
        <v>5</v>
      </c>
      <c r="M55" s="47">
        <v>2015</v>
      </c>
      <c r="N55" s="14">
        <f>IF(K55="","",IF(O55="",IF(K55=0,"",IF(K55&lt;=[9]Разработчик!$D$7,[9]Разработчик!$C$8,IF(K55&lt;=[9]Разработчик!$G$7,[9]Разработчик!$F$8,IF(K55&lt;=[9]Разработчик!$J$7,[9]Разработчик!$I$8,IF(K55&lt;=[9]Разработчик!$M$7,[9]Разработчик!$L$8,IF(K55&lt;=[9]Разработчик!$P$7,[9]Разработчик!$O$8,IF(K55&lt;=[9]Разработчик!$S$7,[9]Разработчик!$R$8,IF(K55&lt;=425.9,3.5,IF(K55&gt;=[9]Разработчик!$V$7,[9]Разработчик!$U$8))))))))),"-"))</f>
        <v>2</v>
      </c>
      <c r="O55" s="15"/>
      <c r="P55" s="47">
        <v>2019</v>
      </c>
      <c r="Q55" s="47">
        <v>2023</v>
      </c>
      <c r="R55" s="47">
        <v>20</v>
      </c>
      <c r="S55" s="154" t="s">
        <v>1818</v>
      </c>
      <c r="T55" s="17">
        <f t="shared" si="6"/>
        <v>2035</v>
      </c>
      <c r="U55" s="47">
        <v>6</v>
      </c>
      <c r="V55" s="30"/>
      <c r="W55" s="82">
        <v>2</v>
      </c>
      <c r="X55" s="30"/>
      <c r="Y55" s="30"/>
      <c r="Z55" s="30">
        <v>1</v>
      </c>
      <c r="AA55" s="416" t="s">
        <v>3088</v>
      </c>
      <c r="AB55" s="207" t="s">
        <v>2521</v>
      </c>
      <c r="AC55" s="196">
        <f t="shared" si="7"/>
        <v>7</v>
      </c>
      <c r="AD55" s="196">
        <f t="shared" si="8"/>
        <v>19</v>
      </c>
      <c r="AE55" s="196">
        <f t="shared" si="9"/>
        <v>26</v>
      </c>
    </row>
    <row r="56" spans="1:31" s="7" customFormat="1" ht="22.5" x14ac:dyDescent="0.25">
      <c r="A56" s="322"/>
      <c r="B56" s="239">
        <v>39</v>
      </c>
      <c r="C56" s="322"/>
      <c r="D56" s="321"/>
      <c r="E56" s="322"/>
      <c r="F56" s="47" t="s">
        <v>30</v>
      </c>
      <c r="G56" s="321"/>
      <c r="H56" s="322"/>
      <c r="I56" s="322"/>
      <c r="J56" s="152">
        <v>0.4</v>
      </c>
      <c r="K56" s="71">
        <v>57</v>
      </c>
      <c r="L56" s="152">
        <v>4</v>
      </c>
      <c r="M56" s="47">
        <v>2015</v>
      </c>
      <c r="N56" s="14">
        <f>IF(K56="","",IF(O56="",IF(K56=0,"",IF(K56&lt;=[9]Разработчик!$D$7,[9]Разработчик!$C$8,IF(K56&lt;=[9]Разработчик!$G$7,[9]Разработчик!$F$8,IF(K56&lt;=[9]Разработчик!$J$7,[9]Разработчик!$I$8,IF(K56&lt;=[9]Разработчик!$M$7,[9]Разработчик!$L$8,IF(K56&lt;=[9]Разработчик!$P$7,[9]Разработчик!$O$8,IF(K56&lt;=[9]Разработчик!$S$7,[9]Разработчик!$R$8,IF(K56&lt;=425.9,3.5,IF(K56&gt;=[9]Разработчик!$V$7,[9]Разработчик!$U$8))))))))),"-"))</f>
        <v>1.5</v>
      </c>
      <c r="O56" s="15"/>
      <c r="P56" s="47">
        <v>2019</v>
      </c>
      <c r="Q56" s="47">
        <v>2023</v>
      </c>
      <c r="R56" s="47">
        <v>20</v>
      </c>
      <c r="S56" s="154" t="s">
        <v>1818</v>
      </c>
      <c r="T56" s="17">
        <f t="shared" si="6"/>
        <v>2035</v>
      </c>
      <c r="U56" s="47">
        <v>1</v>
      </c>
      <c r="V56" s="30"/>
      <c r="W56" s="82">
        <v>1</v>
      </c>
      <c r="X56" s="30"/>
      <c r="Y56" s="30">
        <v>1</v>
      </c>
      <c r="Z56" s="30"/>
      <c r="AA56" s="416"/>
      <c r="AB56" s="207" t="s">
        <v>2521</v>
      </c>
      <c r="AC56" s="196">
        <f t="shared" si="7"/>
        <v>2</v>
      </c>
      <c r="AD56" s="196">
        <f t="shared" si="8"/>
        <v>5</v>
      </c>
      <c r="AE56" s="196">
        <f t="shared" si="9"/>
        <v>7</v>
      </c>
    </row>
    <row r="57" spans="1:31" s="7" customFormat="1" ht="22.5" x14ac:dyDescent="0.25">
      <c r="A57" s="322"/>
      <c r="B57" s="239">
        <v>39</v>
      </c>
      <c r="C57" s="322"/>
      <c r="D57" s="321" t="s">
        <v>2106</v>
      </c>
      <c r="E57" s="322"/>
      <c r="F57" s="47" t="s">
        <v>30</v>
      </c>
      <c r="G57" s="321">
        <v>0.6</v>
      </c>
      <c r="H57" s="322"/>
      <c r="I57" s="322"/>
      <c r="J57" s="152">
        <v>17.899999999999999</v>
      </c>
      <c r="K57" s="71">
        <v>820</v>
      </c>
      <c r="L57" s="152">
        <v>8</v>
      </c>
      <c r="M57" s="47">
        <v>2015</v>
      </c>
      <c r="N57" s="14">
        <f>IF(K57="","",IF(O57="",IF(K57=0,"",IF(K57&lt;=[9]Разработчик!$D$7,[9]Разработчик!$C$8,IF(K57&lt;=[9]Разработчик!$G$7,[9]Разработчик!$F$8,IF(K57&lt;=[9]Разработчик!$J$7,[9]Разработчик!$I$8,IF(K57&lt;=[9]Разработчик!$M$7,[9]Разработчик!$L$8,IF(K57&lt;=[9]Разработчик!$P$7,[9]Разработчик!$O$8,IF(K57&lt;=[9]Разработчик!$S$7,[9]Разработчик!$R$8,IF(K57&lt;=425.9,3.5,IF(K57&gt;=[9]Разработчик!$V$7,[9]Разработчик!$U$8))))))))),"-"))</f>
        <v>4</v>
      </c>
      <c r="O57" s="15"/>
      <c r="P57" s="47">
        <v>2019</v>
      </c>
      <c r="Q57" s="47">
        <v>2023</v>
      </c>
      <c r="R57" s="47">
        <v>20</v>
      </c>
      <c r="S57" s="154" t="s">
        <v>310</v>
      </c>
      <c r="T57" s="17">
        <f t="shared" si="6"/>
        <v>2035</v>
      </c>
      <c r="U57" s="47">
        <v>3</v>
      </c>
      <c r="V57" s="30"/>
      <c r="W57" s="30"/>
      <c r="X57" s="30">
        <v>1</v>
      </c>
      <c r="Y57" s="30"/>
      <c r="Z57" s="30">
        <v>3</v>
      </c>
      <c r="AA57" s="416"/>
      <c r="AB57" s="207" t="s">
        <v>2521</v>
      </c>
      <c r="AC57" s="196">
        <f t="shared" si="7"/>
        <v>7</v>
      </c>
      <c r="AD57" s="196">
        <f t="shared" si="8"/>
        <v>17</v>
      </c>
      <c r="AE57" s="196">
        <f t="shared" si="9"/>
        <v>24</v>
      </c>
    </row>
    <row r="58" spans="1:31" s="7" customFormat="1" ht="22.5" x14ac:dyDescent="0.25">
      <c r="A58" s="322"/>
      <c r="B58" s="239">
        <v>39</v>
      </c>
      <c r="C58" s="322"/>
      <c r="D58" s="321"/>
      <c r="E58" s="322"/>
      <c r="F58" s="47" t="s">
        <v>30</v>
      </c>
      <c r="G58" s="321"/>
      <c r="H58" s="322"/>
      <c r="I58" s="322"/>
      <c r="J58" s="152">
        <v>28.5</v>
      </c>
      <c r="K58" s="71">
        <v>530</v>
      </c>
      <c r="L58" s="152">
        <v>7</v>
      </c>
      <c r="M58" s="47">
        <v>2015</v>
      </c>
      <c r="N58" s="14">
        <f>IF(K58="","",IF(O58="",IF(K58=0,"",IF(K58&lt;=[9]Разработчик!$D$7,[9]Разработчик!$C$8,IF(K58&lt;=[9]Разработчик!$G$7,[9]Разработчик!$F$8,IF(K58&lt;=[9]Разработчик!$J$7,[9]Разработчик!$I$8,IF(K58&lt;=[9]Разработчик!$M$7,[9]Разработчик!$L$8,IF(K58&lt;=[9]Разработчик!$P$7,[9]Разработчик!$O$8,IF(K58&lt;=[9]Разработчик!$S$7,[9]Разработчик!$R$8,IF(K58&lt;=425.9,3.5,IF(K58&gt;=[9]Разработчик!$V$7,[9]Разработчик!$U$8))))))))),"-"))</f>
        <v>4</v>
      </c>
      <c r="O58" s="15"/>
      <c r="P58" s="47">
        <v>2019</v>
      </c>
      <c r="Q58" s="47">
        <v>2023</v>
      </c>
      <c r="R58" s="47">
        <v>20</v>
      </c>
      <c r="S58" s="154" t="s">
        <v>310</v>
      </c>
      <c r="T58" s="17">
        <f t="shared" si="6"/>
        <v>2035</v>
      </c>
      <c r="U58" s="47">
        <v>6</v>
      </c>
      <c r="V58" s="47">
        <v>1</v>
      </c>
      <c r="W58" s="82">
        <v>2</v>
      </c>
      <c r="X58" s="30"/>
      <c r="Y58" s="30">
        <v>1</v>
      </c>
      <c r="Z58" s="30">
        <v>6</v>
      </c>
      <c r="AA58" s="416"/>
      <c r="AB58" s="207" t="s">
        <v>2521</v>
      </c>
      <c r="AC58" s="196">
        <f t="shared" si="7"/>
        <v>14</v>
      </c>
      <c r="AD58" s="196">
        <f t="shared" si="8"/>
        <v>38</v>
      </c>
      <c r="AE58" s="196">
        <f t="shared" si="9"/>
        <v>52</v>
      </c>
    </row>
    <row r="59" spans="1:31" s="7" customFormat="1" ht="22.5" x14ac:dyDescent="0.25">
      <c r="A59" s="322"/>
      <c r="B59" s="239">
        <v>39</v>
      </c>
      <c r="C59" s="322"/>
      <c r="D59" s="321"/>
      <c r="E59" s="322"/>
      <c r="F59" s="47" t="s">
        <v>30</v>
      </c>
      <c r="G59" s="321"/>
      <c r="H59" s="322"/>
      <c r="I59" s="322"/>
      <c r="J59" s="152">
        <v>0.9</v>
      </c>
      <c r="K59" s="71">
        <v>377</v>
      </c>
      <c r="L59" s="152">
        <v>7</v>
      </c>
      <c r="M59" s="47">
        <v>2015</v>
      </c>
      <c r="N59" s="14">
        <f>IF(K59="","",IF(O59="",IF(K59=0,"",IF(K59&lt;=[9]Разработчик!$D$7,[9]Разработчик!$C$8,IF(K59&lt;=[9]Разработчик!$G$7,[9]Разработчик!$F$8,IF(K59&lt;=[9]Разработчик!$J$7,[9]Разработчик!$I$8,IF(K59&lt;=[9]Разработчик!$M$7,[9]Разработчик!$L$8,IF(K59&lt;=[9]Разработчик!$P$7,[9]Разработчик!$O$8,IF(K59&lt;=[9]Разработчик!$S$7,[9]Разработчик!$R$8,IF(K59&lt;=425.9,3.5,IF(K59&gt;=[9]Разработчик!$V$7,[9]Разработчик!$U$8))))))))),"-"))</f>
        <v>3.5</v>
      </c>
      <c r="O59" s="15"/>
      <c r="P59" s="47">
        <v>2019</v>
      </c>
      <c r="Q59" s="47">
        <v>2023</v>
      </c>
      <c r="R59" s="47">
        <v>20</v>
      </c>
      <c r="S59" s="154" t="s">
        <v>310</v>
      </c>
      <c r="T59" s="17">
        <f t="shared" si="6"/>
        <v>2035</v>
      </c>
      <c r="U59" s="30"/>
      <c r="V59" s="30"/>
      <c r="W59" s="30"/>
      <c r="X59" s="30"/>
      <c r="Y59" s="30"/>
      <c r="Z59" s="30"/>
      <c r="AA59" s="416"/>
      <c r="AB59" s="207" t="s">
        <v>2521</v>
      </c>
      <c r="AC59" s="196">
        <f t="shared" si="7"/>
        <v>0</v>
      </c>
      <c r="AD59" s="196">
        <f t="shared" si="8"/>
        <v>0</v>
      </c>
      <c r="AE59" s="196">
        <f t="shared" si="9"/>
        <v>0</v>
      </c>
    </row>
    <row r="60" spans="1:31" s="7" customFormat="1" ht="22.5" x14ac:dyDescent="0.25">
      <c r="A60" s="322"/>
      <c r="B60" s="239">
        <v>39</v>
      </c>
      <c r="C60" s="322"/>
      <c r="D60" s="321"/>
      <c r="E60" s="322"/>
      <c r="F60" s="47" t="s">
        <v>30</v>
      </c>
      <c r="G60" s="321"/>
      <c r="H60" s="322"/>
      <c r="I60" s="322"/>
      <c r="J60" s="152">
        <v>2.4</v>
      </c>
      <c r="K60" s="71">
        <v>57</v>
      </c>
      <c r="L60" s="152">
        <v>4</v>
      </c>
      <c r="M60" s="47">
        <v>2015</v>
      </c>
      <c r="N60" s="14">
        <f>IF(K60="","",IF(O60="",IF(K60=0,"",IF(K60&lt;=[9]Разработчик!$D$7,[9]Разработчик!$C$8,IF(K60&lt;=[9]Разработчик!$G$7,[9]Разработчик!$F$8,IF(K60&lt;=[9]Разработчик!$J$7,[9]Разработчик!$I$8,IF(K60&lt;=[9]Разработчик!$M$7,[9]Разработчик!$L$8,IF(K60&lt;=[9]Разработчик!$P$7,[9]Разработчик!$O$8,IF(K60&lt;=[9]Разработчик!$S$7,[9]Разработчик!$R$8,IF(K60&lt;=425.9,3.5,IF(K60&gt;=[9]Разработчик!$V$7,[9]Разработчик!$U$8))))))))),"-"))</f>
        <v>1.5</v>
      </c>
      <c r="O60" s="15"/>
      <c r="P60" s="47">
        <v>2019</v>
      </c>
      <c r="Q60" s="47">
        <v>2023</v>
      </c>
      <c r="R60" s="47">
        <v>20</v>
      </c>
      <c r="S60" s="154" t="s">
        <v>310</v>
      </c>
      <c r="T60" s="17">
        <f t="shared" si="6"/>
        <v>2035</v>
      </c>
      <c r="U60" s="47">
        <v>4</v>
      </c>
      <c r="V60" s="30"/>
      <c r="W60" s="82">
        <v>4</v>
      </c>
      <c r="X60" s="30"/>
      <c r="Y60" s="30"/>
      <c r="Z60" s="30">
        <v>4</v>
      </c>
      <c r="AA60" s="416"/>
      <c r="AB60" s="207" t="s">
        <v>2521</v>
      </c>
      <c r="AC60" s="196">
        <f t="shared" si="7"/>
        <v>8</v>
      </c>
      <c r="AD60" s="196">
        <f t="shared" si="8"/>
        <v>28</v>
      </c>
      <c r="AE60" s="196">
        <f t="shared" si="9"/>
        <v>36</v>
      </c>
    </row>
    <row r="61" spans="1:31" s="7" customFormat="1" ht="22.5" x14ac:dyDescent="0.25">
      <c r="A61" s="322"/>
      <c r="B61" s="239">
        <v>39</v>
      </c>
      <c r="C61" s="322"/>
      <c r="D61" s="321"/>
      <c r="E61" s="322"/>
      <c r="F61" s="47" t="s">
        <v>30</v>
      </c>
      <c r="G61" s="321"/>
      <c r="H61" s="322"/>
      <c r="I61" s="322"/>
      <c r="J61" s="152">
        <v>0.3</v>
      </c>
      <c r="K61" s="71">
        <v>32</v>
      </c>
      <c r="L61" s="152">
        <v>4</v>
      </c>
      <c r="M61" s="47">
        <v>2015</v>
      </c>
      <c r="N61" s="14">
        <f>IF(K61="","",IF(O61="",IF(K61=0,"",IF(K61&lt;=[9]Разработчик!$D$7,[9]Разработчик!$C$8,IF(K61&lt;=[9]Разработчик!$G$7,[9]Разработчик!$F$8,IF(K61&lt;=[9]Разработчик!$J$7,[9]Разработчик!$I$8,IF(K61&lt;=[9]Разработчик!$M$7,[9]Разработчик!$L$8,IF(K61&lt;=[9]Разработчик!$P$7,[9]Разработчик!$O$8,IF(K61&lt;=[9]Разработчик!$S$7,[9]Разработчик!$R$8,IF(K61&lt;=425.9,3.5,IF(K61&gt;=[9]Разработчик!$V$7,[9]Разработчик!$U$8))))))))),"-"))</f>
        <v>1.5</v>
      </c>
      <c r="O61" s="15"/>
      <c r="P61" s="47">
        <v>2019</v>
      </c>
      <c r="Q61" s="47">
        <v>2023</v>
      </c>
      <c r="R61" s="47">
        <v>20</v>
      </c>
      <c r="S61" s="154" t="s">
        <v>310</v>
      </c>
      <c r="T61" s="17">
        <f t="shared" si="6"/>
        <v>2035</v>
      </c>
      <c r="U61" s="30"/>
      <c r="V61" s="30"/>
      <c r="W61" s="30"/>
      <c r="X61" s="30"/>
      <c r="Y61" s="30"/>
      <c r="Z61" s="30"/>
      <c r="AA61" s="416"/>
      <c r="AB61" s="207" t="s">
        <v>2521</v>
      </c>
      <c r="AC61" s="196">
        <f t="shared" si="7"/>
        <v>0</v>
      </c>
      <c r="AD61" s="196">
        <f t="shared" si="8"/>
        <v>0</v>
      </c>
      <c r="AE61" s="196">
        <f t="shared" si="9"/>
        <v>0</v>
      </c>
    </row>
    <row r="62" spans="1:31" s="7" customFormat="1" ht="22.5" x14ac:dyDescent="0.25">
      <c r="A62" s="322"/>
      <c r="B62" s="239">
        <v>39</v>
      </c>
      <c r="C62" s="322"/>
      <c r="D62" s="71" t="s">
        <v>2107</v>
      </c>
      <c r="E62" s="322"/>
      <c r="F62" s="47" t="s">
        <v>30</v>
      </c>
      <c r="G62" s="71">
        <v>0.6</v>
      </c>
      <c r="H62" s="322"/>
      <c r="I62" s="322"/>
      <c r="J62" s="152">
        <v>0.1</v>
      </c>
      <c r="K62" s="71">
        <v>57</v>
      </c>
      <c r="L62" s="152">
        <v>4</v>
      </c>
      <c r="M62" s="47">
        <v>2015</v>
      </c>
      <c r="N62" s="14">
        <f>IF(K62="","",IF(O62="",IF(K62=0,"",IF(K62&lt;=[9]Разработчик!$D$7,[9]Разработчик!$C$8,IF(K62&lt;=[9]Разработчик!$G$7,[9]Разработчик!$F$8,IF(K62&lt;=[9]Разработчик!$J$7,[9]Разработчик!$I$8,IF(K62&lt;=[9]Разработчик!$M$7,[9]Разработчик!$L$8,IF(K62&lt;=[9]Разработчик!$P$7,[9]Разработчик!$O$8,IF(K62&lt;=[9]Разработчик!$S$7,[9]Разработчик!$R$8,IF(K62&lt;=425.9,3.5,IF(K62&gt;=[9]Разработчик!$V$7,[9]Разработчик!$U$8))))))))),"-"))</f>
        <v>1.5</v>
      </c>
      <c r="O62" s="15"/>
      <c r="P62" s="47">
        <v>2019</v>
      </c>
      <c r="Q62" s="47">
        <v>2023</v>
      </c>
      <c r="R62" s="47">
        <v>20</v>
      </c>
      <c r="S62" s="154" t="s">
        <v>1818</v>
      </c>
      <c r="T62" s="17">
        <f t="shared" si="6"/>
        <v>2035</v>
      </c>
      <c r="U62" s="30"/>
      <c r="V62" s="30"/>
      <c r="W62" s="30">
        <v>1</v>
      </c>
      <c r="X62" s="30"/>
      <c r="Y62" s="30">
        <v>1</v>
      </c>
      <c r="Z62" s="30"/>
      <c r="AA62" s="416"/>
      <c r="AB62" s="207" t="s">
        <v>2521</v>
      </c>
      <c r="AC62" s="196">
        <f t="shared" si="7"/>
        <v>1</v>
      </c>
      <c r="AD62" s="196">
        <f t="shared" si="8"/>
        <v>3</v>
      </c>
      <c r="AE62" s="196">
        <f t="shared" si="9"/>
        <v>4</v>
      </c>
    </row>
    <row r="63" spans="1:31" s="7" customFormat="1" ht="22.5" x14ac:dyDescent="0.25">
      <c r="A63" s="322"/>
      <c r="B63" s="239">
        <v>39</v>
      </c>
      <c r="C63" s="322"/>
      <c r="D63" s="71" t="s">
        <v>2108</v>
      </c>
      <c r="E63" s="322"/>
      <c r="F63" s="47" t="s">
        <v>30</v>
      </c>
      <c r="G63" s="71">
        <v>0.6</v>
      </c>
      <c r="H63" s="322"/>
      <c r="I63" s="322"/>
      <c r="J63" s="152">
        <v>4</v>
      </c>
      <c r="K63" s="71">
        <v>377</v>
      </c>
      <c r="L63" s="152">
        <v>7</v>
      </c>
      <c r="M63" s="47">
        <v>2015</v>
      </c>
      <c r="N63" s="14">
        <f>IF(K63="","",IF(O63="",IF(K63=0,"",IF(K63&lt;=[9]Разработчик!$D$7,[9]Разработчик!$C$8,IF(K63&lt;=[9]Разработчик!$G$7,[9]Разработчик!$F$8,IF(K63&lt;=[9]Разработчик!$J$7,[9]Разработчик!$I$8,IF(K63&lt;=[9]Разработчик!$M$7,[9]Разработчик!$L$8,IF(K63&lt;=[9]Разработчик!$P$7,[9]Разработчик!$O$8,IF(K63&lt;=[9]Разработчик!$S$7,[9]Разработчик!$R$8,IF(K63&lt;=425.9,3.5,IF(K63&gt;=[9]Разработчик!$V$7,[9]Разработчик!$U$8))))))))),"-"))</f>
        <v>3.5</v>
      </c>
      <c r="O63" s="15"/>
      <c r="P63" s="47">
        <v>2019</v>
      </c>
      <c r="Q63" s="47">
        <v>2023</v>
      </c>
      <c r="R63" s="47">
        <v>20</v>
      </c>
      <c r="S63" s="154" t="s">
        <v>310</v>
      </c>
      <c r="T63" s="17">
        <f t="shared" si="6"/>
        <v>2035</v>
      </c>
      <c r="U63" s="30"/>
      <c r="V63" s="30"/>
      <c r="W63" s="30"/>
      <c r="X63" s="30"/>
      <c r="Y63" s="30"/>
      <c r="Z63" s="30"/>
      <c r="AA63" s="416"/>
      <c r="AB63" s="207" t="s">
        <v>2521</v>
      </c>
      <c r="AC63" s="196">
        <f t="shared" si="7"/>
        <v>0</v>
      </c>
      <c r="AD63" s="196">
        <f t="shared" si="8"/>
        <v>0</v>
      </c>
      <c r="AE63" s="196">
        <f t="shared" si="9"/>
        <v>0</v>
      </c>
    </row>
    <row r="64" spans="1:31" s="7" customFormat="1" ht="22.5" x14ac:dyDescent="0.25">
      <c r="A64" s="322"/>
      <c r="B64" s="239">
        <v>39</v>
      </c>
      <c r="C64" s="322"/>
      <c r="D64" s="71" t="s">
        <v>2109</v>
      </c>
      <c r="E64" s="322"/>
      <c r="F64" s="47" t="s">
        <v>30</v>
      </c>
      <c r="G64" s="71">
        <v>0.4</v>
      </c>
      <c r="H64" s="322"/>
      <c r="I64" s="322"/>
      <c r="J64" s="152">
        <v>3.9</v>
      </c>
      <c r="K64" s="71">
        <v>108</v>
      </c>
      <c r="L64" s="152">
        <v>5</v>
      </c>
      <c r="M64" s="47">
        <v>2015</v>
      </c>
      <c r="N64" s="14">
        <f>IF(K64="","",IF(O64="",IF(K64=0,"",IF(K64&lt;=[9]Разработчик!$D$7,[9]Разработчик!$C$8,IF(K64&lt;=[9]Разработчик!$G$7,[9]Разработчик!$F$8,IF(K64&lt;=[9]Разработчик!$J$7,[9]Разработчик!$I$8,IF(K64&lt;=[9]Разработчик!$M$7,[9]Разработчик!$L$8,IF(K64&lt;=[9]Разработчик!$P$7,[9]Разработчик!$O$8,IF(K64&lt;=[9]Разработчик!$S$7,[9]Разработчик!$R$8,IF(K64&lt;=425.9,3.5,IF(K64&gt;=[9]Разработчик!$V$7,[9]Разработчик!$U$8))))))))),"-"))</f>
        <v>2</v>
      </c>
      <c r="O64" s="15"/>
      <c r="P64" s="47">
        <v>2019</v>
      </c>
      <c r="Q64" s="47">
        <v>2023</v>
      </c>
      <c r="R64" s="47">
        <v>20</v>
      </c>
      <c r="S64" s="154" t="s">
        <v>310</v>
      </c>
      <c r="T64" s="17">
        <f t="shared" si="6"/>
        <v>2035</v>
      </c>
      <c r="U64" s="47">
        <v>3</v>
      </c>
      <c r="V64" s="30"/>
      <c r="W64" s="30"/>
      <c r="X64" s="30"/>
      <c r="Y64" s="30"/>
      <c r="Z64" s="30"/>
      <c r="AA64" s="416"/>
      <c r="AB64" s="207" t="s">
        <v>2521</v>
      </c>
      <c r="AC64" s="196">
        <f t="shared" si="7"/>
        <v>3</v>
      </c>
      <c r="AD64" s="196">
        <f t="shared" si="8"/>
        <v>6</v>
      </c>
      <c r="AE64" s="196">
        <f t="shared" si="9"/>
        <v>9</v>
      </c>
    </row>
    <row r="65" spans="1:31" s="7" customFormat="1" ht="22.5" x14ac:dyDescent="0.25">
      <c r="A65" s="322"/>
      <c r="B65" s="239">
        <v>39</v>
      </c>
      <c r="C65" s="322"/>
      <c r="D65" s="321" t="s">
        <v>2110</v>
      </c>
      <c r="E65" s="322"/>
      <c r="F65" s="47" t="s">
        <v>30</v>
      </c>
      <c r="G65" s="321">
        <v>0.6</v>
      </c>
      <c r="H65" s="322"/>
      <c r="I65" s="322"/>
      <c r="J65" s="152">
        <v>15</v>
      </c>
      <c r="K65" s="71">
        <v>219</v>
      </c>
      <c r="L65" s="152">
        <v>6</v>
      </c>
      <c r="M65" s="47">
        <v>2015</v>
      </c>
      <c r="N65" s="14">
        <f>IF(K65="","",IF(O65="",IF(K65=0,"",IF(K65&lt;=[9]Разработчик!$D$7,[9]Разработчик!$C$8,IF(K65&lt;=[9]Разработчик!$G$7,[9]Разработчик!$F$8,IF(K65&lt;=[9]Разработчик!$J$7,[9]Разработчик!$I$8,IF(K65&lt;=[9]Разработчик!$M$7,[9]Разработчик!$L$8,IF(K65&lt;=[9]Разработчик!$P$7,[9]Разработчик!$O$8,IF(K65&lt;=[9]Разработчик!$S$7,[9]Разработчик!$R$8,IF(K65&lt;=425.9,3.5,IF(K65&gt;=[9]Разработчик!$V$7,[9]Разработчик!$U$8))))))))),"-"))</f>
        <v>2.5</v>
      </c>
      <c r="O65" s="15"/>
      <c r="P65" s="47">
        <v>2019</v>
      </c>
      <c r="Q65" s="47">
        <v>2023</v>
      </c>
      <c r="R65" s="47">
        <v>20</v>
      </c>
      <c r="S65" s="154" t="s">
        <v>310</v>
      </c>
      <c r="T65" s="17">
        <f t="shared" si="6"/>
        <v>2035</v>
      </c>
      <c r="U65" s="47">
        <v>4</v>
      </c>
      <c r="V65" s="30"/>
      <c r="W65" s="30">
        <v>3</v>
      </c>
      <c r="X65" s="30">
        <v>4</v>
      </c>
      <c r="Y65" s="30"/>
      <c r="Z65" s="30">
        <v>3</v>
      </c>
      <c r="AA65" s="416"/>
      <c r="AB65" s="207" t="s">
        <v>2521</v>
      </c>
      <c r="AC65" s="196">
        <f t="shared" si="7"/>
        <v>11</v>
      </c>
      <c r="AD65" s="196">
        <f t="shared" si="8"/>
        <v>31</v>
      </c>
      <c r="AE65" s="196">
        <f t="shared" si="9"/>
        <v>42</v>
      </c>
    </row>
    <row r="66" spans="1:31" s="7" customFormat="1" ht="22.5" x14ac:dyDescent="0.25">
      <c r="A66" s="322"/>
      <c r="B66" s="239">
        <v>39</v>
      </c>
      <c r="C66" s="322"/>
      <c r="D66" s="321"/>
      <c r="E66" s="322"/>
      <c r="F66" s="47" t="s">
        <v>30</v>
      </c>
      <c r="G66" s="321"/>
      <c r="H66" s="322"/>
      <c r="I66" s="322"/>
      <c r="J66" s="152">
        <v>1.4</v>
      </c>
      <c r="K66" s="71">
        <v>108</v>
      </c>
      <c r="L66" s="152">
        <v>5</v>
      </c>
      <c r="M66" s="47">
        <v>2015</v>
      </c>
      <c r="N66" s="14">
        <f>IF(K66="","",IF(O66="",IF(K66=0,"",IF(K66&lt;=[9]Разработчик!$D$7,[9]Разработчик!$C$8,IF(K66&lt;=[9]Разработчик!$G$7,[9]Разработчик!$F$8,IF(K66&lt;=[9]Разработчик!$J$7,[9]Разработчик!$I$8,IF(K66&lt;=[9]Разработчик!$M$7,[9]Разработчик!$L$8,IF(K66&lt;=[9]Разработчик!$P$7,[9]Разработчик!$O$8,IF(K66&lt;=[9]Разработчик!$S$7,[9]Разработчик!$R$8,IF(K66&lt;=425.9,3.5,IF(K66&gt;=[9]Разработчик!$V$7,[9]Разработчик!$U$8))))))))),"-"))</f>
        <v>2</v>
      </c>
      <c r="O66" s="15"/>
      <c r="P66" s="47">
        <v>2019</v>
      </c>
      <c r="Q66" s="47">
        <v>2023</v>
      </c>
      <c r="R66" s="47">
        <v>20</v>
      </c>
      <c r="S66" s="154" t="s">
        <v>310</v>
      </c>
      <c r="T66" s="17">
        <f t="shared" si="6"/>
        <v>2035</v>
      </c>
      <c r="U66" s="47">
        <v>2</v>
      </c>
      <c r="V66" s="30"/>
      <c r="W66" s="30"/>
      <c r="X66" s="30"/>
      <c r="Y66" s="30"/>
      <c r="Z66" s="30"/>
      <c r="AA66" s="416"/>
      <c r="AB66" s="207" t="s">
        <v>2521</v>
      </c>
      <c r="AC66" s="196">
        <f t="shared" si="7"/>
        <v>2</v>
      </c>
      <c r="AD66" s="196">
        <f t="shared" si="8"/>
        <v>4</v>
      </c>
      <c r="AE66" s="196">
        <f t="shared" si="9"/>
        <v>6</v>
      </c>
    </row>
    <row r="67" spans="1:31" s="7" customFormat="1" ht="22.5" x14ac:dyDescent="0.25">
      <c r="A67" s="322"/>
      <c r="B67" s="239">
        <v>39</v>
      </c>
      <c r="C67" s="322"/>
      <c r="D67" s="321"/>
      <c r="E67" s="322"/>
      <c r="F67" s="47" t="s">
        <v>30</v>
      </c>
      <c r="G67" s="321"/>
      <c r="H67" s="322"/>
      <c r="I67" s="322"/>
      <c r="J67" s="152">
        <v>0.5</v>
      </c>
      <c r="K67" s="71">
        <v>57</v>
      </c>
      <c r="L67" s="152">
        <v>4</v>
      </c>
      <c r="M67" s="47">
        <v>2015</v>
      </c>
      <c r="N67" s="14">
        <f>IF(K67="","",IF(O67="",IF(K67=0,"",IF(K67&lt;=[9]Разработчик!$D$7,[9]Разработчик!$C$8,IF(K67&lt;=[9]Разработчик!$G$7,[9]Разработчик!$F$8,IF(K67&lt;=[9]Разработчик!$J$7,[9]Разработчик!$I$8,IF(K67&lt;=[9]Разработчик!$M$7,[9]Разработчик!$L$8,IF(K67&lt;=[9]Разработчик!$P$7,[9]Разработчик!$O$8,IF(K67&lt;=[9]Разработчик!$S$7,[9]Разработчик!$R$8,IF(K67&lt;=425.9,3.5,IF(K67&gt;=[9]Разработчик!$V$7,[9]Разработчик!$U$8))))))))),"-"))</f>
        <v>1.5</v>
      </c>
      <c r="O67" s="15"/>
      <c r="P67" s="47">
        <v>2019</v>
      </c>
      <c r="Q67" s="47">
        <v>2023</v>
      </c>
      <c r="R67" s="47">
        <v>20</v>
      </c>
      <c r="S67" s="154" t="s">
        <v>310</v>
      </c>
      <c r="T67" s="17">
        <f t="shared" si="6"/>
        <v>2035</v>
      </c>
      <c r="U67" s="30"/>
      <c r="V67" s="30"/>
      <c r="W67" s="30">
        <v>1</v>
      </c>
      <c r="X67" s="30"/>
      <c r="Y67" s="30"/>
      <c r="Z67" s="30">
        <v>1</v>
      </c>
      <c r="AA67" s="416"/>
      <c r="AB67" s="207" t="s">
        <v>2521</v>
      </c>
      <c r="AC67" s="196">
        <f t="shared" si="7"/>
        <v>1</v>
      </c>
      <c r="AD67" s="196">
        <f t="shared" si="8"/>
        <v>5</v>
      </c>
      <c r="AE67" s="196">
        <f t="shared" si="9"/>
        <v>6</v>
      </c>
    </row>
    <row r="68" spans="1:31" s="7" customFormat="1" ht="22.5" x14ac:dyDescent="0.25">
      <c r="A68" s="322"/>
      <c r="B68" s="239">
        <v>39</v>
      </c>
      <c r="C68" s="322"/>
      <c r="D68" s="321" t="s">
        <v>2111</v>
      </c>
      <c r="E68" s="322"/>
      <c r="F68" s="47" t="s">
        <v>30</v>
      </c>
      <c r="G68" s="321">
        <v>0.9</v>
      </c>
      <c r="H68" s="322"/>
      <c r="I68" s="322"/>
      <c r="J68" s="152">
        <v>177.9</v>
      </c>
      <c r="K68" s="71">
        <v>219</v>
      </c>
      <c r="L68" s="152">
        <v>6</v>
      </c>
      <c r="M68" s="47">
        <v>2015</v>
      </c>
      <c r="N68" s="14">
        <f>IF(K68="","",IF(O68="",IF(K68=0,"",IF(K68&lt;=[9]Разработчик!$D$7,[9]Разработчик!$C$8,IF(K68&lt;=[9]Разработчик!$G$7,[9]Разработчик!$F$8,IF(K68&lt;=[9]Разработчик!$J$7,[9]Разработчик!$I$8,IF(K68&lt;=[9]Разработчик!$M$7,[9]Разработчик!$L$8,IF(K68&lt;=[9]Разработчик!$P$7,[9]Разработчик!$O$8,IF(K68&lt;=[9]Разработчик!$S$7,[9]Разработчик!$R$8,IF(K68&lt;=425.9,3.5,IF(K68&gt;=[9]Разработчик!$V$7,[9]Разработчик!$U$8))))))))),"-"))</f>
        <v>2.5</v>
      </c>
      <c r="O68" s="15"/>
      <c r="P68" s="47">
        <v>2019</v>
      </c>
      <c r="Q68" s="47">
        <v>2023</v>
      </c>
      <c r="R68" s="47">
        <v>20</v>
      </c>
      <c r="S68" s="154" t="s">
        <v>310</v>
      </c>
      <c r="T68" s="17">
        <f t="shared" si="6"/>
        <v>2035</v>
      </c>
      <c r="U68" s="47">
        <v>17</v>
      </c>
      <c r="V68" s="47">
        <v>1</v>
      </c>
      <c r="W68" s="47">
        <v>2</v>
      </c>
      <c r="X68" s="30"/>
      <c r="Y68" s="30"/>
      <c r="Z68" s="47">
        <v>2</v>
      </c>
      <c r="AA68" s="416"/>
      <c r="AB68" s="207" t="s">
        <v>2521</v>
      </c>
      <c r="AC68" s="196">
        <f t="shared" si="7"/>
        <v>20</v>
      </c>
      <c r="AD68" s="196">
        <f t="shared" si="8"/>
        <v>47</v>
      </c>
      <c r="AE68" s="196">
        <f t="shared" si="9"/>
        <v>67</v>
      </c>
    </row>
    <row r="69" spans="1:31" s="7" customFormat="1" ht="22.5" x14ac:dyDescent="0.25">
      <c r="A69" s="322"/>
      <c r="B69" s="239">
        <v>39</v>
      </c>
      <c r="C69" s="322"/>
      <c r="D69" s="321"/>
      <c r="E69" s="322"/>
      <c r="F69" s="47" t="s">
        <v>30</v>
      </c>
      <c r="G69" s="321"/>
      <c r="H69" s="322"/>
      <c r="I69" s="322"/>
      <c r="J69" s="152">
        <v>0.3</v>
      </c>
      <c r="K69" s="71">
        <v>57</v>
      </c>
      <c r="L69" s="152">
        <v>4</v>
      </c>
      <c r="M69" s="47">
        <v>2015</v>
      </c>
      <c r="N69" s="14">
        <f>IF(K69="","",IF(O69="",IF(K69=0,"",IF(K69&lt;=[9]Разработчик!$D$7,[9]Разработчик!$C$8,IF(K69&lt;=[9]Разработчик!$G$7,[9]Разработчик!$F$8,IF(K69&lt;=[9]Разработчик!$J$7,[9]Разработчик!$I$8,IF(K69&lt;=[9]Разработчик!$M$7,[9]Разработчик!$L$8,IF(K69&lt;=[9]Разработчик!$P$7,[9]Разработчик!$O$8,IF(K69&lt;=[9]Разработчик!$S$7,[9]Разработчик!$R$8,IF(K69&lt;=425.9,3.5,IF(K69&gt;=[9]Разработчик!$V$7,[9]Разработчик!$U$8))))))))),"-"))</f>
        <v>1.5</v>
      </c>
      <c r="O69" s="15"/>
      <c r="P69" s="47">
        <v>2019</v>
      </c>
      <c r="Q69" s="47">
        <v>2023</v>
      </c>
      <c r="R69" s="47">
        <v>20</v>
      </c>
      <c r="S69" s="154" t="s">
        <v>310</v>
      </c>
      <c r="T69" s="17">
        <f t="shared" si="6"/>
        <v>2035</v>
      </c>
      <c r="U69" s="30"/>
      <c r="V69" s="30"/>
      <c r="W69" s="30">
        <v>1</v>
      </c>
      <c r="X69" s="30"/>
      <c r="Y69" s="30"/>
      <c r="Z69" s="30"/>
      <c r="AA69" s="416"/>
      <c r="AB69" s="207" t="s">
        <v>2521</v>
      </c>
      <c r="AC69" s="196">
        <f t="shared" si="7"/>
        <v>0</v>
      </c>
      <c r="AD69" s="196">
        <f t="shared" si="8"/>
        <v>2</v>
      </c>
      <c r="AE69" s="196">
        <f t="shared" si="9"/>
        <v>2</v>
      </c>
    </row>
    <row r="70" spans="1:31" s="7" customFormat="1" ht="22.5" x14ac:dyDescent="0.25">
      <c r="A70" s="322"/>
      <c r="B70" s="239">
        <v>39</v>
      </c>
      <c r="C70" s="322"/>
      <c r="D70" s="321" t="s">
        <v>2112</v>
      </c>
      <c r="E70" s="322"/>
      <c r="F70" s="47" t="s">
        <v>30</v>
      </c>
      <c r="G70" s="321">
        <v>0.9</v>
      </c>
      <c r="H70" s="322"/>
      <c r="I70" s="322"/>
      <c r="J70" s="152">
        <v>0.4</v>
      </c>
      <c r="K70" s="71">
        <v>89</v>
      </c>
      <c r="L70" s="152">
        <v>5</v>
      </c>
      <c r="M70" s="47">
        <v>2015</v>
      </c>
      <c r="N70" s="14">
        <f>IF(K70="","",IF(O70="",IF(K70=0,"",IF(K70&lt;=[9]Разработчик!$D$7,[9]Разработчик!$C$8,IF(K70&lt;=[9]Разработчик!$G$7,[9]Разработчик!$F$8,IF(K70&lt;=[9]Разработчик!$J$7,[9]Разработчик!$I$8,IF(K70&lt;=[9]Разработчик!$M$7,[9]Разработчик!$L$8,IF(K70&lt;=[9]Разработчик!$P$7,[9]Разработчик!$O$8,IF(K70&lt;=[9]Разработчик!$S$7,[9]Разработчик!$R$8,IF(K70&lt;=425.9,3.5,IF(K70&gt;=[9]Разработчик!$V$7,[9]Разработчик!$U$8))))))))),"-"))</f>
        <v>2</v>
      </c>
      <c r="O70" s="15"/>
      <c r="P70" s="47">
        <v>2019</v>
      </c>
      <c r="Q70" s="47">
        <v>2023</v>
      </c>
      <c r="R70" s="47">
        <v>20</v>
      </c>
      <c r="S70" s="154" t="s">
        <v>1818</v>
      </c>
      <c r="T70" s="17">
        <f t="shared" si="6"/>
        <v>2035</v>
      </c>
      <c r="U70" s="47"/>
      <c r="V70" s="30"/>
      <c r="W70" s="30"/>
      <c r="X70" s="30"/>
      <c r="Y70" s="30"/>
      <c r="Z70" s="30">
        <v>1</v>
      </c>
      <c r="AA70" s="416"/>
      <c r="AB70" s="207" t="s">
        <v>2521</v>
      </c>
      <c r="AC70" s="196">
        <f t="shared" si="7"/>
        <v>1</v>
      </c>
      <c r="AD70" s="196">
        <f t="shared" si="8"/>
        <v>3</v>
      </c>
      <c r="AE70" s="196">
        <f t="shared" si="9"/>
        <v>4</v>
      </c>
    </row>
    <row r="71" spans="1:31" s="7" customFormat="1" ht="22.5" x14ac:dyDescent="0.25">
      <c r="A71" s="322"/>
      <c r="B71" s="239">
        <v>39</v>
      </c>
      <c r="C71" s="322"/>
      <c r="D71" s="321"/>
      <c r="E71" s="322"/>
      <c r="F71" s="47" t="s">
        <v>30</v>
      </c>
      <c r="G71" s="321"/>
      <c r="H71" s="322"/>
      <c r="I71" s="322"/>
      <c r="J71" s="152">
        <v>1.1000000000000001</v>
      </c>
      <c r="K71" s="71">
        <v>57</v>
      </c>
      <c r="L71" s="152">
        <v>4</v>
      </c>
      <c r="M71" s="47">
        <v>2015</v>
      </c>
      <c r="N71" s="14">
        <f>IF(K71="","",IF(O71="",IF(K71=0,"",IF(K71&lt;=[9]Разработчик!$D$7,[9]Разработчик!$C$8,IF(K71&lt;=[9]Разработчик!$G$7,[9]Разработчик!$F$8,IF(K71&lt;=[9]Разработчик!$J$7,[9]Разработчик!$I$8,IF(K71&lt;=[9]Разработчик!$M$7,[9]Разработчик!$L$8,IF(K71&lt;=[9]Разработчик!$P$7,[9]Разработчик!$O$8,IF(K71&lt;=[9]Разработчик!$S$7,[9]Разработчик!$R$8,IF(K71&lt;=425.9,3.5,IF(K71&gt;=[9]Разработчик!$V$7,[9]Разработчик!$U$8))))))))),"-"))</f>
        <v>1.5</v>
      </c>
      <c r="O71" s="15"/>
      <c r="P71" s="47">
        <v>2019</v>
      </c>
      <c r="Q71" s="47">
        <v>2023</v>
      </c>
      <c r="R71" s="47">
        <v>20</v>
      </c>
      <c r="S71" s="154" t="s">
        <v>1818</v>
      </c>
      <c r="T71" s="17">
        <f t="shared" si="6"/>
        <v>2035</v>
      </c>
      <c r="U71" s="47">
        <v>2</v>
      </c>
      <c r="V71" s="30"/>
      <c r="W71" s="30">
        <v>1</v>
      </c>
      <c r="X71" s="30"/>
      <c r="Y71" s="30"/>
      <c r="Z71" s="30"/>
      <c r="AA71" s="416"/>
      <c r="AB71" s="207" t="s">
        <v>2521</v>
      </c>
      <c r="AC71" s="196">
        <f t="shared" si="7"/>
        <v>2</v>
      </c>
      <c r="AD71" s="196">
        <f t="shared" si="8"/>
        <v>6</v>
      </c>
      <c r="AE71" s="196">
        <f t="shared" si="9"/>
        <v>8</v>
      </c>
    </row>
    <row r="72" spans="1:31" s="7" customFormat="1" ht="22.5" x14ac:dyDescent="0.25">
      <c r="A72" s="322"/>
      <c r="B72" s="239">
        <v>39</v>
      </c>
      <c r="C72" s="322"/>
      <c r="D72" s="71" t="s">
        <v>2113</v>
      </c>
      <c r="E72" s="322"/>
      <c r="F72" s="47" t="s">
        <v>30</v>
      </c>
      <c r="G72" s="71">
        <v>0.9</v>
      </c>
      <c r="H72" s="322"/>
      <c r="I72" s="322"/>
      <c r="J72" s="152">
        <v>0.4</v>
      </c>
      <c r="K72" s="71">
        <v>57</v>
      </c>
      <c r="L72" s="152">
        <v>4</v>
      </c>
      <c r="M72" s="47">
        <v>2015</v>
      </c>
      <c r="N72" s="14">
        <f>IF(K72="","",IF(O72="",IF(K72=0,"",IF(K72&lt;=[9]Разработчик!$D$7,[9]Разработчик!$C$8,IF(K72&lt;=[9]Разработчик!$G$7,[9]Разработчик!$F$8,IF(K72&lt;=[9]Разработчик!$J$7,[9]Разработчик!$I$8,IF(K72&lt;=[9]Разработчик!$M$7,[9]Разработчик!$L$8,IF(K72&lt;=[9]Разработчик!$P$7,[9]Разработчик!$O$8,IF(K72&lt;=[9]Разработчик!$S$7,[9]Разработчик!$R$8,IF(K72&lt;=425.9,3.5,IF(K72&gt;=[9]Разработчик!$V$7,[9]Разработчик!$U$8))))))))),"-"))</f>
        <v>1.5</v>
      </c>
      <c r="O72" s="15"/>
      <c r="P72" s="47">
        <v>2019</v>
      </c>
      <c r="Q72" s="47">
        <v>2023</v>
      </c>
      <c r="R72" s="47">
        <v>20</v>
      </c>
      <c r="S72" s="154" t="s">
        <v>310</v>
      </c>
      <c r="T72" s="17">
        <f t="shared" si="6"/>
        <v>2035</v>
      </c>
      <c r="U72" s="30"/>
      <c r="V72" s="30"/>
      <c r="W72" s="30">
        <v>1</v>
      </c>
      <c r="X72" s="30"/>
      <c r="Y72" s="30"/>
      <c r="Z72" s="30">
        <v>1</v>
      </c>
      <c r="AA72" s="416"/>
      <c r="AB72" s="207" t="s">
        <v>2521</v>
      </c>
      <c r="AC72" s="196">
        <f t="shared" si="7"/>
        <v>1</v>
      </c>
      <c r="AD72" s="196">
        <f t="shared" si="8"/>
        <v>5</v>
      </c>
      <c r="AE72" s="196">
        <f t="shared" si="9"/>
        <v>6</v>
      </c>
    </row>
    <row r="73" spans="1:31" s="7" customFormat="1" ht="22.5" x14ac:dyDescent="0.25">
      <c r="A73" s="322"/>
      <c r="B73" s="239">
        <v>39</v>
      </c>
      <c r="C73" s="322"/>
      <c r="D73" s="71" t="s">
        <v>2114</v>
      </c>
      <c r="E73" s="322"/>
      <c r="F73" s="47" t="s">
        <v>30</v>
      </c>
      <c r="G73" s="71">
        <v>0.9</v>
      </c>
      <c r="H73" s="322"/>
      <c r="I73" s="322"/>
      <c r="J73" s="152">
        <v>0.4</v>
      </c>
      <c r="K73" s="71">
        <v>57</v>
      </c>
      <c r="L73" s="152">
        <v>4</v>
      </c>
      <c r="M73" s="47">
        <v>2015</v>
      </c>
      <c r="N73" s="14">
        <f>IF(K73="","",IF(O73="",IF(K73=0,"",IF(K73&lt;=[9]Разработчик!$D$7,[9]Разработчик!$C$8,IF(K73&lt;=[9]Разработчик!$G$7,[9]Разработчик!$F$8,IF(K73&lt;=[9]Разработчик!$J$7,[9]Разработчик!$I$8,IF(K73&lt;=[9]Разработчик!$M$7,[9]Разработчик!$L$8,IF(K73&lt;=[9]Разработчик!$P$7,[9]Разработчик!$O$8,IF(K73&lt;=[9]Разработчик!$S$7,[9]Разработчик!$R$8,IF(K73&lt;=425.9,3.5,IF(K73&gt;=[9]Разработчик!$V$7,[9]Разработчик!$U$8))))))))),"-"))</f>
        <v>1.5</v>
      </c>
      <c r="O73" s="15"/>
      <c r="P73" s="47">
        <v>2019</v>
      </c>
      <c r="Q73" s="47">
        <v>2023</v>
      </c>
      <c r="R73" s="47">
        <v>20</v>
      </c>
      <c r="S73" s="154" t="s">
        <v>310</v>
      </c>
      <c r="T73" s="17">
        <f t="shared" si="6"/>
        <v>2035</v>
      </c>
      <c r="U73" s="30"/>
      <c r="V73" s="30"/>
      <c r="W73" s="30">
        <v>1</v>
      </c>
      <c r="X73" s="30"/>
      <c r="Y73" s="30"/>
      <c r="Z73" s="30">
        <v>1</v>
      </c>
      <c r="AA73" s="416"/>
      <c r="AB73" s="207" t="s">
        <v>2521</v>
      </c>
      <c r="AC73" s="196">
        <f t="shared" si="7"/>
        <v>1</v>
      </c>
      <c r="AD73" s="196">
        <f t="shared" si="8"/>
        <v>5</v>
      </c>
      <c r="AE73" s="196">
        <f t="shared" si="9"/>
        <v>6</v>
      </c>
    </row>
    <row r="74" spans="1:31" s="7" customFormat="1" ht="22.5" x14ac:dyDescent="0.25">
      <c r="A74" s="322" t="s">
        <v>2115</v>
      </c>
      <c r="B74" s="239">
        <v>42</v>
      </c>
      <c r="C74" s="322" t="s">
        <v>2116</v>
      </c>
      <c r="D74" s="321" t="s">
        <v>2117</v>
      </c>
      <c r="E74" s="322" t="s">
        <v>1060</v>
      </c>
      <c r="F74" s="47" t="s">
        <v>30</v>
      </c>
      <c r="G74" s="321">
        <v>0.6</v>
      </c>
      <c r="H74" s="322">
        <v>4.4999999999999998E-2</v>
      </c>
      <c r="I74" s="322">
        <v>230</v>
      </c>
      <c r="J74" s="152">
        <v>16.2</v>
      </c>
      <c r="K74" s="71">
        <v>820</v>
      </c>
      <c r="L74" s="152">
        <v>8</v>
      </c>
      <c r="M74" s="47">
        <v>2015</v>
      </c>
      <c r="N74" s="14">
        <f>IF(K74="","",IF(O74="",IF(K74=0,"",IF(K74&lt;=[9]Разработчик!$D$7,[9]Разработчик!$C$8,IF(K74&lt;=[9]Разработчик!$G$7,[9]Разработчик!$F$8,IF(K74&lt;=[9]Разработчик!$J$7,[9]Разработчик!$I$8,IF(K74&lt;=[9]Разработчик!$M$7,[9]Разработчик!$L$8,IF(K74&lt;=[9]Разработчик!$P$7,[9]Разработчик!$O$8,IF(K74&lt;=[9]Разработчик!$S$7,[9]Разработчик!$R$8,IF(K74&lt;=425.9,3.5,IF(K74&gt;=[9]Разработчик!$V$7,[9]Разработчик!$U$8))))))))),"-"))</f>
        <v>4</v>
      </c>
      <c r="O74" s="15"/>
      <c r="P74" s="47">
        <v>2019</v>
      </c>
      <c r="Q74" s="47">
        <v>2023</v>
      </c>
      <c r="R74" s="47">
        <v>20</v>
      </c>
      <c r="S74" s="154" t="s">
        <v>310</v>
      </c>
      <c r="T74" s="17">
        <f t="shared" si="6"/>
        <v>2035</v>
      </c>
      <c r="U74" s="47">
        <v>7</v>
      </c>
      <c r="V74" s="30"/>
      <c r="W74" s="30"/>
      <c r="X74" s="30">
        <v>3</v>
      </c>
      <c r="Y74" s="30"/>
      <c r="Z74" s="30">
        <v>4</v>
      </c>
      <c r="AA74" s="416" t="s">
        <v>3100</v>
      </c>
      <c r="AB74" s="207" t="s">
        <v>2521</v>
      </c>
      <c r="AC74" s="196">
        <f t="shared" si="7"/>
        <v>14</v>
      </c>
      <c r="AD74" s="196">
        <f t="shared" si="8"/>
        <v>32</v>
      </c>
      <c r="AE74" s="196">
        <f t="shared" si="9"/>
        <v>46</v>
      </c>
    </row>
    <row r="75" spans="1:31" s="7" customFormat="1" ht="22.5" x14ac:dyDescent="0.25">
      <c r="A75" s="322"/>
      <c r="B75" s="239">
        <v>42</v>
      </c>
      <c r="C75" s="322"/>
      <c r="D75" s="321"/>
      <c r="E75" s="322"/>
      <c r="F75" s="47" t="s">
        <v>30</v>
      </c>
      <c r="G75" s="321"/>
      <c r="H75" s="322"/>
      <c r="I75" s="322"/>
      <c r="J75" s="152">
        <v>0.8</v>
      </c>
      <c r="K75" s="71">
        <v>57</v>
      </c>
      <c r="L75" s="152">
        <v>4</v>
      </c>
      <c r="M75" s="47">
        <v>2015</v>
      </c>
      <c r="N75" s="14">
        <f>IF(K75="","",IF(O75="",IF(K75=0,"",IF(K75&lt;=[9]Разработчик!$D$7,[9]Разработчик!$C$8,IF(K75&lt;=[9]Разработчик!$G$7,[9]Разработчик!$F$8,IF(K75&lt;=[9]Разработчик!$J$7,[9]Разработчик!$I$8,IF(K75&lt;=[9]Разработчик!$M$7,[9]Разработчик!$L$8,IF(K75&lt;=[9]Разработчик!$P$7,[9]Разработчик!$O$8,IF(K75&lt;=[9]Разработчик!$S$7,[9]Разработчик!$R$8,IF(K75&lt;=425.9,3.5,IF(K75&gt;=[9]Разработчик!$V$7,[9]Разработчик!$U$8))))))))),"-"))</f>
        <v>1.5</v>
      </c>
      <c r="O75" s="15"/>
      <c r="P75" s="47">
        <v>2019</v>
      </c>
      <c r="Q75" s="47">
        <v>2023</v>
      </c>
      <c r="R75" s="47">
        <v>20</v>
      </c>
      <c r="S75" s="154" t="s">
        <v>310</v>
      </c>
      <c r="T75" s="17">
        <f t="shared" si="6"/>
        <v>2035</v>
      </c>
      <c r="U75" s="30"/>
      <c r="V75" s="30"/>
      <c r="W75" s="30">
        <v>1</v>
      </c>
      <c r="X75" s="30"/>
      <c r="Y75" s="30"/>
      <c r="Z75" s="30">
        <v>1</v>
      </c>
      <c r="AA75" s="416"/>
      <c r="AB75" s="207" t="s">
        <v>2521</v>
      </c>
      <c r="AC75" s="196">
        <f t="shared" si="7"/>
        <v>1</v>
      </c>
      <c r="AD75" s="196">
        <f t="shared" si="8"/>
        <v>5</v>
      </c>
      <c r="AE75" s="196">
        <f t="shared" si="9"/>
        <v>6</v>
      </c>
    </row>
    <row r="76" spans="1:31" s="7" customFormat="1" ht="22.5" x14ac:dyDescent="0.25">
      <c r="A76" s="322"/>
      <c r="B76" s="239">
        <v>42</v>
      </c>
      <c r="C76" s="322"/>
      <c r="D76" s="321"/>
      <c r="E76" s="322"/>
      <c r="F76" s="47" t="s">
        <v>30</v>
      </c>
      <c r="G76" s="321"/>
      <c r="H76" s="322"/>
      <c r="I76" s="322"/>
      <c r="J76" s="152">
        <v>0.6</v>
      </c>
      <c r="K76" s="71">
        <v>32</v>
      </c>
      <c r="L76" s="152">
        <v>4</v>
      </c>
      <c r="M76" s="47">
        <v>2015</v>
      </c>
      <c r="N76" s="14">
        <f>IF(K76="","",IF(O76="",IF(K76=0,"",IF(K76&lt;=[9]Разработчик!$D$7,[9]Разработчик!$C$8,IF(K76&lt;=[9]Разработчик!$G$7,[9]Разработчик!$F$8,IF(K76&lt;=[9]Разработчик!$J$7,[9]Разработчик!$I$8,IF(K76&lt;=[9]Разработчик!$M$7,[9]Разработчик!$L$8,IF(K76&lt;=[9]Разработчик!$P$7,[9]Разработчик!$O$8,IF(K76&lt;=[9]Разработчик!$S$7,[9]Разработчик!$R$8,IF(K76&lt;=425.9,3.5,IF(K76&gt;=[9]Разработчик!$V$7,[9]Разработчик!$U$8))))))))),"-"))</f>
        <v>1.5</v>
      </c>
      <c r="O76" s="15"/>
      <c r="P76" s="47">
        <v>2019</v>
      </c>
      <c r="Q76" s="47">
        <v>2023</v>
      </c>
      <c r="R76" s="47">
        <v>20</v>
      </c>
      <c r="S76" s="154" t="s">
        <v>310</v>
      </c>
      <c r="T76" s="17">
        <f t="shared" si="6"/>
        <v>2035</v>
      </c>
      <c r="U76" s="30"/>
      <c r="V76" s="30"/>
      <c r="W76" s="30">
        <v>1</v>
      </c>
      <c r="X76" s="30"/>
      <c r="Y76" s="30"/>
      <c r="Z76" s="30"/>
      <c r="AA76" s="416"/>
      <c r="AB76" s="207" t="s">
        <v>2521</v>
      </c>
      <c r="AC76" s="196">
        <f t="shared" si="7"/>
        <v>0</v>
      </c>
      <c r="AD76" s="196">
        <f t="shared" si="8"/>
        <v>2</v>
      </c>
      <c r="AE76" s="196">
        <f t="shared" si="9"/>
        <v>2</v>
      </c>
    </row>
    <row r="77" spans="1:31" s="7" customFormat="1" ht="22.5" x14ac:dyDescent="0.25">
      <c r="A77" s="322"/>
      <c r="B77" s="239">
        <v>42</v>
      </c>
      <c r="C77" s="322"/>
      <c r="D77" s="71" t="s">
        <v>2118</v>
      </c>
      <c r="E77" s="322"/>
      <c r="F77" s="47" t="s">
        <v>30</v>
      </c>
      <c r="G77" s="71">
        <v>0.6</v>
      </c>
      <c r="H77" s="322"/>
      <c r="I77" s="322"/>
      <c r="J77" s="152">
        <v>0.6</v>
      </c>
      <c r="K77" s="71">
        <v>108</v>
      </c>
      <c r="L77" s="152">
        <v>5</v>
      </c>
      <c r="M77" s="47">
        <v>2015</v>
      </c>
      <c r="N77" s="14">
        <f>IF(K77="","",IF(O77="",IF(K77=0,"",IF(K77&lt;=[9]Разработчик!$D$7,[9]Разработчик!$C$8,IF(K77&lt;=[9]Разработчик!$G$7,[9]Разработчик!$F$8,IF(K77&lt;=[9]Разработчик!$J$7,[9]Разработчик!$I$8,IF(K77&lt;=[9]Разработчик!$M$7,[9]Разработчик!$L$8,IF(K77&lt;=[9]Разработчик!$P$7,[9]Разработчик!$O$8,IF(K77&lt;=[9]Разработчик!$S$7,[9]Разработчик!$R$8,IF(K77&lt;=425.9,3.5,IF(K77&gt;=[9]Разработчик!$V$7,[9]Разработчик!$U$8))))))))),"-"))</f>
        <v>2</v>
      </c>
      <c r="O77" s="15"/>
      <c r="P77" s="47">
        <v>2019</v>
      </c>
      <c r="Q77" s="47">
        <v>2023</v>
      </c>
      <c r="R77" s="47">
        <v>20</v>
      </c>
      <c r="S77" s="154" t="s">
        <v>310</v>
      </c>
      <c r="T77" s="17">
        <f t="shared" si="6"/>
        <v>2035</v>
      </c>
      <c r="U77" s="30"/>
      <c r="V77" s="30"/>
      <c r="W77" s="30">
        <v>1</v>
      </c>
      <c r="X77" s="30"/>
      <c r="Y77" s="30">
        <v>1</v>
      </c>
      <c r="Z77" s="30">
        <v>1</v>
      </c>
      <c r="AA77" s="416"/>
      <c r="AB77" s="207" t="s">
        <v>2521</v>
      </c>
      <c r="AC77" s="196">
        <f t="shared" si="7"/>
        <v>2</v>
      </c>
      <c r="AD77" s="196">
        <f t="shared" si="8"/>
        <v>6</v>
      </c>
      <c r="AE77" s="196">
        <f t="shared" si="9"/>
        <v>8</v>
      </c>
    </row>
    <row r="78" spans="1:31" s="7" customFormat="1" ht="22.5" x14ac:dyDescent="0.25">
      <c r="A78" s="322" t="s">
        <v>2119</v>
      </c>
      <c r="B78" s="239">
        <v>48</v>
      </c>
      <c r="C78" s="322" t="s">
        <v>2120</v>
      </c>
      <c r="D78" s="321" t="s">
        <v>2121</v>
      </c>
      <c r="E78" s="322" t="s">
        <v>1060</v>
      </c>
      <c r="F78" s="47" t="s">
        <v>30</v>
      </c>
      <c r="G78" s="321">
        <v>0.6</v>
      </c>
      <c r="H78" s="322">
        <v>0.04</v>
      </c>
      <c r="I78" s="322">
        <v>316</v>
      </c>
      <c r="J78" s="152">
        <v>16.7</v>
      </c>
      <c r="K78" s="71">
        <v>820</v>
      </c>
      <c r="L78" s="152">
        <v>8</v>
      </c>
      <c r="M78" s="47">
        <v>2015</v>
      </c>
      <c r="N78" s="14">
        <f>IF(K78="","",IF(O78="",IF(K78=0,"",IF(K78&lt;=[9]Разработчик!$D$7,[9]Разработчик!$C$8,IF(K78&lt;=[9]Разработчик!$G$7,[9]Разработчик!$F$8,IF(K78&lt;=[9]Разработчик!$J$7,[9]Разработчик!$I$8,IF(K78&lt;=[9]Разработчик!$M$7,[9]Разработчик!$L$8,IF(K78&lt;=[9]Разработчик!$P$7,[9]Разработчик!$O$8,IF(K78&lt;=[9]Разработчик!$S$7,[9]Разработчик!$R$8,IF(K78&lt;=425.9,3.5,IF(K78&gt;=[9]Разработчик!$V$7,[9]Разработчик!$U$8))))))))),"-"))</f>
        <v>4</v>
      </c>
      <c r="O78" s="15"/>
      <c r="P78" s="47">
        <v>2019</v>
      </c>
      <c r="Q78" s="47">
        <v>2023</v>
      </c>
      <c r="R78" s="47">
        <v>20</v>
      </c>
      <c r="S78" s="154" t="s">
        <v>310</v>
      </c>
      <c r="T78" s="17">
        <f t="shared" ref="T78:T105" si="10">IF(M78="","",M78+R78)</f>
        <v>2035</v>
      </c>
      <c r="U78" s="47">
        <v>8</v>
      </c>
      <c r="V78" s="30"/>
      <c r="W78" s="30"/>
      <c r="X78" s="30">
        <v>2</v>
      </c>
      <c r="Y78" s="30"/>
      <c r="Z78" s="30">
        <v>2</v>
      </c>
      <c r="AA78" s="416" t="s">
        <v>3101</v>
      </c>
      <c r="AB78" s="207" t="s">
        <v>2521</v>
      </c>
      <c r="AC78" s="196">
        <f t="shared" si="7"/>
        <v>12</v>
      </c>
      <c r="AD78" s="196">
        <f t="shared" si="8"/>
        <v>26</v>
      </c>
      <c r="AE78" s="196">
        <f t="shared" si="9"/>
        <v>38</v>
      </c>
    </row>
    <row r="79" spans="1:31" s="7" customFormat="1" ht="55.5" customHeight="1" x14ac:dyDescent="0.25">
      <c r="A79" s="322"/>
      <c r="B79" s="239">
        <v>48</v>
      </c>
      <c r="C79" s="322"/>
      <c r="D79" s="321"/>
      <c r="E79" s="322"/>
      <c r="F79" s="47" t="s">
        <v>30</v>
      </c>
      <c r="G79" s="321"/>
      <c r="H79" s="322"/>
      <c r="I79" s="322"/>
      <c r="J79" s="152">
        <v>2</v>
      </c>
      <c r="K79" s="71">
        <v>57</v>
      </c>
      <c r="L79" s="152">
        <v>4</v>
      </c>
      <c r="M79" s="47">
        <v>2015</v>
      </c>
      <c r="N79" s="14">
        <f>IF(K79="","",IF(O79="",IF(K79=0,"",IF(K79&lt;=[9]Разработчик!$D$7,[9]Разработчик!$C$8,IF(K79&lt;=[9]Разработчик!$G$7,[9]Разработчик!$F$8,IF(K79&lt;=[9]Разработчик!$J$7,[9]Разработчик!$I$8,IF(K79&lt;=[9]Разработчик!$M$7,[9]Разработчик!$L$8,IF(K79&lt;=[9]Разработчик!$P$7,[9]Разработчик!$O$8,IF(K79&lt;=[9]Разработчик!$S$7,[9]Разработчик!$R$8,IF(K79&lt;=425.9,3.5,IF(K79&gt;=[9]Разработчик!$V$7,[9]Разработчик!$U$8))))))))),"-"))</f>
        <v>1.5</v>
      </c>
      <c r="O79" s="15"/>
      <c r="P79" s="47">
        <v>2019</v>
      </c>
      <c r="Q79" s="47">
        <v>2023</v>
      </c>
      <c r="R79" s="47">
        <v>20</v>
      </c>
      <c r="S79" s="154" t="s">
        <v>310</v>
      </c>
      <c r="T79" s="17">
        <f t="shared" si="10"/>
        <v>2035</v>
      </c>
      <c r="U79" s="47"/>
      <c r="V79" s="30"/>
      <c r="W79" s="30">
        <v>2</v>
      </c>
      <c r="X79" s="30"/>
      <c r="Y79" s="30"/>
      <c r="Z79" s="30">
        <v>2</v>
      </c>
      <c r="AA79" s="416"/>
      <c r="AB79" s="207" t="s">
        <v>2521</v>
      </c>
      <c r="AC79" s="196">
        <f t="shared" si="7"/>
        <v>2</v>
      </c>
      <c r="AD79" s="196">
        <f t="shared" si="8"/>
        <v>10</v>
      </c>
      <c r="AE79" s="196">
        <f t="shared" si="9"/>
        <v>12</v>
      </c>
    </row>
    <row r="80" spans="1:31" s="7" customFormat="1" ht="22.5" x14ac:dyDescent="0.25">
      <c r="A80" s="414" t="s">
        <v>2122</v>
      </c>
      <c r="B80" s="239">
        <v>49</v>
      </c>
      <c r="C80" s="322" t="s">
        <v>2123</v>
      </c>
      <c r="D80" s="321" t="s">
        <v>2124</v>
      </c>
      <c r="E80" s="322" t="s">
        <v>1060</v>
      </c>
      <c r="F80" s="47" t="s">
        <v>30</v>
      </c>
      <c r="G80" s="321">
        <v>0.6</v>
      </c>
      <c r="H80" s="415">
        <v>1.5599999999999999E-2</v>
      </c>
      <c r="I80" s="322">
        <v>321</v>
      </c>
      <c r="J80" s="152">
        <v>18.899999999999999</v>
      </c>
      <c r="K80" s="71">
        <v>820</v>
      </c>
      <c r="L80" s="152">
        <v>8</v>
      </c>
      <c r="M80" s="47">
        <v>2015</v>
      </c>
      <c r="N80" s="14">
        <f>IF(K80="","",IF(O80="",IF(K80=0,"",IF(K80&lt;=[9]Разработчик!$D$7,[9]Разработчик!$C$8,IF(K80&lt;=[9]Разработчик!$G$7,[9]Разработчик!$F$8,IF(K80&lt;=[9]Разработчик!$J$7,[9]Разработчик!$I$8,IF(K80&lt;=[9]Разработчик!$M$7,[9]Разработчик!$L$8,IF(K80&lt;=[9]Разработчик!$P$7,[9]Разработчик!$O$8,IF(K80&lt;=[9]Разработчик!$S$7,[9]Разработчик!$R$8,IF(K80&lt;=425.9,3.5,IF(K80&gt;=[9]Разработчик!$V$7,[9]Разработчик!$U$8))))))))),"-"))</f>
        <v>4</v>
      </c>
      <c r="O80" s="15"/>
      <c r="P80" s="47">
        <v>2019</v>
      </c>
      <c r="Q80" s="47">
        <v>2023</v>
      </c>
      <c r="R80" s="47">
        <v>20</v>
      </c>
      <c r="S80" s="154" t="s">
        <v>310</v>
      </c>
      <c r="T80" s="17">
        <f t="shared" si="10"/>
        <v>2035</v>
      </c>
      <c r="U80" s="47">
        <v>6</v>
      </c>
      <c r="V80" s="30"/>
      <c r="W80" s="30"/>
      <c r="X80" s="30">
        <v>2</v>
      </c>
      <c r="Y80" s="30"/>
      <c r="Z80" s="30">
        <v>3</v>
      </c>
      <c r="AA80" s="416"/>
      <c r="AB80" s="207" t="s">
        <v>2521</v>
      </c>
      <c r="AC80" s="196">
        <f t="shared" si="7"/>
        <v>11</v>
      </c>
      <c r="AD80" s="196">
        <f t="shared" si="8"/>
        <v>25</v>
      </c>
      <c r="AE80" s="196">
        <f t="shared" si="9"/>
        <v>36</v>
      </c>
    </row>
    <row r="81" spans="1:31" s="7" customFormat="1" ht="51" customHeight="1" x14ac:dyDescent="0.25">
      <c r="A81" s="414"/>
      <c r="B81" s="239">
        <v>49</v>
      </c>
      <c r="C81" s="322"/>
      <c r="D81" s="321"/>
      <c r="E81" s="322"/>
      <c r="F81" s="47" t="s">
        <v>30</v>
      </c>
      <c r="G81" s="321"/>
      <c r="H81" s="415"/>
      <c r="I81" s="322"/>
      <c r="J81" s="152">
        <v>1.6</v>
      </c>
      <c r="K81" s="71">
        <v>57</v>
      </c>
      <c r="L81" s="152">
        <v>4</v>
      </c>
      <c r="M81" s="47">
        <v>2015</v>
      </c>
      <c r="N81" s="14">
        <f>IF(K81="","",IF(O81="",IF(K81=0,"",IF(K81&lt;=[9]Разработчик!$D$7,[9]Разработчик!$C$8,IF(K81&lt;=[9]Разработчик!$G$7,[9]Разработчик!$F$8,IF(K81&lt;=[9]Разработчик!$J$7,[9]Разработчик!$I$8,IF(K81&lt;=[9]Разработчик!$M$7,[9]Разработчик!$L$8,IF(K81&lt;=[9]Разработчик!$P$7,[9]Разработчик!$O$8,IF(K81&lt;=[9]Разработчик!$S$7,[9]Разработчик!$R$8,IF(K81&lt;=425.9,3.5,IF(K81&gt;=[9]Разработчик!$V$7,[9]Разработчик!$U$8))))))))),"-"))</f>
        <v>1.5</v>
      </c>
      <c r="O81" s="15"/>
      <c r="P81" s="47">
        <v>2019</v>
      </c>
      <c r="Q81" s="47">
        <v>2023</v>
      </c>
      <c r="R81" s="47">
        <v>20</v>
      </c>
      <c r="S81" s="154" t="s">
        <v>310</v>
      </c>
      <c r="T81" s="17">
        <f t="shared" si="10"/>
        <v>2035</v>
      </c>
      <c r="U81" s="30"/>
      <c r="V81" s="30"/>
      <c r="W81" s="30">
        <v>2</v>
      </c>
      <c r="X81" s="30"/>
      <c r="Y81" s="30"/>
      <c r="Z81" s="30">
        <v>2</v>
      </c>
      <c r="AA81" s="416"/>
      <c r="AB81" s="207" t="s">
        <v>2521</v>
      </c>
      <c r="AC81" s="196">
        <f t="shared" si="7"/>
        <v>2</v>
      </c>
      <c r="AD81" s="196">
        <f t="shared" si="8"/>
        <v>10</v>
      </c>
      <c r="AE81" s="196">
        <f t="shared" si="9"/>
        <v>12</v>
      </c>
    </row>
    <row r="82" spans="1:31" s="7" customFormat="1" ht="45" x14ac:dyDescent="0.25">
      <c r="A82" s="322" t="s">
        <v>2125</v>
      </c>
      <c r="B82" s="239">
        <v>50</v>
      </c>
      <c r="C82" s="322" t="s">
        <v>2126</v>
      </c>
      <c r="D82" s="321" t="s">
        <v>2127</v>
      </c>
      <c r="E82" s="322" t="s">
        <v>1060</v>
      </c>
      <c r="F82" s="47" t="s">
        <v>30</v>
      </c>
      <c r="G82" s="321">
        <v>0.6</v>
      </c>
      <c r="H82" s="322" t="s">
        <v>2128</v>
      </c>
      <c r="I82" s="322" t="s">
        <v>2129</v>
      </c>
      <c r="J82" s="152">
        <v>17</v>
      </c>
      <c r="K82" s="71">
        <v>820</v>
      </c>
      <c r="L82" s="152">
        <v>8</v>
      </c>
      <c r="M82" s="47">
        <v>2015</v>
      </c>
      <c r="N82" s="14">
        <f>IF(K82="","",IF(O82="",IF(K82=0,"",IF(K82&lt;=[9]Разработчик!$D$7,[9]Разработчик!$C$8,IF(K82&lt;=[9]Разработчик!$G$7,[9]Разработчик!$F$8,IF(K82&lt;=[9]Разработчик!$J$7,[9]Разработчик!$I$8,IF(K82&lt;=[9]Разработчик!$M$7,[9]Разработчик!$L$8,IF(K82&lt;=[9]Разработчик!$P$7,[9]Разработчик!$O$8,IF(K82&lt;=[9]Разработчик!$S$7,[9]Разработчик!$R$8,IF(K82&lt;=425.9,3.5,IF(K82&gt;=[9]Разработчик!$V$7,[9]Разработчик!$U$8))))))))),"-"))</f>
        <v>4</v>
      </c>
      <c r="O82" s="15"/>
      <c r="P82" s="47">
        <v>2019</v>
      </c>
      <c r="Q82" s="47">
        <v>2023</v>
      </c>
      <c r="R82" s="47">
        <v>20</v>
      </c>
      <c r="S82" s="154" t="s">
        <v>2130</v>
      </c>
      <c r="T82" s="17">
        <f t="shared" si="10"/>
        <v>2035</v>
      </c>
      <c r="U82" s="47">
        <v>6</v>
      </c>
      <c r="V82" s="30"/>
      <c r="W82" s="30"/>
      <c r="X82" s="30">
        <v>2</v>
      </c>
      <c r="Y82" s="30">
        <v>1</v>
      </c>
      <c r="Z82" s="30">
        <v>3</v>
      </c>
      <c r="AA82" s="416"/>
      <c r="AB82" s="207" t="s">
        <v>2521</v>
      </c>
      <c r="AC82" s="196">
        <f t="shared" si="7"/>
        <v>12</v>
      </c>
      <c r="AD82" s="196">
        <f t="shared" si="8"/>
        <v>26</v>
      </c>
      <c r="AE82" s="196">
        <f t="shared" si="9"/>
        <v>38</v>
      </c>
    </row>
    <row r="83" spans="1:31" s="7" customFormat="1" ht="45" x14ac:dyDescent="0.25">
      <c r="A83" s="322"/>
      <c r="B83" s="239">
        <v>50</v>
      </c>
      <c r="C83" s="322"/>
      <c r="D83" s="321"/>
      <c r="E83" s="322"/>
      <c r="F83" s="47" t="s">
        <v>30</v>
      </c>
      <c r="G83" s="321"/>
      <c r="H83" s="322"/>
      <c r="I83" s="322"/>
      <c r="J83" s="152">
        <v>1.6</v>
      </c>
      <c r="K83" s="71">
        <v>57</v>
      </c>
      <c r="L83" s="152">
        <v>4</v>
      </c>
      <c r="M83" s="47">
        <v>2015</v>
      </c>
      <c r="N83" s="14">
        <f>IF(K83="","",IF(O83="",IF(K83=0,"",IF(K83&lt;=[9]Разработчик!$D$7,[9]Разработчик!$C$8,IF(K83&lt;=[9]Разработчик!$G$7,[9]Разработчик!$F$8,IF(K83&lt;=[9]Разработчик!$J$7,[9]Разработчик!$I$8,IF(K83&lt;=[9]Разработчик!$M$7,[9]Разработчик!$L$8,IF(K83&lt;=[9]Разработчик!$P$7,[9]Разработчик!$O$8,IF(K83&lt;=[9]Разработчик!$S$7,[9]Разработчик!$R$8,IF(K83&lt;=425.9,3.5,IF(K83&gt;=[9]Разработчик!$V$7,[9]Разработчик!$U$8))))))))),"-"))</f>
        <v>1.5</v>
      </c>
      <c r="O83" s="15"/>
      <c r="P83" s="47">
        <v>2019</v>
      </c>
      <c r="Q83" s="47">
        <v>2023</v>
      </c>
      <c r="R83" s="47">
        <v>20</v>
      </c>
      <c r="S83" s="154" t="s">
        <v>2130</v>
      </c>
      <c r="T83" s="17">
        <f t="shared" si="10"/>
        <v>2035</v>
      </c>
      <c r="U83" s="30"/>
      <c r="V83" s="30"/>
      <c r="W83" s="30">
        <v>1</v>
      </c>
      <c r="X83" s="30"/>
      <c r="Y83" s="30"/>
      <c r="Z83" s="30">
        <v>1</v>
      </c>
      <c r="AA83" s="416"/>
      <c r="AB83" s="207" t="s">
        <v>2521</v>
      </c>
      <c r="AC83" s="196">
        <f t="shared" si="7"/>
        <v>1</v>
      </c>
      <c r="AD83" s="196">
        <f t="shared" si="8"/>
        <v>5</v>
      </c>
      <c r="AE83" s="196">
        <f t="shared" si="9"/>
        <v>6</v>
      </c>
    </row>
    <row r="84" spans="1:31" s="7" customFormat="1" ht="45" x14ac:dyDescent="0.25">
      <c r="A84" s="322"/>
      <c r="B84" s="239">
        <v>50</v>
      </c>
      <c r="C84" s="322"/>
      <c r="D84" s="321"/>
      <c r="E84" s="322"/>
      <c r="F84" s="47" t="s">
        <v>30</v>
      </c>
      <c r="G84" s="321"/>
      <c r="H84" s="322"/>
      <c r="I84" s="322"/>
      <c r="J84" s="152">
        <v>2.8</v>
      </c>
      <c r="K84" s="71">
        <v>32</v>
      </c>
      <c r="L84" s="152">
        <v>4</v>
      </c>
      <c r="M84" s="47">
        <v>2015</v>
      </c>
      <c r="N84" s="14">
        <f>IF(K84="","",IF(O84="",IF(K84=0,"",IF(K84&lt;=[9]Разработчик!$D$7,[9]Разработчик!$C$8,IF(K84&lt;=[9]Разработчик!$G$7,[9]Разработчик!$F$8,IF(K84&lt;=[9]Разработчик!$J$7,[9]Разработчик!$I$8,IF(K84&lt;=[9]Разработчик!$M$7,[9]Разработчик!$L$8,IF(K84&lt;=[9]Разработчик!$P$7,[9]Разработчик!$O$8,IF(K84&lt;=[9]Разработчик!$S$7,[9]Разработчик!$R$8,IF(K84&lt;=425.9,3.5,IF(K84&gt;=[9]Разработчик!$V$7,[9]Разработчик!$U$8))))))))),"-"))</f>
        <v>1.5</v>
      </c>
      <c r="O84" s="15"/>
      <c r="P84" s="47">
        <v>2019</v>
      </c>
      <c r="Q84" s="47">
        <v>2023</v>
      </c>
      <c r="R84" s="47">
        <v>20</v>
      </c>
      <c r="S84" s="154" t="s">
        <v>2130</v>
      </c>
      <c r="T84" s="17">
        <f t="shared" si="10"/>
        <v>2035</v>
      </c>
      <c r="U84" s="47">
        <v>1</v>
      </c>
      <c r="V84" s="30"/>
      <c r="W84" s="30"/>
      <c r="X84" s="30"/>
      <c r="Y84" s="30"/>
      <c r="Z84" s="30">
        <v>1</v>
      </c>
      <c r="AA84" s="416"/>
      <c r="AB84" s="207" t="s">
        <v>2521</v>
      </c>
      <c r="AC84" s="196">
        <f t="shared" si="7"/>
        <v>2</v>
      </c>
      <c r="AD84" s="196">
        <f t="shared" si="8"/>
        <v>5</v>
      </c>
      <c r="AE84" s="196">
        <f t="shared" si="9"/>
        <v>7</v>
      </c>
    </row>
    <row r="85" spans="1:31" s="7" customFormat="1" ht="22.5" x14ac:dyDescent="0.25">
      <c r="A85" s="322" t="s">
        <v>2131</v>
      </c>
      <c r="B85" s="239">
        <v>53</v>
      </c>
      <c r="C85" s="322" t="s">
        <v>2132</v>
      </c>
      <c r="D85" s="321" t="s">
        <v>2133</v>
      </c>
      <c r="E85" s="322" t="s">
        <v>2134</v>
      </c>
      <c r="F85" s="47" t="s">
        <v>30</v>
      </c>
      <c r="G85" s="321">
        <v>0.5</v>
      </c>
      <c r="H85" s="322">
        <v>0.11</v>
      </c>
      <c r="I85" s="322">
        <v>90</v>
      </c>
      <c r="J85" s="152">
        <v>0.1</v>
      </c>
      <c r="K85" s="71">
        <v>273</v>
      </c>
      <c r="L85" s="152">
        <v>6</v>
      </c>
      <c r="M85" s="47">
        <v>2015</v>
      </c>
      <c r="N85" s="14">
        <f>IF(K85="","",IF(O85="",IF(K85=0,"",IF(K85&lt;=[9]Разработчик!$D$7,[9]Разработчик!$C$8,IF(K85&lt;=[9]Разработчик!$G$7,[9]Разработчик!$F$8,IF(K85&lt;=[9]Разработчик!$J$7,[9]Разработчик!$I$8,IF(K85&lt;=[9]Разработчик!$M$7,[9]Разработчик!$L$8,IF(K85&lt;=[9]Разработчик!$P$7,[9]Разработчик!$O$8,IF(K85&lt;=[9]Разработчик!$S$7,[9]Разработчик!$R$8,IF(K85&lt;=425.9,3.5,IF(K85&gt;=[9]Разработчик!$V$7,[9]Разработчик!$U$8))))))))),"-"))</f>
        <v>3</v>
      </c>
      <c r="O85" s="15"/>
      <c r="P85" s="47">
        <v>2019</v>
      </c>
      <c r="Q85" s="47">
        <v>2023</v>
      </c>
      <c r="R85" s="47">
        <v>20</v>
      </c>
      <c r="S85" s="154" t="s">
        <v>1818</v>
      </c>
      <c r="T85" s="17">
        <f t="shared" si="10"/>
        <v>2035</v>
      </c>
      <c r="U85" s="47">
        <v>1</v>
      </c>
      <c r="V85" s="30"/>
      <c r="W85" s="30"/>
      <c r="X85" s="30"/>
      <c r="Y85" s="30"/>
      <c r="Z85" s="30"/>
      <c r="AA85" s="416" t="s">
        <v>3102</v>
      </c>
      <c r="AB85" s="207" t="s">
        <v>2521</v>
      </c>
      <c r="AC85" s="196">
        <f t="shared" si="7"/>
        <v>1</v>
      </c>
      <c r="AD85" s="196">
        <f t="shared" si="8"/>
        <v>2</v>
      </c>
      <c r="AE85" s="196">
        <f t="shared" si="9"/>
        <v>3</v>
      </c>
    </row>
    <row r="86" spans="1:31" s="7" customFormat="1" ht="22.5" x14ac:dyDescent="0.25">
      <c r="A86" s="322"/>
      <c r="B86" s="239">
        <v>53</v>
      </c>
      <c r="C86" s="322"/>
      <c r="D86" s="321"/>
      <c r="E86" s="322"/>
      <c r="F86" s="47" t="s">
        <v>30</v>
      </c>
      <c r="G86" s="321"/>
      <c r="H86" s="322"/>
      <c r="I86" s="322"/>
      <c r="J86" s="152">
        <v>116.6</v>
      </c>
      <c r="K86" s="71">
        <v>159</v>
      </c>
      <c r="L86" s="152">
        <v>6</v>
      </c>
      <c r="M86" s="47">
        <v>2015</v>
      </c>
      <c r="N86" s="14">
        <f>IF(K86="","",IF(O86="",IF(K86=0,"",IF(K86&lt;=[9]Разработчик!$D$7,[9]Разработчик!$C$8,IF(K86&lt;=[9]Разработчик!$G$7,[9]Разработчик!$F$8,IF(K86&lt;=[9]Разработчик!$J$7,[9]Разработчик!$I$8,IF(K86&lt;=[9]Разработчик!$M$7,[9]Разработчик!$L$8,IF(K86&lt;=[9]Разработчик!$P$7,[9]Разработчик!$O$8,IF(K86&lt;=[9]Разработчик!$S$7,[9]Разработчик!$R$8,IF(K86&lt;=425.9,3.5,IF(K86&gt;=[9]Разработчик!$V$7,[9]Разработчик!$U$8))))))))),"-"))</f>
        <v>2.5</v>
      </c>
      <c r="O86" s="15"/>
      <c r="P86" s="47">
        <v>2019</v>
      </c>
      <c r="Q86" s="47">
        <v>2023</v>
      </c>
      <c r="R86" s="47">
        <v>20</v>
      </c>
      <c r="S86" s="154" t="s">
        <v>1818</v>
      </c>
      <c r="T86" s="17">
        <f t="shared" si="10"/>
        <v>2035</v>
      </c>
      <c r="U86" s="47">
        <v>7</v>
      </c>
      <c r="V86" s="30"/>
      <c r="W86" s="30">
        <v>1</v>
      </c>
      <c r="X86" s="30">
        <v>2</v>
      </c>
      <c r="Y86" s="30">
        <v>1</v>
      </c>
      <c r="Z86" s="30">
        <v>1</v>
      </c>
      <c r="AA86" s="416"/>
      <c r="AB86" s="207" t="s">
        <v>2521</v>
      </c>
      <c r="AC86" s="196">
        <f t="shared" si="7"/>
        <v>11</v>
      </c>
      <c r="AD86" s="196">
        <f t="shared" si="8"/>
        <v>24</v>
      </c>
      <c r="AE86" s="196">
        <f t="shared" si="9"/>
        <v>35</v>
      </c>
    </row>
    <row r="87" spans="1:31" s="7" customFormat="1" ht="22.5" x14ac:dyDescent="0.25">
      <c r="A87" s="322"/>
      <c r="B87" s="239">
        <v>53</v>
      </c>
      <c r="C87" s="322"/>
      <c r="D87" s="321"/>
      <c r="E87" s="322"/>
      <c r="F87" s="47" t="s">
        <v>30</v>
      </c>
      <c r="G87" s="321"/>
      <c r="H87" s="322"/>
      <c r="I87" s="322"/>
      <c r="J87" s="152">
        <v>37.5</v>
      </c>
      <c r="K87" s="71">
        <v>89</v>
      </c>
      <c r="L87" s="152">
        <v>5</v>
      </c>
      <c r="M87" s="47">
        <v>2015</v>
      </c>
      <c r="N87" s="14">
        <f>IF(K87="","",IF(O87="",IF(K87=0,"",IF(K87&lt;=[9]Разработчик!$D$7,[9]Разработчик!$C$8,IF(K87&lt;=[9]Разработчик!$G$7,[9]Разработчик!$F$8,IF(K87&lt;=[9]Разработчик!$J$7,[9]Разработчик!$I$8,IF(K87&lt;=[9]Разработчик!$M$7,[9]Разработчик!$L$8,IF(K87&lt;=[9]Разработчик!$P$7,[9]Разработчик!$O$8,IF(K87&lt;=[9]Разработчик!$S$7,[9]Разработчик!$R$8,IF(K87&lt;=425.9,3.5,IF(K87&gt;=[9]Разработчик!$V$7,[9]Разработчик!$U$8))))))))),"-"))</f>
        <v>2</v>
      </c>
      <c r="O87" s="15"/>
      <c r="P87" s="47">
        <v>2019</v>
      </c>
      <c r="Q87" s="47">
        <v>2023</v>
      </c>
      <c r="R87" s="47">
        <v>20</v>
      </c>
      <c r="S87" s="154" t="s">
        <v>1818</v>
      </c>
      <c r="T87" s="17">
        <f t="shared" si="10"/>
        <v>2035</v>
      </c>
      <c r="U87" s="47">
        <v>7</v>
      </c>
      <c r="V87" s="30"/>
      <c r="W87" s="30">
        <v>7</v>
      </c>
      <c r="X87" s="30"/>
      <c r="Y87" s="30"/>
      <c r="Z87" s="30">
        <v>5</v>
      </c>
      <c r="AA87" s="416"/>
      <c r="AB87" s="207" t="s">
        <v>2521</v>
      </c>
      <c r="AC87" s="196">
        <f t="shared" si="7"/>
        <v>12</v>
      </c>
      <c r="AD87" s="196">
        <f t="shared" si="8"/>
        <v>43</v>
      </c>
      <c r="AE87" s="196">
        <f t="shared" si="9"/>
        <v>55</v>
      </c>
    </row>
    <row r="88" spans="1:31" s="7" customFormat="1" ht="22.5" x14ac:dyDescent="0.25">
      <c r="A88" s="322"/>
      <c r="B88" s="239">
        <v>53</v>
      </c>
      <c r="C88" s="322"/>
      <c r="D88" s="321"/>
      <c r="E88" s="322"/>
      <c r="F88" s="47" t="s">
        <v>30</v>
      </c>
      <c r="G88" s="321"/>
      <c r="H88" s="322"/>
      <c r="I88" s="322"/>
      <c r="J88" s="152">
        <v>0.7</v>
      </c>
      <c r="K88" s="71">
        <v>57</v>
      </c>
      <c r="L88" s="152">
        <v>4</v>
      </c>
      <c r="M88" s="47">
        <v>2015</v>
      </c>
      <c r="N88" s="14">
        <f>IF(K88="","",IF(O88="",IF(K88=0,"",IF(K88&lt;=[9]Разработчик!$D$7,[9]Разработчик!$C$8,IF(K88&lt;=[9]Разработчик!$G$7,[9]Разработчик!$F$8,IF(K88&lt;=[9]Разработчик!$J$7,[9]Разработчик!$I$8,IF(K88&lt;=[9]Разработчик!$M$7,[9]Разработчик!$L$8,IF(K88&lt;=[9]Разработчик!$P$7,[9]Разработчик!$O$8,IF(K88&lt;=[9]Разработчик!$S$7,[9]Разработчик!$R$8,IF(K88&lt;=425.9,3.5,IF(K88&gt;=[9]Разработчик!$V$7,[9]Разработчик!$U$8))))))))),"-"))</f>
        <v>1.5</v>
      </c>
      <c r="O88" s="15"/>
      <c r="P88" s="47">
        <v>2019</v>
      </c>
      <c r="Q88" s="47">
        <v>2023</v>
      </c>
      <c r="R88" s="47">
        <v>20</v>
      </c>
      <c r="S88" s="154" t="s">
        <v>1818</v>
      </c>
      <c r="T88" s="17">
        <f t="shared" si="10"/>
        <v>2035</v>
      </c>
      <c r="U88" s="30"/>
      <c r="V88" s="30"/>
      <c r="W88" s="30">
        <v>2</v>
      </c>
      <c r="X88" s="30"/>
      <c r="Y88" s="30"/>
      <c r="Z88" s="30">
        <v>2</v>
      </c>
      <c r="AA88" s="416"/>
      <c r="AB88" s="207" t="s">
        <v>2521</v>
      </c>
      <c r="AC88" s="196">
        <f t="shared" si="7"/>
        <v>2</v>
      </c>
      <c r="AD88" s="196">
        <f t="shared" si="8"/>
        <v>10</v>
      </c>
      <c r="AE88" s="196">
        <f t="shared" si="9"/>
        <v>12</v>
      </c>
    </row>
    <row r="89" spans="1:31" s="7" customFormat="1" ht="22.5" x14ac:dyDescent="0.25">
      <c r="A89" s="322"/>
      <c r="B89" s="239">
        <v>53</v>
      </c>
      <c r="C89" s="322"/>
      <c r="D89" s="321"/>
      <c r="E89" s="322"/>
      <c r="F89" s="47" t="s">
        <v>30</v>
      </c>
      <c r="G89" s="321"/>
      <c r="H89" s="322"/>
      <c r="I89" s="322"/>
      <c r="J89" s="152">
        <v>2.5</v>
      </c>
      <c r="K89" s="71">
        <v>45</v>
      </c>
      <c r="L89" s="152">
        <v>4</v>
      </c>
      <c r="M89" s="47">
        <v>2015</v>
      </c>
      <c r="N89" s="14">
        <f>IF(K89="","",IF(O89="",IF(K89=0,"",IF(K89&lt;=[9]Разработчик!$D$7,[9]Разработчик!$C$8,IF(K89&lt;=[9]Разработчик!$G$7,[9]Разработчик!$F$8,IF(K89&lt;=[9]Разработчик!$J$7,[9]Разработчик!$I$8,IF(K89&lt;=[9]Разработчик!$M$7,[9]Разработчик!$L$8,IF(K89&lt;=[9]Разработчик!$P$7,[9]Разработчик!$O$8,IF(K89&lt;=[9]Разработчик!$S$7,[9]Разработчик!$R$8,IF(K89&lt;=425.9,3.5,IF(K89&gt;=[9]Разработчик!$V$7,[9]Разработчик!$U$8))))))))),"-"))</f>
        <v>1.5</v>
      </c>
      <c r="O89" s="15"/>
      <c r="P89" s="47">
        <v>2019</v>
      </c>
      <c r="Q89" s="47">
        <v>2023</v>
      </c>
      <c r="R89" s="47">
        <v>20</v>
      </c>
      <c r="S89" s="154" t="s">
        <v>1818</v>
      </c>
      <c r="T89" s="17">
        <f t="shared" si="10"/>
        <v>2035</v>
      </c>
      <c r="U89" s="47">
        <v>2</v>
      </c>
      <c r="V89" s="30"/>
      <c r="W89" s="30">
        <v>1</v>
      </c>
      <c r="X89" s="30"/>
      <c r="Y89" s="30"/>
      <c r="Z89" s="30"/>
      <c r="AA89" s="416"/>
      <c r="AB89" s="207" t="s">
        <v>2521</v>
      </c>
      <c r="AC89" s="196">
        <f t="shared" si="7"/>
        <v>2</v>
      </c>
      <c r="AD89" s="196">
        <f t="shared" si="8"/>
        <v>6</v>
      </c>
      <c r="AE89" s="196">
        <f t="shared" si="9"/>
        <v>8</v>
      </c>
    </row>
    <row r="90" spans="1:31" s="7" customFormat="1" ht="22.5" x14ac:dyDescent="0.25">
      <c r="A90" s="322"/>
      <c r="B90" s="239">
        <v>53</v>
      </c>
      <c r="C90" s="322"/>
      <c r="D90" s="321"/>
      <c r="E90" s="322"/>
      <c r="F90" s="47" t="s">
        <v>30</v>
      </c>
      <c r="G90" s="321"/>
      <c r="H90" s="322"/>
      <c r="I90" s="322"/>
      <c r="J90" s="152">
        <v>0.4</v>
      </c>
      <c r="K90" s="71">
        <v>32</v>
      </c>
      <c r="L90" s="152">
        <v>4</v>
      </c>
      <c r="M90" s="47">
        <v>2015</v>
      </c>
      <c r="N90" s="14">
        <f>IF(K90="","",IF(O90="",IF(K90=0,"",IF(K90&lt;=[9]Разработчик!$D$7,[9]Разработчик!$C$8,IF(K90&lt;=[9]Разработчик!$G$7,[9]Разработчик!$F$8,IF(K90&lt;=[9]Разработчик!$J$7,[9]Разработчик!$I$8,IF(K90&lt;=[9]Разработчик!$M$7,[9]Разработчик!$L$8,IF(K90&lt;=[9]Разработчик!$P$7,[9]Разработчик!$O$8,IF(K90&lt;=[9]Разработчик!$S$7,[9]Разработчик!$R$8,IF(K90&lt;=425.9,3.5,IF(K90&gt;=[9]Разработчик!$V$7,[9]Разработчик!$U$8))))))))),"-"))</f>
        <v>1.5</v>
      </c>
      <c r="O90" s="15"/>
      <c r="P90" s="47">
        <v>2019</v>
      </c>
      <c r="Q90" s="47">
        <v>2023</v>
      </c>
      <c r="R90" s="47">
        <v>20</v>
      </c>
      <c r="S90" s="154" t="s">
        <v>1818</v>
      </c>
      <c r="T90" s="17">
        <f t="shared" si="10"/>
        <v>2035</v>
      </c>
      <c r="U90" s="30"/>
      <c r="V90" s="30"/>
      <c r="W90" s="30">
        <v>1</v>
      </c>
      <c r="X90" s="30"/>
      <c r="Y90" s="30"/>
      <c r="Z90" s="30"/>
      <c r="AA90" s="416"/>
      <c r="AB90" s="207" t="s">
        <v>2521</v>
      </c>
      <c r="AC90" s="196">
        <f t="shared" si="7"/>
        <v>0</v>
      </c>
      <c r="AD90" s="196">
        <f t="shared" si="8"/>
        <v>2</v>
      </c>
      <c r="AE90" s="196">
        <f t="shared" si="9"/>
        <v>2</v>
      </c>
    </row>
    <row r="91" spans="1:31" s="7" customFormat="1" ht="22.5" x14ac:dyDescent="0.25">
      <c r="A91" s="322"/>
      <c r="B91" s="239">
        <v>53</v>
      </c>
      <c r="C91" s="322"/>
      <c r="D91" s="71" t="s">
        <v>2135</v>
      </c>
      <c r="E91" s="322"/>
      <c r="F91" s="47" t="s">
        <v>30</v>
      </c>
      <c r="G91" s="71">
        <v>0.5</v>
      </c>
      <c r="H91" s="322"/>
      <c r="I91" s="322"/>
      <c r="J91" s="152">
        <v>1.7</v>
      </c>
      <c r="K91" s="71">
        <v>57</v>
      </c>
      <c r="L91" s="152">
        <v>4</v>
      </c>
      <c r="M91" s="47">
        <v>2015</v>
      </c>
      <c r="N91" s="14">
        <f>IF(K91="","",IF(O91="",IF(K91=0,"",IF(K91&lt;=[9]Разработчик!$D$7,[9]Разработчик!$C$8,IF(K91&lt;=[9]Разработчик!$G$7,[9]Разработчик!$F$8,IF(K91&lt;=[9]Разработчик!$J$7,[9]Разработчик!$I$8,IF(K91&lt;=[9]Разработчик!$M$7,[9]Разработчик!$L$8,IF(K91&lt;=[9]Разработчик!$P$7,[9]Разработчик!$O$8,IF(K91&lt;=[9]Разработчик!$S$7,[9]Разработчик!$R$8,IF(K91&lt;=425.9,3.5,IF(K91&gt;=[9]Разработчик!$V$7,[9]Разработчик!$U$8))))))))),"-"))</f>
        <v>1.5</v>
      </c>
      <c r="O91" s="15"/>
      <c r="P91" s="47">
        <v>2019</v>
      </c>
      <c r="Q91" s="47">
        <v>2023</v>
      </c>
      <c r="R91" s="47">
        <v>20</v>
      </c>
      <c r="S91" s="154" t="s">
        <v>1818</v>
      </c>
      <c r="T91" s="17">
        <f t="shared" si="10"/>
        <v>2035</v>
      </c>
      <c r="U91" s="47">
        <v>4</v>
      </c>
      <c r="V91" s="30"/>
      <c r="W91" s="30">
        <v>1</v>
      </c>
      <c r="X91" s="30"/>
      <c r="Y91" s="30"/>
      <c r="Z91" s="30">
        <v>1</v>
      </c>
      <c r="AA91" s="416"/>
      <c r="AB91" s="207" t="s">
        <v>2521</v>
      </c>
      <c r="AC91" s="196">
        <f t="shared" ref="AC91:AC132" si="11">SUM(U91+V91+X91+Y91+Z91)</f>
        <v>5</v>
      </c>
      <c r="AD91" s="196">
        <f t="shared" ref="AD91:AD132" si="12">SUM(U91*2)+(V91*3)+(W91*2)+(X91*2)+(Y91)+(Z91*3)</f>
        <v>13</v>
      </c>
      <c r="AE91" s="196">
        <f t="shared" ref="AE91:AE132" si="13">SUM(AC91+AD91)</f>
        <v>18</v>
      </c>
    </row>
    <row r="92" spans="1:31" s="7" customFormat="1" ht="22.5" x14ac:dyDescent="0.25">
      <c r="A92" s="322"/>
      <c r="B92" s="239">
        <v>53</v>
      </c>
      <c r="C92" s="322"/>
      <c r="D92" s="321" t="s">
        <v>2136</v>
      </c>
      <c r="E92" s="322"/>
      <c r="F92" s="47" t="s">
        <v>30</v>
      </c>
      <c r="G92" s="321">
        <v>0.5</v>
      </c>
      <c r="H92" s="322"/>
      <c r="I92" s="322"/>
      <c r="J92" s="152">
        <v>6.3</v>
      </c>
      <c r="K92" s="71">
        <v>32</v>
      </c>
      <c r="L92" s="152">
        <v>4</v>
      </c>
      <c r="M92" s="47">
        <v>2015</v>
      </c>
      <c r="N92" s="14">
        <f>IF(K92="","",IF(O92="",IF(K92=0,"",IF(K92&lt;=[9]Разработчик!$D$7,[9]Разработчик!$C$8,IF(K92&lt;=[9]Разработчик!$G$7,[9]Разработчик!$F$8,IF(K92&lt;=[9]Разработчик!$J$7,[9]Разработчик!$I$8,IF(K92&lt;=[9]Разработчик!$M$7,[9]Разработчик!$L$8,IF(K92&lt;=[9]Разработчик!$P$7,[9]Разработчик!$O$8,IF(K92&lt;=[9]Разработчик!$S$7,[9]Разработчик!$R$8,IF(K92&lt;=425.9,3.5,IF(K92&gt;=[9]Разработчик!$V$7,[9]Разработчик!$U$8))))))))),"-"))</f>
        <v>1.5</v>
      </c>
      <c r="O92" s="15"/>
      <c r="P92" s="47">
        <v>2019</v>
      </c>
      <c r="Q92" s="47">
        <v>2023</v>
      </c>
      <c r="R92" s="47">
        <v>20</v>
      </c>
      <c r="S92" s="154" t="s">
        <v>1818</v>
      </c>
      <c r="T92" s="17">
        <f t="shared" si="10"/>
        <v>2035</v>
      </c>
      <c r="U92" s="47">
        <v>4</v>
      </c>
      <c r="V92" s="30"/>
      <c r="W92" s="30">
        <v>5</v>
      </c>
      <c r="X92" s="30"/>
      <c r="Y92" s="30">
        <v>1</v>
      </c>
      <c r="Z92" s="30">
        <v>4</v>
      </c>
      <c r="AA92" s="416"/>
      <c r="AB92" s="207" t="s">
        <v>2521</v>
      </c>
      <c r="AC92" s="196">
        <f t="shared" si="11"/>
        <v>9</v>
      </c>
      <c r="AD92" s="196">
        <f t="shared" si="12"/>
        <v>31</v>
      </c>
      <c r="AE92" s="196">
        <f t="shared" si="13"/>
        <v>40</v>
      </c>
    </row>
    <row r="93" spans="1:31" s="7" customFormat="1" ht="22.5" x14ac:dyDescent="0.25">
      <c r="A93" s="322"/>
      <c r="B93" s="239">
        <v>53</v>
      </c>
      <c r="C93" s="322"/>
      <c r="D93" s="321"/>
      <c r="E93" s="322"/>
      <c r="F93" s="47" t="s">
        <v>30</v>
      </c>
      <c r="G93" s="321"/>
      <c r="H93" s="322"/>
      <c r="I93" s="322"/>
      <c r="J93" s="152">
        <v>2.1</v>
      </c>
      <c r="K93" s="71">
        <v>18</v>
      </c>
      <c r="L93" s="152">
        <v>3.5</v>
      </c>
      <c r="M93" s="47">
        <v>2015</v>
      </c>
      <c r="N93" s="14">
        <f>IF(K93="","",IF(O93="",IF(K93=0,"",IF(K93&lt;=[9]Разработчик!$D$7,[9]Разработчик!$C$8,IF(K93&lt;=[9]Разработчик!$G$7,[9]Разработчик!$F$8,IF(K93&lt;=[9]Разработчик!$J$7,[9]Разработчик!$I$8,IF(K93&lt;=[9]Разработчик!$M$7,[9]Разработчик!$L$8,IF(K93&lt;=[9]Разработчик!$P$7,[9]Разработчик!$O$8,IF(K93&lt;=[9]Разработчик!$S$7,[9]Разработчик!$R$8,IF(K93&lt;=425.9,3.5,IF(K93&gt;=[9]Разработчик!$V$7,[9]Разработчик!$U$8))))))))),"-"))</f>
        <v>1</v>
      </c>
      <c r="O93" s="15"/>
      <c r="P93" s="47">
        <v>2019</v>
      </c>
      <c r="Q93" s="47">
        <v>2023</v>
      </c>
      <c r="R93" s="47">
        <v>20</v>
      </c>
      <c r="S93" s="154" t="s">
        <v>1818</v>
      </c>
      <c r="T93" s="17">
        <f t="shared" si="10"/>
        <v>2035</v>
      </c>
      <c r="U93" s="47">
        <v>2</v>
      </c>
      <c r="V93" s="30"/>
      <c r="W93" s="30">
        <v>2</v>
      </c>
      <c r="X93" s="30"/>
      <c r="Y93" s="30"/>
      <c r="Z93" s="30"/>
      <c r="AA93" s="416"/>
      <c r="AB93" s="207" t="s">
        <v>2521</v>
      </c>
      <c r="AC93" s="196">
        <f t="shared" si="11"/>
        <v>2</v>
      </c>
      <c r="AD93" s="196">
        <f t="shared" si="12"/>
        <v>8</v>
      </c>
      <c r="AE93" s="196">
        <f t="shared" si="13"/>
        <v>10</v>
      </c>
    </row>
    <row r="94" spans="1:31" s="7" customFormat="1" ht="22.5" x14ac:dyDescent="0.25">
      <c r="A94" s="322"/>
      <c r="B94" s="239">
        <v>53</v>
      </c>
      <c r="C94" s="322"/>
      <c r="D94" s="71" t="s">
        <v>2137</v>
      </c>
      <c r="E94" s="322"/>
      <c r="F94" s="47" t="s">
        <v>30</v>
      </c>
      <c r="G94" s="71">
        <v>0.5</v>
      </c>
      <c r="H94" s="322"/>
      <c r="I94" s="322"/>
      <c r="J94" s="152">
        <v>0.4</v>
      </c>
      <c r="K94" s="71">
        <v>57</v>
      </c>
      <c r="L94" s="152">
        <v>4</v>
      </c>
      <c r="M94" s="47">
        <v>2015</v>
      </c>
      <c r="N94" s="14">
        <f>IF(K94="","",IF(O94="",IF(K94=0,"",IF(K94&lt;=[9]Разработчик!$D$7,[9]Разработчик!$C$8,IF(K94&lt;=[9]Разработчик!$G$7,[9]Разработчик!$F$8,IF(K94&lt;=[9]Разработчик!$J$7,[9]Разработчик!$I$8,IF(K94&lt;=[9]Разработчик!$M$7,[9]Разработчик!$L$8,IF(K94&lt;=[9]Разработчик!$P$7,[9]Разработчик!$O$8,IF(K94&lt;=[9]Разработчик!$S$7,[9]Разработчик!$R$8,IF(K94&lt;=425.9,3.5,IF(K94&gt;=[9]Разработчик!$V$7,[9]Разработчик!$U$8))))))))),"-"))</f>
        <v>1.5</v>
      </c>
      <c r="O94" s="15"/>
      <c r="P94" s="47">
        <v>2019</v>
      </c>
      <c r="Q94" s="47">
        <v>2023</v>
      </c>
      <c r="R94" s="47">
        <v>20</v>
      </c>
      <c r="S94" s="154" t="s">
        <v>1818</v>
      </c>
      <c r="T94" s="17">
        <f t="shared" si="10"/>
        <v>2035</v>
      </c>
      <c r="U94" s="30"/>
      <c r="V94" s="30"/>
      <c r="W94" s="30">
        <v>1</v>
      </c>
      <c r="X94" s="30"/>
      <c r="Y94" s="30"/>
      <c r="Z94" s="30">
        <v>1</v>
      </c>
      <c r="AA94" s="416"/>
      <c r="AB94" s="207" t="s">
        <v>2521</v>
      </c>
      <c r="AC94" s="196">
        <f t="shared" si="11"/>
        <v>1</v>
      </c>
      <c r="AD94" s="196">
        <f t="shared" si="12"/>
        <v>5</v>
      </c>
      <c r="AE94" s="196">
        <f t="shared" si="13"/>
        <v>6</v>
      </c>
    </row>
    <row r="95" spans="1:31" s="7" customFormat="1" ht="22.5" x14ac:dyDescent="0.25">
      <c r="A95" s="322"/>
      <c r="B95" s="239">
        <v>53</v>
      </c>
      <c r="C95" s="322"/>
      <c r="D95" s="71" t="s">
        <v>2138</v>
      </c>
      <c r="E95" s="322"/>
      <c r="F95" s="47" t="s">
        <v>30</v>
      </c>
      <c r="G95" s="71">
        <v>0.5</v>
      </c>
      <c r="H95" s="322"/>
      <c r="I95" s="322"/>
      <c r="J95" s="152">
        <v>0.4</v>
      </c>
      <c r="K95" s="71">
        <v>57</v>
      </c>
      <c r="L95" s="152">
        <v>4</v>
      </c>
      <c r="M95" s="47">
        <v>2015</v>
      </c>
      <c r="N95" s="14">
        <f>IF(K95="","",IF(O95="",IF(K95=0,"",IF(K95&lt;=[9]Разработчик!$D$7,[9]Разработчик!$C$8,IF(K95&lt;=[9]Разработчик!$G$7,[9]Разработчик!$F$8,IF(K95&lt;=[9]Разработчик!$J$7,[9]Разработчик!$I$8,IF(K95&lt;=[9]Разработчик!$M$7,[9]Разработчик!$L$8,IF(K95&lt;=[9]Разработчик!$P$7,[9]Разработчик!$O$8,IF(K95&lt;=[9]Разработчик!$S$7,[9]Разработчик!$R$8,IF(K95&lt;=425.9,3.5,IF(K95&gt;=[9]Разработчик!$V$7,[9]Разработчик!$U$8))))))))),"-"))</f>
        <v>1.5</v>
      </c>
      <c r="O95" s="15"/>
      <c r="P95" s="47">
        <v>2019</v>
      </c>
      <c r="Q95" s="47">
        <v>2023</v>
      </c>
      <c r="R95" s="47">
        <v>20</v>
      </c>
      <c r="S95" s="154" t="s">
        <v>1818</v>
      </c>
      <c r="T95" s="17">
        <f t="shared" si="10"/>
        <v>2035</v>
      </c>
      <c r="U95" s="30"/>
      <c r="V95" s="30"/>
      <c r="W95" s="30">
        <v>1</v>
      </c>
      <c r="X95" s="30"/>
      <c r="Y95" s="30"/>
      <c r="Z95" s="30">
        <v>1</v>
      </c>
      <c r="AA95" s="416"/>
      <c r="AB95" s="207" t="s">
        <v>2521</v>
      </c>
      <c r="AC95" s="196">
        <f t="shared" si="11"/>
        <v>1</v>
      </c>
      <c r="AD95" s="196">
        <f t="shared" si="12"/>
        <v>5</v>
      </c>
      <c r="AE95" s="196">
        <f t="shared" si="13"/>
        <v>6</v>
      </c>
    </row>
    <row r="96" spans="1:31" s="7" customFormat="1" ht="22.5" x14ac:dyDescent="0.25">
      <c r="A96" s="322"/>
      <c r="B96" s="239">
        <v>53</v>
      </c>
      <c r="C96" s="322"/>
      <c r="D96" s="321" t="s">
        <v>2139</v>
      </c>
      <c r="E96" s="322"/>
      <c r="F96" s="47" t="s">
        <v>30</v>
      </c>
      <c r="G96" s="321">
        <v>0.45</v>
      </c>
      <c r="H96" s="322"/>
      <c r="I96" s="322"/>
      <c r="J96" s="152">
        <v>0.6</v>
      </c>
      <c r="K96" s="71">
        <v>159</v>
      </c>
      <c r="L96" s="152">
        <v>6</v>
      </c>
      <c r="M96" s="47">
        <v>2015</v>
      </c>
      <c r="N96" s="14">
        <f>IF(K96="","",IF(O96="",IF(K96=0,"",IF(K96&lt;=[9]Разработчик!$D$7,[9]Разработчик!$C$8,IF(K96&lt;=[9]Разработчик!$G$7,[9]Разработчик!$F$8,IF(K96&lt;=[9]Разработчик!$J$7,[9]Разработчик!$I$8,IF(K96&lt;=[9]Разработчик!$M$7,[9]Разработчик!$L$8,IF(K96&lt;=[9]Разработчик!$P$7,[9]Разработчик!$O$8,IF(K96&lt;=[9]Разработчик!$S$7,[9]Разработчик!$R$8,IF(K96&lt;=425.9,3.5,IF(K96&gt;=[9]Разработчик!$V$7,[9]Разработчик!$U$8))))))))),"-"))</f>
        <v>2.5</v>
      </c>
      <c r="O96" s="15"/>
      <c r="P96" s="47">
        <v>2019</v>
      </c>
      <c r="Q96" s="47">
        <v>2023</v>
      </c>
      <c r="R96" s="47">
        <v>20</v>
      </c>
      <c r="S96" s="154" t="s">
        <v>1818</v>
      </c>
      <c r="T96" s="17">
        <f t="shared" si="10"/>
        <v>2035</v>
      </c>
      <c r="U96" s="47">
        <v>2</v>
      </c>
      <c r="V96" s="30"/>
      <c r="W96" s="30">
        <v>2</v>
      </c>
      <c r="X96" s="30">
        <v>3</v>
      </c>
      <c r="Y96" s="30"/>
      <c r="Z96" s="30">
        <v>5</v>
      </c>
      <c r="AA96" s="416"/>
      <c r="AB96" s="207" t="s">
        <v>2521</v>
      </c>
      <c r="AC96" s="196">
        <f t="shared" si="11"/>
        <v>10</v>
      </c>
      <c r="AD96" s="196">
        <f t="shared" si="12"/>
        <v>29</v>
      </c>
      <c r="AE96" s="196">
        <f t="shared" si="13"/>
        <v>39</v>
      </c>
    </row>
    <row r="97" spans="1:31" s="7" customFormat="1" ht="22.5" x14ac:dyDescent="0.25">
      <c r="A97" s="322"/>
      <c r="B97" s="239">
        <v>53</v>
      </c>
      <c r="C97" s="322"/>
      <c r="D97" s="321"/>
      <c r="E97" s="322"/>
      <c r="F97" s="47" t="s">
        <v>30</v>
      </c>
      <c r="G97" s="321"/>
      <c r="H97" s="322"/>
      <c r="I97" s="322"/>
      <c r="J97" s="152">
        <v>62.3</v>
      </c>
      <c r="K97" s="71">
        <v>108</v>
      </c>
      <c r="L97" s="152">
        <v>5</v>
      </c>
      <c r="M97" s="47">
        <v>2015</v>
      </c>
      <c r="N97" s="14">
        <f>IF(K97="","",IF(O97="",IF(K97=0,"",IF(K97&lt;=[9]Разработчик!$D$7,[9]Разработчик!$C$8,IF(K97&lt;=[9]Разработчик!$G$7,[9]Разработчик!$F$8,IF(K97&lt;=[9]Разработчик!$J$7,[9]Разработчик!$I$8,IF(K97&lt;=[9]Разработчик!$M$7,[9]Разработчик!$L$8,IF(K97&lt;=[9]Разработчик!$P$7,[9]Разработчик!$O$8,IF(K97&lt;=[9]Разработчик!$S$7,[9]Разработчик!$R$8,IF(K97&lt;=425.9,3.5,IF(K97&gt;=[9]Разработчик!$V$7,[9]Разработчик!$U$8))))))))),"-"))</f>
        <v>2</v>
      </c>
      <c r="O97" s="15"/>
      <c r="P97" s="47">
        <v>2019</v>
      </c>
      <c r="Q97" s="47">
        <v>2023</v>
      </c>
      <c r="R97" s="47">
        <v>20</v>
      </c>
      <c r="S97" s="154" t="s">
        <v>1818</v>
      </c>
      <c r="T97" s="17">
        <f t="shared" si="10"/>
        <v>2035</v>
      </c>
      <c r="U97" s="47">
        <v>2</v>
      </c>
      <c r="V97" s="30"/>
      <c r="W97" s="30"/>
      <c r="X97" s="30"/>
      <c r="Y97" s="30"/>
      <c r="Z97" s="30"/>
      <c r="AA97" s="416"/>
      <c r="AB97" s="207" t="s">
        <v>2521</v>
      </c>
      <c r="AC97" s="196">
        <f t="shared" si="11"/>
        <v>2</v>
      </c>
      <c r="AD97" s="196">
        <f t="shared" si="12"/>
        <v>4</v>
      </c>
      <c r="AE97" s="196">
        <f t="shared" si="13"/>
        <v>6</v>
      </c>
    </row>
    <row r="98" spans="1:31" s="7" customFormat="1" ht="22.5" x14ac:dyDescent="0.25">
      <c r="A98" s="322"/>
      <c r="B98" s="239">
        <v>53</v>
      </c>
      <c r="C98" s="322"/>
      <c r="D98" s="321"/>
      <c r="E98" s="322"/>
      <c r="F98" s="47" t="s">
        <v>30</v>
      </c>
      <c r="G98" s="321"/>
      <c r="H98" s="322"/>
      <c r="I98" s="322"/>
      <c r="J98" s="152">
        <v>6.5</v>
      </c>
      <c r="K98" s="71">
        <v>57</v>
      </c>
      <c r="L98" s="152">
        <v>4</v>
      </c>
      <c r="M98" s="47">
        <v>2015</v>
      </c>
      <c r="N98" s="14">
        <f>IF(K98="","",IF(O98="",IF(K98=0,"",IF(K98&lt;=[9]Разработчик!$D$7,[9]Разработчик!$C$8,IF(K98&lt;=[9]Разработчик!$G$7,[9]Разработчик!$F$8,IF(K98&lt;=[9]Разработчик!$J$7,[9]Разработчик!$I$8,IF(K98&lt;=[9]Разработчик!$M$7,[9]Разработчик!$L$8,IF(K98&lt;=[9]Разработчик!$P$7,[9]Разработчик!$O$8,IF(K98&lt;=[9]Разработчик!$S$7,[9]Разработчик!$R$8,IF(K98&lt;=425.9,3.5,IF(K98&gt;=[9]Разработчик!$V$7,[9]Разработчик!$U$8))))))))),"-"))</f>
        <v>1.5</v>
      </c>
      <c r="O98" s="15"/>
      <c r="P98" s="47">
        <v>2019</v>
      </c>
      <c r="Q98" s="47">
        <v>2023</v>
      </c>
      <c r="R98" s="47">
        <v>20</v>
      </c>
      <c r="S98" s="154" t="s">
        <v>1818</v>
      </c>
      <c r="T98" s="17">
        <f t="shared" si="10"/>
        <v>2035</v>
      </c>
      <c r="U98" s="47">
        <v>2</v>
      </c>
      <c r="V98" s="30"/>
      <c r="W98" s="30"/>
      <c r="X98" s="30"/>
      <c r="Y98" s="30"/>
      <c r="Z98" s="30"/>
      <c r="AA98" s="416"/>
      <c r="AB98" s="207" t="s">
        <v>2521</v>
      </c>
      <c r="AC98" s="196">
        <f t="shared" si="11"/>
        <v>2</v>
      </c>
      <c r="AD98" s="196">
        <f t="shared" si="12"/>
        <v>4</v>
      </c>
      <c r="AE98" s="196">
        <f t="shared" si="13"/>
        <v>6</v>
      </c>
    </row>
    <row r="99" spans="1:31" s="7" customFormat="1" ht="22.5" x14ac:dyDescent="0.25">
      <c r="A99" s="322"/>
      <c r="B99" s="239">
        <v>53</v>
      </c>
      <c r="C99" s="322"/>
      <c r="D99" s="321"/>
      <c r="E99" s="322"/>
      <c r="F99" s="47" t="s">
        <v>30</v>
      </c>
      <c r="G99" s="321"/>
      <c r="H99" s="322"/>
      <c r="I99" s="322"/>
      <c r="J99" s="152">
        <v>0.2</v>
      </c>
      <c r="K99" s="71">
        <v>32</v>
      </c>
      <c r="L99" s="152">
        <v>4</v>
      </c>
      <c r="M99" s="47">
        <v>2015</v>
      </c>
      <c r="N99" s="14">
        <f>IF(K99="","",IF(O99="",IF(K99=0,"",IF(K99&lt;=[9]Разработчик!$D$7,[9]Разработчик!$C$8,IF(K99&lt;=[9]Разработчик!$G$7,[9]Разработчик!$F$8,IF(K99&lt;=[9]Разработчик!$J$7,[9]Разработчик!$I$8,IF(K99&lt;=[9]Разработчик!$M$7,[9]Разработчик!$L$8,IF(K99&lt;=[9]Разработчик!$P$7,[9]Разработчик!$O$8,IF(K99&lt;=[9]Разработчик!$S$7,[9]Разработчик!$R$8,IF(K99&lt;=425.9,3.5,IF(K99&gt;=[9]Разработчик!$V$7,[9]Разработчик!$U$8))))))))),"-"))</f>
        <v>1.5</v>
      </c>
      <c r="O99" s="15"/>
      <c r="P99" s="47">
        <v>2019</v>
      </c>
      <c r="Q99" s="47">
        <v>2023</v>
      </c>
      <c r="R99" s="47">
        <v>20</v>
      </c>
      <c r="S99" s="154" t="s">
        <v>1818</v>
      </c>
      <c r="T99" s="17">
        <f t="shared" si="10"/>
        <v>2035</v>
      </c>
      <c r="U99" s="30"/>
      <c r="V99" s="30"/>
      <c r="W99" s="30">
        <v>1</v>
      </c>
      <c r="X99" s="30"/>
      <c r="Y99" s="30"/>
      <c r="Z99" s="30"/>
      <c r="AA99" s="416"/>
      <c r="AB99" s="207" t="s">
        <v>2521</v>
      </c>
      <c r="AC99" s="196">
        <f t="shared" si="11"/>
        <v>0</v>
      </c>
      <c r="AD99" s="196">
        <f t="shared" si="12"/>
        <v>2</v>
      </c>
      <c r="AE99" s="196">
        <f t="shared" si="13"/>
        <v>2</v>
      </c>
    </row>
    <row r="100" spans="1:31" s="7" customFormat="1" ht="22.5" x14ac:dyDescent="0.25">
      <c r="A100" s="414" t="s">
        <v>2140</v>
      </c>
      <c r="B100" s="239">
        <v>56</v>
      </c>
      <c r="C100" s="322" t="s">
        <v>2141</v>
      </c>
      <c r="D100" s="321" t="s">
        <v>2142</v>
      </c>
      <c r="E100" s="322" t="s">
        <v>2143</v>
      </c>
      <c r="F100" s="47" t="s">
        <v>30</v>
      </c>
      <c r="G100" s="321">
        <v>0.9</v>
      </c>
      <c r="H100" s="322" t="s">
        <v>2144</v>
      </c>
      <c r="I100" s="322" t="s">
        <v>2056</v>
      </c>
      <c r="J100" s="152">
        <v>17.7</v>
      </c>
      <c r="K100" s="71">
        <v>89</v>
      </c>
      <c r="L100" s="152">
        <v>5</v>
      </c>
      <c r="M100" s="47">
        <v>2015</v>
      </c>
      <c r="N100" s="14">
        <f>IF(K100="","",IF(O100="",IF(K100=0,"",IF(K100&lt;=[9]Разработчик!$D$7,[9]Разработчик!$C$8,IF(K100&lt;=[9]Разработчик!$G$7,[9]Разработчик!$F$8,IF(K100&lt;=[9]Разработчик!$J$7,[9]Разработчик!$I$8,IF(K100&lt;=[9]Разработчик!$M$7,[9]Разработчик!$L$8,IF(K100&lt;=[9]Разработчик!$P$7,[9]Разработчик!$O$8,IF(K100&lt;=[9]Разработчик!$S$7,[9]Разработчик!$R$8,IF(K100&lt;=425.9,3.5,IF(K100&gt;=[9]Разработчик!$V$7,[9]Разработчик!$U$8))))))))),"-"))</f>
        <v>2</v>
      </c>
      <c r="O100" s="15"/>
      <c r="P100" s="47">
        <v>2019</v>
      </c>
      <c r="Q100" s="47">
        <v>2023</v>
      </c>
      <c r="R100" s="47">
        <v>20</v>
      </c>
      <c r="S100" s="154" t="s">
        <v>1818</v>
      </c>
      <c r="T100" s="17">
        <f t="shared" si="10"/>
        <v>2035</v>
      </c>
      <c r="U100" s="47">
        <v>4</v>
      </c>
      <c r="V100" s="47">
        <v>1</v>
      </c>
      <c r="W100" s="30">
        <v>5</v>
      </c>
      <c r="X100" s="30"/>
      <c r="Y100" s="30"/>
      <c r="Z100" s="30"/>
      <c r="AA100" s="416" t="s">
        <v>3086</v>
      </c>
      <c r="AB100" s="207" t="s">
        <v>2521</v>
      </c>
      <c r="AC100" s="196">
        <f t="shared" si="11"/>
        <v>5</v>
      </c>
      <c r="AD100" s="196">
        <f t="shared" si="12"/>
        <v>21</v>
      </c>
      <c r="AE100" s="196">
        <f t="shared" si="13"/>
        <v>26</v>
      </c>
    </row>
    <row r="101" spans="1:31" s="7" customFormat="1" ht="22.5" x14ac:dyDescent="0.25">
      <c r="A101" s="414"/>
      <c r="B101" s="239">
        <v>56</v>
      </c>
      <c r="C101" s="322"/>
      <c r="D101" s="321"/>
      <c r="E101" s="322"/>
      <c r="F101" s="47" t="s">
        <v>30</v>
      </c>
      <c r="G101" s="321"/>
      <c r="H101" s="322"/>
      <c r="I101" s="322"/>
      <c r="J101" s="152">
        <v>2.1</v>
      </c>
      <c r="K101" s="71">
        <v>57</v>
      </c>
      <c r="L101" s="152">
        <v>4</v>
      </c>
      <c r="M101" s="47">
        <v>2015</v>
      </c>
      <c r="N101" s="14">
        <f>IF(K101="","",IF(O101="",IF(K101=0,"",IF(K101&lt;=[9]Разработчик!$D$7,[9]Разработчик!$C$8,IF(K101&lt;=[9]Разработчик!$G$7,[9]Разработчик!$F$8,IF(K101&lt;=[9]Разработчик!$J$7,[9]Разработчик!$I$8,IF(K101&lt;=[9]Разработчик!$M$7,[9]Разработчик!$L$8,IF(K101&lt;=[9]Разработчик!$P$7,[9]Разработчик!$O$8,IF(K101&lt;=[9]Разработчик!$S$7,[9]Разработчик!$R$8,IF(K101&lt;=425.9,3.5,IF(K101&gt;=[9]Разработчик!$V$7,[9]Разработчик!$U$8))))))))),"-"))</f>
        <v>1.5</v>
      </c>
      <c r="O101" s="15"/>
      <c r="P101" s="47">
        <v>2019</v>
      </c>
      <c r="Q101" s="47">
        <v>2023</v>
      </c>
      <c r="R101" s="47">
        <v>20</v>
      </c>
      <c r="S101" s="154" t="s">
        <v>1818</v>
      </c>
      <c r="T101" s="17">
        <f t="shared" si="10"/>
        <v>2035</v>
      </c>
      <c r="U101" s="47"/>
      <c r="V101" s="30">
        <v>6</v>
      </c>
      <c r="W101" s="30">
        <v>9</v>
      </c>
      <c r="X101" s="30"/>
      <c r="Y101" s="30"/>
      <c r="Z101" s="30"/>
      <c r="AA101" s="416"/>
      <c r="AB101" s="207" t="s">
        <v>2521</v>
      </c>
      <c r="AC101" s="196">
        <f t="shared" si="11"/>
        <v>6</v>
      </c>
      <c r="AD101" s="196">
        <f t="shared" si="12"/>
        <v>36</v>
      </c>
      <c r="AE101" s="196">
        <f t="shared" si="13"/>
        <v>42</v>
      </c>
    </row>
    <row r="102" spans="1:31" s="7" customFormat="1" ht="22.5" x14ac:dyDescent="0.25">
      <c r="A102" s="414"/>
      <c r="B102" s="239">
        <v>56</v>
      </c>
      <c r="C102" s="322"/>
      <c r="D102" s="321" t="s">
        <v>2145</v>
      </c>
      <c r="E102" s="322"/>
      <c r="F102" s="47" t="s">
        <v>30</v>
      </c>
      <c r="G102" s="321">
        <v>0.9</v>
      </c>
      <c r="H102" s="322"/>
      <c r="I102" s="322"/>
      <c r="J102" s="152">
        <v>0.7</v>
      </c>
      <c r="K102" s="71">
        <v>57</v>
      </c>
      <c r="L102" s="152">
        <v>4</v>
      </c>
      <c r="M102" s="47">
        <v>2015</v>
      </c>
      <c r="N102" s="14">
        <f>IF(K102="","",IF(O102="",IF(K102=0,"",IF(K102&lt;=[9]Разработчик!$D$7,[9]Разработчик!$C$8,IF(K102&lt;=[9]Разработчик!$G$7,[9]Разработчик!$F$8,IF(K102&lt;=[9]Разработчик!$J$7,[9]Разработчик!$I$8,IF(K102&lt;=[9]Разработчик!$M$7,[9]Разработчик!$L$8,IF(K102&lt;=[9]Разработчик!$P$7,[9]Разработчик!$O$8,IF(K102&lt;=[9]Разработчик!$S$7,[9]Разработчик!$R$8,IF(K102&lt;=425.9,3.5,IF(K102&gt;=[9]Разработчик!$V$7,[9]Разработчик!$U$8))))))))),"-"))</f>
        <v>1.5</v>
      </c>
      <c r="O102" s="15"/>
      <c r="P102" s="47">
        <v>2019</v>
      </c>
      <c r="Q102" s="47">
        <v>2023</v>
      </c>
      <c r="R102" s="47">
        <v>20</v>
      </c>
      <c r="S102" s="154" t="s">
        <v>1818</v>
      </c>
      <c r="T102" s="17">
        <f t="shared" si="10"/>
        <v>2035</v>
      </c>
      <c r="U102" s="30"/>
      <c r="V102" s="30">
        <v>4</v>
      </c>
      <c r="W102" s="30">
        <v>2</v>
      </c>
      <c r="X102" s="30">
        <v>1</v>
      </c>
      <c r="Y102" s="30"/>
      <c r="Z102" s="30"/>
      <c r="AA102" s="416"/>
      <c r="AB102" s="207" t="s">
        <v>2521</v>
      </c>
      <c r="AC102" s="196">
        <f t="shared" si="11"/>
        <v>5</v>
      </c>
      <c r="AD102" s="196">
        <f t="shared" si="12"/>
        <v>18</v>
      </c>
      <c r="AE102" s="196">
        <f t="shared" si="13"/>
        <v>23</v>
      </c>
    </row>
    <row r="103" spans="1:31" s="7" customFormat="1" ht="22.5" x14ac:dyDescent="0.25">
      <c r="A103" s="414"/>
      <c r="B103" s="239">
        <v>56</v>
      </c>
      <c r="C103" s="322"/>
      <c r="D103" s="321"/>
      <c r="E103" s="322"/>
      <c r="F103" s="47" t="s">
        <v>30</v>
      </c>
      <c r="G103" s="321"/>
      <c r="H103" s="322"/>
      <c r="I103" s="322"/>
      <c r="J103" s="152">
        <v>0.3</v>
      </c>
      <c r="K103" s="71">
        <v>32</v>
      </c>
      <c r="L103" s="152">
        <v>4</v>
      </c>
      <c r="M103" s="47">
        <v>2015</v>
      </c>
      <c r="N103" s="14">
        <f>IF(K103="","",IF(O103="",IF(K103=0,"",IF(K103&lt;=[9]Разработчик!$D$7,[9]Разработчик!$C$8,IF(K103&lt;=[9]Разработчик!$G$7,[9]Разработчик!$F$8,IF(K103&lt;=[9]Разработчик!$J$7,[9]Разработчик!$I$8,IF(K103&lt;=[9]Разработчик!$M$7,[9]Разработчик!$L$8,IF(K103&lt;=[9]Разработчик!$P$7,[9]Разработчик!$O$8,IF(K103&lt;=[9]Разработчик!$S$7,[9]Разработчик!$R$8,IF(K103&lt;=425.9,3.5,IF(K103&gt;=[9]Разработчик!$V$7,[9]Разработчик!$U$8))))))))),"-"))</f>
        <v>1.5</v>
      </c>
      <c r="O103" s="15"/>
      <c r="P103" s="47">
        <v>2019</v>
      </c>
      <c r="Q103" s="47">
        <v>2023</v>
      </c>
      <c r="R103" s="47">
        <v>20</v>
      </c>
      <c r="S103" s="154" t="s">
        <v>1818</v>
      </c>
      <c r="T103" s="17">
        <f t="shared" si="10"/>
        <v>2035</v>
      </c>
      <c r="U103" s="30"/>
      <c r="V103" s="30"/>
      <c r="W103" s="30">
        <v>2</v>
      </c>
      <c r="X103" s="30"/>
      <c r="Y103" s="30"/>
      <c r="Z103" s="30"/>
      <c r="AA103" s="416"/>
      <c r="AB103" s="207" t="s">
        <v>2521</v>
      </c>
      <c r="AC103" s="196">
        <f t="shared" si="11"/>
        <v>0</v>
      </c>
      <c r="AD103" s="196">
        <f t="shared" si="12"/>
        <v>4</v>
      </c>
      <c r="AE103" s="196">
        <f t="shared" si="13"/>
        <v>4</v>
      </c>
    </row>
    <row r="104" spans="1:31" s="7" customFormat="1" ht="22.5" x14ac:dyDescent="0.25">
      <c r="A104" s="414"/>
      <c r="B104" s="239">
        <v>56</v>
      </c>
      <c r="C104" s="322"/>
      <c r="D104" s="71" t="s">
        <v>2146</v>
      </c>
      <c r="E104" s="322"/>
      <c r="F104" s="47" t="s">
        <v>30</v>
      </c>
      <c r="G104" s="71">
        <v>0.9</v>
      </c>
      <c r="H104" s="322"/>
      <c r="I104" s="322"/>
      <c r="J104" s="152">
        <v>0.4</v>
      </c>
      <c r="K104" s="71">
        <v>32</v>
      </c>
      <c r="L104" s="152">
        <v>4</v>
      </c>
      <c r="M104" s="47">
        <v>2015</v>
      </c>
      <c r="N104" s="14">
        <f>IF(K104="","",IF(O104="",IF(K104=0,"",IF(K104&lt;=[9]Разработчик!$D$7,[9]Разработчик!$C$8,IF(K104&lt;=[9]Разработчик!$G$7,[9]Разработчик!$F$8,IF(K104&lt;=[9]Разработчик!$J$7,[9]Разработчик!$I$8,IF(K104&lt;=[9]Разработчик!$M$7,[9]Разработчик!$L$8,IF(K104&lt;=[9]Разработчик!$P$7,[9]Разработчик!$O$8,IF(K104&lt;=[9]Разработчик!$S$7,[9]Разработчик!$R$8,IF(K104&lt;=425.9,3.5,IF(K104&gt;=[9]Разработчик!$V$7,[9]Разработчик!$U$8))))))))),"-"))</f>
        <v>1.5</v>
      </c>
      <c r="O104" s="15"/>
      <c r="P104" s="47">
        <v>2019</v>
      </c>
      <c r="Q104" s="47">
        <v>2023</v>
      </c>
      <c r="R104" s="47">
        <v>20</v>
      </c>
      <c r="S104" s="154" t="s">
        <v>1818</v>
      </c>
      <c r="T104" s="17">
        <f t="shared" si="10"/>
        <v>2035</v>
      </c>
      <c r="U104" s="47">
        <v>2</v>
      </c>
      <c r="V104" s="30">
        <v>3</v>
      </c>
      <c r="W104" s="30">
        <v>3</v>
      </c>
      <c r="X104" s="30"/>
      <c r="Y104" s="30"/>
      <c r="Z104" s="30"/>
      <c r="AA104" s="416"/>
      <c r="AB104" s="207" t="s">
        <v>2521</v>
      </c>
      <c r="AC104" s="196">
        <f t="shared" si="11"/>
        <v>5</v>
      </c>
      <c r="AD104" s="196">
        <f t="shared" si="12"/>
        <v>19</v>
      </c>
      <c r="AE104" s="196">
        <f t="shared" si="13"/>
        <v>24</v>
      </c>
    </row>
    <row r="105" spans="1:31" s="7" customFormat="1" ht="22.5" x14ac:dyDescent="0.25">
      <c r="A105" s="414"/>
      <c r="B105" s="239">
        <v>56</v>
      </c>
      <c r="C105" s="322"/>
      <c r="D105" s="321" t="s">
        <v>2147</v>
      </c>
      <c r="E105" s="322"/>
      <c r="F105" s="47" t="s">
        <v>30</v>
      </c>
      <c r="G105" s="321">
        <v>0.9</v>
      </c>
      <c r="H105" s="322"/>
      <c r="I105" s="322"/>
      <c r="J105" s="152">
        <v>1.4</v>
      </c>
      <c r="K105" s="71">
        <v>57</v>
      </c>
      <c r="L105" s="152">
        <v>4</v>
      </c>
      <c r="M105" s="47">
        <v>2015</v>
      </c>
      <c r="N105" s="14">
        <f>IF(K105="","",IF(O105="",IF(K105=0,"",IF(K105&lt;=[9]Разработчик!$D$7,[9]Разработчик!$C$8,IF(K105&lt;=[9]Разработчик!$G$7,[9]Разработчик!$F$8,IF(K105&lt;=[9]Разработчик!$J$7,[9]Разработчик!$I$8,IF(K105&lt;=[9]Разработчик!$M$7,[9]Разработчик!$L$8,IF(K105&lt;=[9]Разработчик!$P$7,[9]Разработчик!$O$8,IF(K105&lt;=[9]Разработчик!$S$7,[9]Разработчик!$R$8,IF(K105&lt;=425.9,3.5,IF(K105&gt;=[9]Разработчик!$V$7,[9]Разработчик!$U$8))))))))),"-"))</f>
        <v>1.5</v>
      </c>
      <c r="O105" s="15"/>
      <c r="P105" s="47">
        <v>2019</v>
      </c>
      <c r="Q105" s="47">
        <v>2023</v>
      </c>
      <c r="R105" s="47">
        <v>20</v>
      </c>
      <c r="S105" s="154" t="s">
        <v>1818</v>
      </c>
      <c r="T105" s="17">
        <f t="shared" si="10"/>
        <v>2035</v>
      </c>
      <c r="U105" s="47">
        <v>2</v>
      </c>
      <c r="V105" s="47">
        <v>5</v>
      </c>
      <c r="W105" s="47">
        <v>3</v>
      </c>
      <c r="X105" s="30"/>
      <c r="Y105" s="30"/>
      <c r="Z105" s="30"/>
      <c r="AA105" s="416"/>
      <c r="AB105" s="207" t="s">
        <v>2521</v>
      </c>
      <c r="AC105" s="196">
        <f t="shared" si="11"/>
        <v>7</v>
      </c>
      <c r="AD105" s="196">
        <f t="shared" si="12"/>
        <v>25</v>
      </c>
      <c r="AE105" s="196">
        <f t="shared" si="13"/>
        <v>32</v>
      </c>
    </row>
    <row r="106" spans="1:31" s="7" customFormat="1" ht="22.5" x14ac:dyDescent="0.25">
      <c r="A106" s="414"/>
      <c r="B106" s="239">
        <v>56</v>
      </c>
      <c r="C106" s="322"/>
      <c r="D106" s="321"/>
      <c r="E106" s="322"/>
      <c r="F106" s="47" t="s">
        <v>30</v>
      </c>
      <c r="G106" s="321"/>
      <c r="H106" s="322"/>
      <c r="I106" s="322"/>
      <c r="J106" s="152">
        <v>0.3</v>
      </c>
      <c r="K106" s="71">
        <v>32</v>
      </c>
      <c r="L106" s="152">
        <v>4</v>
      </c>
      <c r="M106" s="47">
        <v>2015</v>
      </c>
      <c r="N106" s="14">
        <f>IF(K106="","",IF(O106="",IF(K106=0,"",IF(K106&lt;=[9]Разработчик!$D$7,[9]Разработчик!$C$8,IF(K106&lt;=[9]Разработчик!$G$7,[9]Разработчик!$F$8,IF(K106&lt;=[9]Разработчик!$J$7,[9]Разработчик!$I$8,IF(K106&lt;=[9]Разработчик!$M$7,[9]Разработчик!$L$8,IF(K106&lt;=[9]Разработчик!$P$7,[9]Разработчик!$O$8,IF(K106&lt;=[9]Разработчик!$S$7,[9]Разработчик!$R$8,IF(K106&lt;=425.9,3.5,IF(K106&gt;=[9]Разработчик!$V$7,[9]Разработчик!$U$8))))))))),"-"))</f>
        <v>1.5</v>
      </c>
      <c r="O106" s="15"/>
      <c r="P106" s="47">
        <v>2019</v>
      </c>
      <c r="Q106" s="47">
        <v>2023</v>
      </c>
      <c r="R106" s="47">
        <v>20</v>
      </c>
      <c r="S106" s="154" t="s">
        <v>1818</v>
      </c>
      <c r="T106" s="17">
        <f t="shared" ref="T106:T130" si="14">IF(M106="","",M106+R106)</f>
        <v>2035</v>
      </c>
      <c r="U106" s="30"/>
      <c r="V106" s="30"/>
      <c r="W106" s="30">
        <v>2</v>
      </c>
      <c r="X106" s="30"/>
      <c r="Y106" s="30"/>
      <c r="Z106" s="30"/>
      <c r="AA106" s="416"/>
      <c r="AB106" s="207" t="s">
        <v>2521</v>
      </c>
      <c r="AC106" s="196">
        <f t="shared" si="11"/>
        <v>0</v>
      </c>
      <c r="AD106" s="196">
        <f t="shared" si="12"/>
        <v>4</v>
      </c>
      <c r="AE106" s="196">
        <f t="shared" si="13"/>
        <v>4</v>
      </c>
    </row>
    <row r="107" spans="1:31" s="7" customFormat="1" ht="22.5" x14ac:dyDescent="0.25">
      <c r="A107" s="414"/>
      <c r="B107" s="239">
        <v>56</v>
      </c>
      <c r="C107" s="322"/>
      <c r="D107" s="71" t="s">
        <v>2148</v>
      </c>
      <c r="E107" s="322"/>
      <c r="F107" s="47" t="s">
        <v>30</v>
      </c>
      <c r="G107" s="71">
        <v>0.9</v>
      </c>
      <c r="H107" s="322"/>
      <c r="I107" s="322"/>
      <c r="J107" s="152">
        <v>0.1</v>
      </c>
      <c r="K107" s="71">
        <v>57</v>
      </c>
      <c r="L107" s="152">
        <v>4</v>
      </c>
      <c r="M107" s="47">
        <v>2015</v>
      </c>
      <c r="N107" s="14">
        <f>IF(K107="","",IF(O107="",IF(K107=0,"",IF(K107&lt;=[9]Разработчик!$D$7,[9]Разработчик!$C$8,IF(K107&lt;=[9]Разработчик!$G$7,[9]Разработчик!$F$8,IF(K107&lt;=[9]Разработчик!$J$7,[9]Разработчик!$I$8,IF(K107&lt;=[9]Разработчик!$M$7,[9]Разработчик!$L$8,IF(K107&lt;=[9]Разработчик!$P$7,[9]Разработчик!$O$8,IF(K107&lt;=[9]Разработчик!$S$7,[9]Разработчик!$R$8,IF(K107&lt;=425.9,3.5,IF(K107&gt;=[9]Разработчик!$V$7,[9]Разработчик!$U$8))))))))),"-"))</f>
        <v>1.5</v>
      </c>
      <c r="O107" s="15"/>
      <c r="P107" s="47">
        <v>2019</v>
      </c>
      <c r="Q107" s="47">
        <v>2023</v>
      </c>
      <c r="R107" s="47">
        <v>20</v>
      </c>
      <c r="S107" s="154" t="s">
        <v>1818</v>
      </c>
      <c r="T107" s="17">
        <f t="shared" si="14"/>
        <v>2035</v>
      </c>
      <c r="U107" s="30"/>
      <c r="V107" s="30"/>
      <c r="W107" s="30">
        <v>1</v>
      </c>
      <c r="X107" s="30"/>
      <c r="Y107" s="30"/>
      <c r="Z107" s="30"/>
      <c r="AA107" s="416"/>
      <c r="AB107" s="207" t="s">
        <v>2521</v>
      </c>
      <c r="AC107" s="196">
        <f t="shared" si="11"/>
        <v>0</v>
      </c>
      <c r="AD107" s="196">
        <f t="shared" si="12"/>
        <v>2</v>
      </c>
      <c r="AE107" s="196">
        <f t="shared" si="13"/>
        <v>2</v>
      </c>
    </row>
    <row r="108" spans="1:31" s="7" customFormat="1" ht="22.5" x14ac:dyDescent="0.25">
      <c r="A108" s="414"/>
      <c r="B108" s="239">
        <v>56</v>
      </c>
      <c r="C108" s="322"/>
      <c r="D108" s="71" t="s">
        <v>2149</v>
      </c>
      <c r="E108" s="322"/>
      <c r="F108" s="47" t="s">
        <v>30</v>
      </c>
      <c r="G108" s="71">
        <v>0.9</v>
      </c>
      <c r="H108" s="322"/>
      <c r="I108" s="322"/>
      <c r="J108" s="152" t="s">
        <v>2048</v>
      </c>
      <c r="K108" s="152" t="s">
        <v>2090</v>
      </c>
      <c r="L108" s="152">
        <v>5</v>
      </c>
      <c r="M108" s="47">
        <v>2015</v>
      </c>
      <c r="N108" s="14">
        <f>IF(K108="","",IF(O108="",IF(K108=0,"",IF(K108&lt;=[9]Разработчик!$D$7,[9]Разработчик!$C$8,IF(K108&lt;=[9]Разработчик!$G$7,[9]Разработчик!$F$8,IF(K108&lt;=[9]Разработчик!$J$7,[9]Разработчик!$I$8,IF(K108&lt;=[9]Разработчик!$M$7,[9]Разработчик!$L$8,IF(K108&lt;=[9]Разработчик!$P$7,[9]Разработчик!$O$8,IF(K108&lt;=[9]Разработчик!$S$7,[9]Разработчик!$R$8,IF(K108&lt;=425.9,3.5,IF(K108&gt;=[9]Разработчик!$V$7,[9]Разработчик!$U$8))))))))),"-"))</f>
        <v>4</v>
      </c>
      <c r="O108" s="15"/>
      <c r="P108" s="47">
        <v>2019</v>
      </c>
      <c r="Q108" s="47">
        <v>2023</v>
      </c>
      <c r="R108" s="47">
        <v>20</v>
      </c>
      <c r="S108" s="154" t="s">
        <v>1818</v>
      </c>
      <c r="T108" s="17">
        <f t="shared" si="14"/>
        <v>2035</v>
      </c>
      <c r="U108" s="30"/>
      <c r="V108" s="30"/>
      <c r="W108" s="30">
        <v>1</v>
      </c>
      <c r="X108" s="30">
        <v>1</v>
      </c>
      <c r="Y108" s="30"/>
      <c r="Z108" s="30"/>
      <c r="AA108" s="416"/>
      <c r="AB108" s="207" t="s">
        <v>2521</v>
      </c>
      <c r="AC108" s="196">
        <f t="shared" si="11"/>
        <v>1</v>
      </c>
      <c r="AD108" s="196">
        <f t="shared" si="12"/>
        <v>4</v>
      </c>
      <c r="AE108" s="196">
        <f t="shared" si="13"/>
        <v>5</v>
      </c>
    </row>
    <row r="109" spans="1:31" s="7" customFormat="1" ht="22.5" x14ac:dyDescent="0.25">
      <c r="A109" s="414"/>
      <c r="B109" s="239">
        <v>56</v>
      </c>
      <c r="C109" s="322"/>
      <c r="D109" s="71" t="s">
        <v>2150</v>
      </c>
      <c r="E109" s="322"/>
      <c r="F109" s="47" t="s">
        <v>30</v>
      </c>
      <c r="G109" s="71">
        <v>0.9</v>
      </c>
      <c r="H109" s="322"/>
      <c r="I109" s="322"/>
      <c r="J109" s="152" t="s">
        <v>2048</v>
      </c>
      <c r="K109" s="152" t="s">
        <v>2090</v>
      </c>
      <c r="L109" s="152">
        <v>5</v>
      </c>
      <c r="M109" s="47">
        <v>2015</v>
      </c>
      <c r="N109" s="14">
        <f>IF(K109="","",IF(O109="",IF(K109=0,"",IF(K109&lt;=[9]Разработчик!$D$7,[9]Разработчик!$C$8,IF(K109&lt;=[9]Разработчик!$G$7,[9]Разработчик!$F$8,IF(K109&lt;=[9]Разработчик!$J$7,[9]Разработчик!$I$8,IF(K109&lt;=[9]Разработчик!$M$7,[9]Разработчик!$L$8,IF(K109&lt;=[9]Разработчик!$P$7,[9]Разработчик!$O$8,IF(K109&lt;=[9]Разработчик!$S$7,[9]Разработчик!$R$8,IF(K109&lt;=425.9,3.5,IF(K109&gt;=[9]Разработчик!$V$7,[9]Разработчик!$U$8))))))))),"-"))</f>
        <v>4</v>
      </c>
      <c r="O109" s="15"/>
      <c r="P109" s="47">
        <v>2019</v>
      </c>
      <c r="Q109" s="47">
        <v>2023</v>
      </c>
      <c r="R109" s="47">
        <v>20</v>
      </c>
      <c r="S109" s="154" t="s">
        <v>1818</v>
      </c>
      <c r="T109" s="17">
        <f t="shared" si="14"/>
        <v>2035</v>
      </c>
      <c r="U109" s="30"/>
      <c r="V109" s="30"/>
      <c r="W109" s="30">
        <v>1</v>
      </c>
      <c r="X109" s="30">
        <v>1</v>
      </c>
      <c r="Y109" s="30"/>
      <c r="Z109" s="30"/>
      <c r="AA109" s="416"/>
      <c r="AB109" s="207" t="s">
        <v>2521</v>
      </c>
      <c r="AC109" s="196">
        <f t="shared" si="11"/>
        <v>1</v>
      </c>
      <c r="AD109" s="196">
        <f t="shared" si="12"/>
        <v>4</v>
      </c>
      <c r="AE109" s="196">
        <f t="shared" si="13"/>
        <v>5</v>
      </c>
    </row>
    <row r="110" spans="1:31" s="7" customFormat="1" ht="22.5" x14ac:dyDescent="0.25">
      <c r="A110" s="322" t="s">
        <v>2151</v>
      </c>
      <c r="B110" s="239">
        <v>58</v>
      </c>
      <c r="C110" s="322" t="s">
        <v>2152</v>
      </c>
      <c r="D110" s="321" t="s">
        <v>2153</v>
      </c>
      <c r="E110" s="322" t="s">
        <v>2154</v>
      </c>
      <c r="F110" s="47" t="s">
        <v>30</v>
      </c>
      <c r="G110" s="321">
        <v>0.5</v>
      </c>
      <c r="H110" s="322">
        <v>0.105</v>
      </c>
      <c r="I110" s="322">
        <v>113</v>
      </c>
      <c r="J110" s="152">
        <v>25.3</v>
      </c>
      <c r="K110" s="71">
        <v>630</v>
      </c>
      <c r="L110" s="152">
        <v>8</v>
      </c>
      <c r="M110" s="47">
        <v>2015</v>
      </c>
      <c r="N110" s="14">
        <f>IF(K110="","",IF(O110="",IF(K110=0,"",IF(K110&lt;=[9]Разработчик!$D$7,[9]Разработчик!$C$8,IF(K110&lt;=[9]Разработчик!$G$7,[9]Разработчик!$F$8,IF(K110&lt;=[9]Разработчик!$J$7,[9]Разработчик!$I$8,IF(K110&lt;=[9]Разработчик!$M$7,[9]Разработчик!$L$8,IF(K110&lt;=[9]Разработчик!$P$7,[9]Разработчик!$O$8,IF(K110&lt;=[9]Разработчик!$S$7,[9]Разработчик!$R$8,IF(K110&lt;=425.9,3.5,IF(K110&gt;=[9]Разработчик!$V$7,[9]Разработчик!$U$8))))))))),"-"))</f>
        <v>4</v>
      </c>
      <c r="O110" s="15"/>
      <c r="P110" s="47">
        <v>2019</v>
      </c>
      <c r="Q110" s="47">
        <v>2023</v>
      </c>
      <c r="R110" s="47">
        <v>20</v>
      </c>
      <c r="S110" s="154" t="s">
        <v>1818</v>
      </c>
      <c r="T110" s="17">
        <f t="shared" si="14"/>
        <v>2035</v>
      </c>
      <c r="U110" s="47">
        <v>2</v>
      </c>
      <c r="V110" s="47">
        <v>4</v>
      </c>
      <c r="W110" s="30"/>
      <c r="X110" s="30">
        <v>2</v>
      </c>
      <c r="Y110" s="30"/>
      <c r="Z110" s="30"/>
      <c r="AA110" s="416" t="s">
        <v>3087</v>
      </c>
      <c r="AB110" s="207" t="s">
        <v>2521</v>
      </c>
      <c r="AC110" s="196">
        <f t="shared" si="11"/>
        <v>8</v>
      </c>
      <c r="AD110" s="196">
        <f t="shared" si="12"/>
        <v>20</v>
      </c>
      <c r="AE110" s="196">
        <f t="shared" si="13"/>
        <v>28</v>
      </c>
    </row>
    <row r="111" spans="1:31" s="7" customFormat="1" ht="22.5" x14ac:dyDescent="0.25">
      <c r="A111" s="322"/>
      <c r="B111" s="239">
        <v>58</v>
      </c>
      <c r="C111" s="322"/>
      <c r="D111" s="321"/>
      <c r="E111" s="322"/>
      <c r="F111" s="47" t="s">
        <v>30</v>
      </c>
      <c r="G111" s="321"/>
      <c r="H111" s="322"/>
      <c r="I111" s="322"/>
      <c r="J111" s="152">
        <v>12.2</v>
      </c>
      <c r="K111" s="71">
        <v>273</v>
      </c>
      <c r="L111" s="152">
        <v>6</v>
      </c>
      <c r="M111" s="47">
        <v>2015</v>
      </c>
      <c r="N111" s="14">
        <f>IF(K111="","",IF(O111="",IF(K111=0,"",IF(K111&lt;=[9]Разработчик!$D$7,[9]Разработчик!$C$8,IF(K111&lt;=[9]Разработчик!$G$7,[9]Разработчик!$F$8,IF(K111&lt;=[9]Разработчик!$J$7,[9]Разработчик!$I$8,IF(K111&lt;=[9]Разработчик!$M$7,[9]Разработчик!$L$8,IF(K111&lt;=[9]Разработчик!$P$7,[9]Разработчик!$O$8,IF(K111&lt;=[9]Разработчик!$S$7,[9]Разработчик!$R$8,IF(K111&lt;=425.9,3.5,IF(K111&gt;=[9]Разработчик!$V$7,[9]Разработчик!$U$8))))))))),"-"))</f>
        <v>3</v>
      </c>
      <c r="O111" s="15"/>
      <c r="P111" s="47">
        <v>2019</v>
      </c>
      <c r="Q111" s="47">
        <v>2023</v>
      </c>
      <c r="R111" s="47">
        <v>20</v>
      </c>
      <c r="S111" s="154" t="s">
        <v>1818</v>
      </c>
      <c r="T111" s="17">
        <f t="shared" si="14"/>
        <v>2035</v>
      </c>
      <c r="U111" s="47">
        <v>12</v>
      </c>
      <c r="V111" s="30"/>
      <c r="W111" s="30">
        <v>4</v>
      </c>
      <c r="X111" s="30"/>
      <c r="Y111" s="30"/>
      <c r="Z111" s="30">
        <v>8</v>
      </c>
      <c r="AA111" s="416"/>
      <c r="AB111" s="207" t="s">
        <v>2521</v>
      </c>
      <c r="AC111" s="196">
        <f t="shared" si="11"/>
        <v>20</v>
      </c>
      <c r="AD111" s="196">
        <f t="shared" si="12"/>
        <v>56</v>
      </c>
      <c r="AE111" s="196">
        <f t="shared" si="13"/>
        <v>76</v>
      </c>
    </row>
    <row r="112" spans="1:31" s="7" customFormat="1" ht="22.5" x14ac:dyDescent="0.25">
      <c r="A112" s="322"/>
      <c r="B112" s="239">
        <v>58</v>
      </c>
      <c r="C112" s="322"/>
      <c r="D112" s="321"/>
      <c r="E112" s="322"/>
      <c r="F112" s="47" t="s">
        <v>30</v>
      </c>
      <c r="G112" s="321"/>
      <c r="H112" s="322"/>
      <c r="I112" s="322"/>
      <c r="J112" s="152">
        <v>1.5</v>
      </c>
      <c r="K112" s="71">
        <v>32</v>
      </c>
      <c r="L112" s="152">
        <v>4</v>
      </c>
      <c r="M112" s="47">
        <v>2015</v>
      </c>
      <c r="N112" s="14">
        <f>IF(K112="","",IF(O112="",IF(K112=0,"",IF(K112&lt;=[9]Разработчик!$D$7,[9]Разработчик!$C$8,IF(K112&lt;=[9]Разработчик!$G$7,[9]Разработчик!$F$8,IF(K112&lt;=[9]Разработчик!$J$7,[9]Разработчик!$I$8,IF(K112&lt;=[9]Разработчик!$M$7,[9]Разработчик!$L$8,IF(K112&lt;=[9]Разработчик!$P$7,[9]Разработчик!$O$8,IF(K112&lt;=[9]Разработчик!$S$7,[9]Разработчик!$R$8,IF(K112&lt;=425.9,3.5,IF(K112&gt;=[9]Разработчик!$V$7,[9]Разработчик!$U$8))))))))),"-"))</f>
        <v>1.5</v>
      </c>
      <c r="O112" s="15"/>
      <c r="P112" s="47">
        <v>2019</v>
      </c>
      <c r="Q112" s="47">
        <v>2023</v>
      </c>
      <c r="R112" s="47">
        <v>20</v>
      </c>
      <c r="S112" s="154" t="s">
        <v>1818</v>
      </c>
      <c r="T112" s="17">
        <f t="shared" si="14"/>
        <v>2035</v>
      </c>
      <c r="U112" s="30"/>
      <c r="V112" s="30"/>
      <c r="W112" s="30">
        <v>5</v>
      </c>
      <c r="X112" s="30"/>
      <c r="Y112" s="30"/>
      <c r="Z112" s="30"/>
      <c r="AA112" s="416"/>
      <c r="AB112" s="207" t="s">
        <v>2521</v>
      </c>
      <c r="AC112" s="196">
        <f t="shared" si="11"/>
        <v>0</v>
      </c>
      <c r="AD112" s="196">
        <f t="shared" si="12"/>
        <v>10</v>
      </c>
      <c r="AE112" s="196">
        <f t="shared" si="13"/>
        <v>10</v>
      </c>
    </row>
    <row r="113" spans="1:31" s="7" customFormat="1" ht="22.5" x14ac:dyDescent="0.25">
      <c r="A113" s="322"/>
      <c r="B113" s="239">
        <v>58</v>
      </c>
      <c r="C113" s="322"/>
      <c r="D113" s="71" t="s">
        <v>2155</v>
      </c>
      <c r="E113" s="322"/>
      <c r="F113" s="47" t="s">
        <v>30</v>
      </c>
      <c r="G113" s="71">
        <v>0.5</v>
      </c>
      <c r="H113" s="322"/>
      <c r="I113" s="322"/>
      <c r="J113" s="152">
        <v>0.4</v>
      </c>
      <c r="K113" s="71">
        <v>32</v>
      </c>
      <c r="L113" s="152">
        <v>4</v>
      </c>
      <c r="M113" s="47">
        <v>2015</v>
      </c>
      <c r="N113" s="14">
        <f>IF(K113="","",IF(O113="",IF(K113=0,"",IF(K113&lt;=[9]Разработчик!$D$7,[9]Разработчик!$C$8,IF(K113&lt;=[9]Разработчик!$G$7,[9]Разработчик!$F$8,IF(K113&lt;=[9]Разработчик!$J$7,[9]Разработчик!$I$8,IF(K113&lt;=[9]Разработчик!$M$7,[9]Разработчик!$L$8,IF(K113&lt;=[9]Разработчик!$P$7,[9]Разработчик!$O$8,IF(K113&lt;=[9]Разработчик!$S$7,[9]Разработчик!$R$8,IF(K113&lt;=425.9,3.5,IF(K113&gt;=[9]Разработчик!$V$7,[9]Разработчик!$U$8))))))))),"-"))</f>
        <v>1.5</v>
      </c>
      <c r="O113" s="15"/>
      <c r="P113" s="47">
        <v>2019</v>
      </c>
      <c r="Q113" s="47">
        <v>2023</v>
      </c>
      <c r="R113" s="47">
        <v>20</v>
      </c>
      <c r="S113" s="154" t="s">
        <v>1818</v>
      </c>
      <c r="T113" s="17">
        <f t="shared" si="14"/>
        <v>2035</v>
      </c>
      <c r="U113" s="30"/>
      <c r="V113" s="30"/>
      <c r="W113" s="30">
        <v>2</v>
      </c>
      <c r="X113" s="30"/>
      <c r="Y113" s="30"/>
      <c r="Z113" s="30">
        <v>1</v>
      </c>
      <c r="AA113" s="416"/>
      <c r="AB113" s="207" t="s">
        <v>2521</v>
      </c>
      <c r="AC113" s="196">
        <f t="shared" si="11"/>
        <v>1</v>
      </c>
      <c r="AD113" s="196">
        <f t="shared" si="12"/>
        <v>7</v>
      </c>
      <c r="AE113" s="196">
        <f t="shared" si="13"/>
        <v>8</v>
      </c>
    </row>
    <row r="114" spans="1:31" s="7" customFormat="1" ht="22.5" x14ac:dyDescent="0.25">
      <c r="A114" s="322"/>
      <c r="B114" s="239">
        <v>58</v>
      </c>
      <c r="C114" s="322"/>
      <c r="D114" s="71" t="s">
        <v>2156</v>
      </c>
      <c r="E114" s="322"/>
      <c r="F114" s="47" t="s">
        <v>30</v>
      </c>
      <c r="G114" s="71">
        <v>0.5</v>
      </c>
      <c r="H114" s="322"/>
      <c r="I114" s="322"/>
      <c r="J114" s="152">
        <v>0.4</v>
      </c>
      <c r="K114" s="71">
        <v>32</v>
      </c>
      <c r="L114" s="152">
        <v>4</v>
      </c>
      <c r="M114" s="47">
        <v>2015</v>
      </c>
      <c r="N114" s="14">
        <f>IF(K114="","",IF(O114="",IF(K114=0,"",IF(K114&lt;=[9]Разработчик!$D$7,[9]Разработчик!$C$8,IF(K114&lt;=[9]Разработчик!$G$7,[9]Разработчик!$F$8,IF(K114&lt;=[9]Разработчик!$J$7,[9]Разработчик!$I$8,IF(K114&lt;=[9]Разработчик!$M$7,[9]Разработчик!$L$8,IF(K114&lt;=[9]Разработчик!$P$7,[9]Разработчик!$O$8,IF(K114&lt;=[9]Разработчик!$S$7,[9]Разработчик!$R$8,IF(K114&lt;=425.9,3.5,IF(K114&gt;=[9]Разработчик!$V$7,[9]Разработчик!$U$8))))))))),"-"))</f>
        <v>1.5</v>
      </c>
      <c r="O114" s="15"/>
      <c r="P114" s="47">
        <v>2019</v>
      </c>
      <c r="Q114" s="47">
        <v>2023</v>
      </c>
      <c r="R114" s="47">
        <v>20</v>
      </c>
      <c r="S114" s="154" t="s">
        <v>1818</v>
      </c>
      <c r="T114" s="17">
        <f t="shared" si="14"/>
        <v>2035</v>
      </c>
      <c r="U114" s="30"/>
      <c r="V114" s="30"/>
      <c r="W114" s="30">
        <v>2</v>
      </c>
      <c r="X114" s="30"/>
      <c r="Y114" s="30"/>
      <c r="Z114" s="30">
        <v>1</v>
      </c>
      <c r="AA114" s="416"/>
      <c r="AB114" s="207" t="s">
        <v>2521</v>
      </c>
      <c r="AC114" s="196">
        <f t="shared" si="11"/>
        <v>1</v>
      </c>
      <c r="AD114" s="196">
        <f t="shared" si="12"/>
        <v>7</v>
      </c>
      <c r="AE114" s="196">
        <f t="shared" si="13"/>
        <v>8</v>
      </c>
    </row>
    <row r="115" spans="1:31" s="7" customFormat="1" ht="22.5" x14ac:dyDescent="0.25">
      <c r="A115" s="322"/>
      <c r="B115" s="239">
        <v>58</v>
      </c>
      <c r="C115" s="322"/>
      <c r="D115" s="71" t="s">
        <v>2157</v>
      </c>
      <c r="E115" s="322"/>
      <c r="F115" s="47" t="s">
        <v>30</v>
      </c>
      <c r="G115" s="71">
        <v>0.5</v>
      </c>
      <c r="H115" s="322"/>
      <c r="I115" s="322"/>
      <c r="J115" s="152">
        <v>0.4</v>
      </c>
      <c r="K115" s="71">
        <v>32</v>
      </c>
      <c r="L115" s="152">
        <v>4</v>
      </c>
      <c r="M115" s="47">
        <v>2015</v>
      </c>
      <c r="N115" s="14">
        <f>IF(K115="","",IF(O115="",IF(K115=0,"",IF(K115&lt;=[9]Разработчик!$D$7,[9]Разработчик!$C$8,IF(K115&lt;=[9]Разработчик!$G$7,[9]Разработчик!$F$8,IF(K115&lt;=[9]Разработчик!$J$7,[9]Разработчик!$I$8,IF(K115&lt;=[9]Разработчик!$M$7,[9]Разработчик!$L$8,IF(K115&lt;=[9]Разработчик!$P$7,[9]Разработчик!$O$8,IF(K115&lt;=[9]Разработчик!$S$7,[9]Разработчик!$R$8,IF(K115&lt;=425.9,3.5,IF(K115&gt;=[9]Разработчик!$V$7,[9]Разработчик!$U$8))))))))),"-"))</f>
        <v>1.5</v>
      </c>
      <c r="O115" s="15"/>
      <c r="P115" s="47">
        <v>2019</v>
      </c>
      <c r="Q115" s="47">
        <v>2023</v>
      </c>
      <c r="R115" s="47">
        <v>20</v>
      </c>
      <c r="S115" s="154" t="s">
        <v>1818</v>
      </c>
      <c r="T115" s="17">
        <f t="shared" si="14"/>
        <v>2035</v>
      </c>
      <c r="U115" s="30"/>
      <c r="V115" s="30"/>
      <c r="W115" s="30">
        <v>2</v>
      </c>
      <c r="X115" s="30"/>
      <c r="Y115" s="30"/>
      <c r="Z115" s="30">
        <v>1</v>
      </c>
      <c r="AA115" s="416"/>
      <c r="AB115" s="207" t="s">
        <v>2521</v>
      </c>
      <c r="AC115" s="196">
        <f t="shared" si="11"/>
        <v>1</v>
      </c>
      <c r="AD115" s="196">
        <f t="shared" si="12"/>
        <v>7</v>
      </c>
      <c r="AE115" s="196">
        <f t="shared" si="13"/>
        <v>8</v>
      </c>
    </row>
    <row r="116" spans="1:31" s="7" customFormat="1" ht="22.5" x14ac:dyDescent="0.25">
      <c r="A116" s="322"/>
      <c r="B116" s="239">
        <v>58</v>
      </c>
      <c r="C116" s="322"/>
      <c r="D116" s="71" t="s">
        <v>2158</v>
      </c>
      <c r="E116" s="322"/>
      <c r="F116" s="47" t="s">
        <v>30</v>
      </c>
      <c r="G116" s="71">
        <v>0.5</v>
      </c>
      <c r="H116" s="322"/>
      <c r="I116" s="322"/>
      <c r="J116" s="152">
        <v>0.4</v>
      </c>
      <c r="K116" s="71">
        <v>32</v>
      </c>
      <c r="L116" s="152">
        <v>4</v>
      </c>
      <c r="M116" s="47">
        <v>2015</v>
      </c>
      <c r="N116" s="14">
        <f>IF(K116="","",IF(O116="",IF(K116=0,"",IF(K116&lt;=[9]Разработчик!$D$7,[9]Разработчик!$C$8,IF(K116&lt;=[9]Разработчик!$G$7,[9]Разработчик!$F$8,IF(K116&lt;=[9]Разработчик!$J$7,[9]Разработчик!$I$8,IF(K116&lt;=[9]Разработчик!$M$7,[9]Разработчик!$L$8,IF(K116&lt;=[9]Разработчик!$P$7,[9]Разработчик!$O$8,IF(K116&lt;=[9]Разработчик!$S$7,[9]Разработчик!$R$8,IF(K116&lt;=425.9,3.5,IF(K116&gt;=[9]Разработчик!$V$7,[9]Разработчик!$U$8))))))))),"-"))</f>
        <v>1.5</v>
      </c>
      <c r="O116" s="15"/>
      <c r="P116" s="47">
        <v>2019</v>
      </c>
      <c r="Q116" s="47">
        <v>2023</v>
      </c>
      <c r="R116" s="47">
        <v>20</v>
      </c>
      <c r="S116" s="154" t="s">
        <v>1818</v>
      </c>
      <c r="T116" s="17">
        <f t="shared" si="14"/>
        <v>2035</v>
      </c>
      <c r="U116" s="30"/>
      <c r="V116" s="30"/>
      <c r="W116" s="30">
        <v>2</v>
      </c>
      <c r="X116" s="30"/>
      <c r="Y116" s="30"/>
      <c r="Z116" s="30">
        <v>1</v>
      </c>
      <c r="AA116" s="416"/>
      <c r="AB116" s="207" t="s">
        <v>2521</v>
      </c>
      <c r="AC116" s="196">
        <f t="shared" si="11"/>
        <v>1</v>
      </c>
      <c r="AD116" s="196">
        <f t="shared" si="12"/>
        <v>7</v>
      </c>
      <c r="AE116" s="196">
        <f t="shared" si="13"/>
        <v>8</v>
      </c>
    </row>
    <row r="117" spans="1:31" s="7" customFormat="1" ht="22.5" x14ac:dyDescent="0.25">
      <c r="A117" s="322"/>
      <c r="B117" s="239">
        <v>58</v>
      </c>
      <c r="C117" s="322"/>
      <c r="D117" s="71" t="s">
        <v>2159</v>
      </c>
      <c r="E117" s="322"/>
      <c r="F117" s="47" t="s">
        <v>30</v>
      </c>
      <c r="G117" s="71">
        <v>0.5</v>
      </c>
      <c r="H117" s="322"/>
      <c r="I117" s="322"/>
      <c r="J117" s="152">
        <v>0.3</v>
      </c>
      <c r="K117" s="71">
        <v>57</v>
      </c>
      <c r="L117" s="152">
        <v>4</v>
      </c>
      <c r="M117" s="47">
        <v>2015</v>
      </c>
      <c r="N117" s="14">
        <f>IF(K117="","",IF(O117="",IF(K117=0,"",IF(K117&lt;=[9]Разработчик!$D$7,[9]Разработчик!$C$8,IF(K117&lt;=[9]Разработчик!$G$7,[9]Разработчик!$F$8,IF(K117&lt;=[9]Разработчик!$J$7,[9]Разработчик!$I$8,IF(K117&lt;=[9]Разработчик!$M$7,[9]Разработчик!$L$8,IF(K117&lt;=[9]Разработчик!$P$7,[9]Разработчик!$O$8,IF(K117&lt;=[9]Разработчик!$S$7,[9]Разработчик!$R$8,IF(K117&lt;=425.9,3.5,IF(K117&gt;=[9]Разработчик!$V$7,[9]Разработчик!$U$8))))))))),"-"))</f>
        <v>1.5</v>
      </c>
      <c r="O117" s="15"/>
      <c r="P117" s="47">
        <v>2019</v>
      </c>
      <c r="Q117" s="47">
        <v>2023</v>
      </c>
      <c r="R117" s="47">
        <v>20</v>
      </c>
      <c r="S117" s="154" t="s">
        <v>1818</v>
      </c>
      <c r="T117" s="17">
        <f t="shared" si="14"/>
        <v>2035</v>
      </c>
      <c r="U117" s="30"/>
      <c r="V117" s="30"/>
      <c r="W117" s="30">
        <v>2</v>
      </c>
      <c r="X117" s="30"/>
      <c r="Y117" s="30"/>
      <c r="Z117" s="30">
        <v>1</v>
      </c>
      <c r="AA117" s="416"/>
      <c r="AB117" s="207" t="s">
        <v>2521</v>
      </c>
      <c r="AC117" s="196">
        <f t="shared" si="11"/>
        <v>1</v>
      </c>
      <c r="AD117" s="196">
        <f t="shared" si="12"/>
        <v>7</v>
      </c>
      <c r="AE117" s="196">
        <f t="shared" si="13"/>
        <v>8</v>
      </c>
    </row>
    <row r="118" spans="1:31" s="7" customFormat="1" ht="22.5" x14ac:dyDescent="0.25">
      <c r="A118" s="322"/>
      <c r="B118" s="239">
        <v>58</v>
      </c>
      <c r="C118" s="322"/>
      <c r="D118" s="71" t="s">
        <v>2160</v>
      </c>
      <c r="E118" s="322"/>
      <c r="F118" s="47" t="s">
        <v>30</v>
      </c>
      <c r="G118" s="71">
        <v>0.5</v>
      </c>
      <c r="H118" s="322"/>
      <c r="I118" s="322"/>
      <c r="J118" s="152">
        <v>0.3</v>
      </c>
      <c r="K118" s="71">
        <v>57</v>
      </c>
      <c r="L118" s="152">
        <v>4</v>
      </c>
      <c r="M118" s="47">
        <v>2015</v>
      </c>
      <c r="N118" s="14">
        <f>IF(K118="","",IF(O118="",IF(K118=0,"",IF(K118&lt;=[9]Разработчик!$D$7,[9]Разработчик!$C$8,IF(K118&lt;=[9]Разработчик!$G$7,[9]Разработчик!$F$8,IF(K118&lt;=[9]Разработчик!$J$7,[9]Разработчик!$I$8,IF(K118&lt;=[9]Разработчик!$M$7,[9]Разработчик!$L$8,IF(K118&lt;=[9]Разработчик!$P$7,[9]Разработчик!$O$8,IF(K118&lt;=[9]Разработчик!$S$7,[9]Разработчик!$R$8,IF(K118&lt;=425.9,3.5,IF(K118&gt;=[9]Разработчик!$V$7,[9]Разработчик!$U$8))))))))),"-"))</f>
        <v>1.5</v>
      </c>
      <c r="O118" s="15"/>
      <c r="P118" s="47">
        <v>2019</v>
      </c>
      <c r="Q118" s="47">
        <v>2023</v>
      </c>
      <c r="R118" s="47">
        <v>20</v>
      </c>
      <c r="S118" s="154" t="s">
        <v>1818</v>
      </c>
      <c r="T118" s="17">
        <f t="shared" si="14"/>
        <v>2035</v>
      </c>
      <c r="U118" s="30"/>
      <c r="V118" s="30"/>
      <c r="W118" s="30">
        <v>2</v>
      </c>
      <c r="X118" s="30"/>
      <c r="Y118" s="30"/>
      <c r="Z118" s="30">
        <v>1</v>
      </c>
      <c r="AA118" s="416"/>
      <c r="AB118" s="207" t="s">
        <v>2521</v>
      </c>
      <c r="AC118" s="196">
        <f t="shared" si="11"/>
        <v>1</v>
      </c>
      <c r="AD118" s="196">
        <f t="shared" si="12"/>
        <v>7</v>
      </c>
      <c r="AE118" s="196">
        <f t="shared" si="13"/>
        <v>8</v>
      </c>
    </row>
    <row r="119" spans="1:31" s="7" customFormat="1" ht="22.5" x14ac:dyDescent="0.25">
      <c r="A119" s="322"/>
      <c r="B119" s="239">
        <v>58</v>
      </c>
      <c r="C119" s="322"/>
      <c r="D119" s="71" t="s">
        <v>2161</v>
      </c>
      <c r="E119" s="322"/>
      <c r="F119" s="47" t="s">
        <v>30</v>
      </c>
      <c r="G119" s="71">
        <v>0.5</v>
      </c>
      <c r="H119" s="322"/>
      <c r="I119" s="322"/>
      <c r="J119" s="152">
        <v>0.2</v>
      </c>
      <c r="K119" s="71">
        <v>57</v>
      </c>
      <c r="L119" s="152">
        <v>4</v>
      </c>
      <c r="M119" s="47">
        <v>2015</v>
      </c>
      <c r="N119" s="14">
        <f>IF(K119="","",IF(O119="",IF(K119=0,"",IF(K119&lt;=[9]Разработчик!$D$7,[9]Разработчик!$C$8,IF(K119&lt;=[9]Разработчик!$G$7,[9]Разработчик!$F$8,IF(K119&lt;=[9]Разработчик!$J$7,[9]Разработчик!$I$8,IF(K119&lt;=[9]Разработчик!$M$7,[9]Разработчик!$L$8,IF(K119&lt;=[9]Разработчик!$P$7,[9]Разработчик!$O$8,IF(K119&lt;=[9]Разработчик!$S$7,[9]Разработчик!$R$8,IF(K119&lt;=425.9,3.5,IF(K119&gt;=[9]Разработчик!$V$7,[9]Разработчик!$U$8))))))))),"-"))</f>
        <v>1.5</v>
      </c>
      <c r="O119" s="15"/>
      <c r="P119" s="47">
        <v>2019</v>
      </c>
      <c r="Q119" s="47">
        <v>2023</v>
      </c>
      <c r="R119" s="47">
        <v>20</v>
      </c>
      <c r="S119" s="154" t="s">
        <v>1818</v>
      </c>
      <c r="T119" s="17">
        <f t="shared" si="14"/>
        <v>2035</v>
      </c>
      <c r="U119" s="30"/>
      <c r="V119" s="30"/>
      <c r="W119" s="30">
        <v>2</v>
      </c>
      <c r="X119" s="30"/>
      <c r="Y119" s="30"/>
      <c r="Z119" s="30">
        <v>1</v>
      </c>
      <c r="AA119" s="416"/>
      <c r="AB119" s="207" t="s">
        <v>2521</v>
      </c>
      <c r="AC119" s="196">
        <f t="shared" si="11"/>
        <v>1</v>
      </c>
      <c r="AD119" s="196">
        <f t="shared" si="12"/>
        <v>7</v>
      </c>
      <c r="AE119" s="196">
        <f t="shared" si="13"/>
        <v>8</v>
      </c>
    </row>
    <row r="120" spans="1:31" s="7" customFormat="1" ht="22.5" x14ac:dyDescent="0.25">
      <c r="A120" s="322"/>
      <c r="B120" s="239">
        <v>58</v>
      </c>
      <c r="C120" s="322"/>
      <c r="D120" s="71" t="s">
        <v>2162</v>
      </c>
      <c r="E120" s="322"/>
      <c r="F120" s="47" t="s">
        <v>30</v>
      </c>
      <c r="G120" s="71">
        <v>0.5</v>
      </c>
      <c r="H120" s="322"/>
      <c r="I120" s="322"/>
      <c r="J120" s="152">
        <v>0.2</v>
      </c>
      <c r="K120" s="71">
        <v>32</v>
      </c>
      <c r="L120" s="152">
        <v>4</v>
      </c>
      <c r="M120" s="47">
        <v>2015</v>
      </c>
      <c r="N120" s="14">
        <f>IF(K120="","",IF(O120="",IF(K120=0,"",IF(K120&lt;=[9]Разработчик!$D$7,[9]Разработчик!$C$8,IF(K120&lt;=[9]Разработчик!$G$7,[9]Разработчик!$F$8,IF(K120&lt;=[9]Разработчик!$J$7,[9]Разработчик!$I$8,IF(K120&lt;=[9]Разработчик!$M$7,[9]Разработчик!$L$8,IF(K120&lt;=[9]Разработчик!$P$7,[9]Разработчик!$O$8,IF(K120&lt;=[9]Разработчик!$S$7,[9]Разработчик!$R$8,IF(K120&lt;=425.9,3.5,IF(K120&gt;=[9]Разработчик!$V$7,[9]Разработчик!$U$8))))))))),"-"))</f>
        <v>1.5</v>
      </c>
      <c r="O120" s="15"/>
      <c r="P120" s="47">
        <v>2019</v>
      </c>
      <c r="Q120" s="47">
        <v>2023</v>
      </c>
      <c r="R120" s="47">
        <v>20</v>
      </c>
      <c r="S120" s="154" t="s">
        <v>1818</v>
      </c>
      <c r="T120" s="17">
        <f t="shared" si="14"/>
        <v>2035</v>
      </c>
      <c r="U120" s="30"/>
      <c r="V120" s="30"/>
      <c r="W120" s="30">
        <v>1</v>
      </c>
      <c r="X120" s="30"/>
      <c r="Y120" s="30"/>
      <c r="Z120" s="30"/>
      <c r="AA120" s="416"/>
      <c r="AB120" s="207" t="s">
        <v>2521</v>
      </c>
      <c r="AC120" s="196">
        <f t="shared" si="11"/>
        <v>0</v>
      </c>
      <c r="AD120" s="196">
        <f t="shared" si="12"/>
        <v>2</v>
      </c>
      <c r="AE120" s="196">
        <f t="shared" si="13"/>
        <v>2</v>
      </c>
    </row>
    <row r="121" spans="1:31" s="7" customFormat="1" ht="22.5" x14ac:dyDescent="0.25">
      <c r="A121" s="322"/>
      <c r="B121" s="239">
        <v>58</v>
      </c>
      <c r="C121" s="322"/>
      <c r="D121" s="71" t="s">
        <v>2163</v>
      </c>
      <c r="E121" s="322"/>
      <c r="F121" s="47" t="s">
        <v>30</v>
      </c>
      <c r="G121" s="71">
        <v>0.5</v>
      </c>
      <c r="H121" s="322"/>
      <c r="I121" s="322"/>
      <c r="J121" s="152">
        <v>2</v>
      </c>
      <c r="K121" s="71">
        <v>57</v>
      </c>
      <c r="L121" s="152">
        <v>4</v>
      </c>
      <c r="M121" s="47">
        <v>2015</v>
      </c>
      <c r="N121" s="14">
        <f>IF(K121="","",IF(O121="",IF(K121=0,"",IF(K121&lt;=[9]Разработчик!$D$7,[9]Разработчик!$C$8,IF(K121&lt;=[9]Разработчик!$G$7,[9]Разработчик!$F$8,IF(K121&lt;=[9]Разработчик!$J$7,[9]Разработчик!$I$8,IF(K121&lt;=[9]Разработчик!$M$7,[9]Разработчик!$L$8,IF(K121&lt;=[9]Разработчик!$P$7,[9]Разработчик!$O$8,IF(K121&lt;=[9]Разработчик!$S$7,[9]Разработчик!$R$8,IF(K121&lt;=425.9,3.5,IF(K121&gt;=[9]Разработчик!$V$7,[9]Разработчик!$U$8))))))))),"-"))</f>
        <v>1.5</v>
      </c>
      <c r="O121" s="15"/>
      <c r="P121" s="47">
        <v>2019</v>
      </c>
      <c r="Q121" s="47">
        <v>2023</v>
      </c>
      <c r="R121" s="47">
        <v>20</v>
      </c>
      <c r="S121" s="154" t="s">
        <v>1818</v>
      </c>
      <c r="T121" s="17">
        <f t="shared" si="14"/>
        <v>2035</v>
      </c>
      <c r="U121" s="47">
        <v>7</v>
      </c>
      <c r="V121" s="47">
        <v>2</v>
      </c>
      <c r="W121" s="30">
        <v>4</v>
      </c>
      <c r="X121" s="30"/>
      <c r="Y121" s="30"/>
      <c r="Z121" s="30">
        <v>1</v>
      </c>
      <c r="AA121" s="416"/>
      <c r="AB121" s="207" t="s">
        <v>2521</v>
      </c>
      <c r="AC121" s="196">
        <f t="shared" si="11"/>
        <v>10</v>
      </c>
      <c r="AD121" s="196">
        <f t="shared" si="12"/>
        <v>31</v>
      </c>
      <c r="AE121" s="196">
        <f t="shared" si="13"/>
        <v>41</v>
      </c>
    </row>
    <row r="122" spans="1:31" s="7" customFormat="1" ht="22.5" x14ac:dyDescent="0.25">
      <c r="A122" s="322" t="s">
        <v>2164</v>
      </c>
      <c r="B122" s="239">
        <v>66</v>
      </c>
      <c r="C122" s="322" t="s">
        <v>2165</v>
      </c>
      <c r="D122" s="321" t="s">
        <v>2166</v>
      </c>
      <c r="E122" s="322" t="s">
        <v>845</v>
      </c>
      <c r="F122" s="47" t="s">
        <v>33</v>
      </c>
      <c r="G122" s="321">
        <v>0.5</v>
      </c>
      <c r="H122" s="322">
        <v>0.12</v>
      </c>
      <c r="I122" s="322">
        <v>122</v>
      </c>
      <c r="J122" s="152">
        <v>45.7</v>
      </c>
      <c r="K122" s="71">
        <v>325</v>
      </c>
      <c r="L122" s="152">
        <v>6</v>
      </c>
      <c r="M122" s="47">
        <v>2015</v>
      </c>
      <c r="N122" s="14">
        <f>IF(K122="","",IF(O122="",IF(K122=0,"",IF(K122&lt;=[9]Разработчик!$D$7,[9]Разработчик!$C$8,IF(K122&lt;=[9]Разработчик!$G$7,[9]Разработчик!$F$8,IF(K122&lt;=[9]Разработчик!$J$7,[9]Разработчик!$I$8,IF(K122&lt;=[9]Разработчик!$M$7,[9]Разработчик!$L$8,IF(K122&lt;=[9]Разработчик!$P$7,[9]Разработчик!$O$8,IF(K122&lt;=[9]Разработчик!$S$7,[9]Разработчик!$R$8,IF(K122&lt;=425.9,3.5,IF(K122&gt;=[9]Разработчик!$V$7,[9]Разработчик!$U$8))))))))),"-"))</f>
        <v>3</v>
      </c>
      <c r="O122" s="15"/>
      <c r="P122" s="47">
        <v>2019</v>
      </c>
      <c r="Q122" s="47">
        <v>2023</v>
      </c>
      <c r="R122" s="47">
        <v>20</v>
      </c>
      <c r="S122" s="154" t="s">
        <v>310</v>
      </c>
      <c r="T122" s="17">
        <f t="shared" si="14"/>
        <v>2035</v>
      </c>
      <c r="U122" s="47">
        <v>10</v>
      </c>
      <c r="V122" s="47">
        <v>4</v>
      </c>
      <c r="W122" s="30">
        <v>3</v>
      </c>
      <c r="X122" s="30">
        <v>1</v>
      </c>
      <c r="Y122" s="30">
        <v>2</v>
      </c>
      <c r="Z122" s="30">
        <v>4</v>
      </c>
      <c r="AA122" s="416" t="s">
        <v>3100</v>
      </c>
      <c r="AB122" s="207" t="s">
        <v>2521</v>
      </c>
      <c r="AC122" s="196">
        <f t="shared" si="11"/>
        <v>21</v>
      </c>
      <c r="AD122" s="196">
        <f t="shared" si="12"/>
        <v>54</v>
      </c>
      <c r="AE122" s="196">
        <f t="shared" si="13"/>
        <v>75</v>
      </c>
    </row>
    <row r="123" spans="1:31" s="7" customFormat="1" ht="22.5" x14ac:dyDescent="0.25">
      <c r="A123" s="322"/>
      <c r="B123" s="239">
        <v>66</v>
      </c>
      <c r="C123" s="322"/>
      <c r="D123" s="321"/>
      <c r="E123" s="322"/>
      <c r="F123" s="47" t="s">
        <v>33</v>
      </c>
      <c r="G123" s="321"/>
      <c r="H123" s="322"/>
      <c r="I123" s="322"/>
      <c r="J123" s="152">
        <v>0.4</v>
      </c>
      <c r="K123" s="71">
        <v>159</v>
      </c>
      <c r="L123" s="152">
        <v>6</v>
      </c>
      <c r="M123" s="47">
        <v>2015</v>
      </c>
      <c r="N123" s="14">
        <f>IF(K123="","",IF(O123="",IF(K123=0,"",IF(K123&lt;=[9]Разработчик!$D$7,[9]Разработчик!$C$8,IF(K123&lt;=[9]Разработчик!$G$7,[9]Разработчик!$F$8,IF(K123&lt;=[9]Разработчик!$J$7,[9]Разработчик!$I$8,IF(K123&lt;=[9]Разработчик!$M$7,[9]Разработчик!$L$8,IF(K123&lt;=[9]Разработчик!$P$7,[9]Разработчик!$O$8,IF(K123&lt;=[9]Разработчик!$S$7,[9]Разработчик!$R$8,IF(K123&lt;=425.9,3.5,IF(K123&gt;=[9]Разработчик!$V$7,[9]Разработчик!$U$8))))))))),"-"))</f>
        <v>2.5</v>
      </c>
      <c r="O123" s="15"/>
      <c r="P123" s="47">
        <v>2019</v>
      </c>
      <c r="Q123" s="47">
        <v>2023</v>
      </c>
      <c r="R123" s="47">
        <v>20</v>
      </c>
      <c r="S123" s="154" t="s">
        <v>310</v>
      </c>
      <c r="T123" s="17">
        <f t="shared" si="14"/>
        <v>2035</v>
      </c>
      <c r="U123" s="30"/>
      <c r="V123" s="30">
        <v>1</v>
      </c>
      <c r="W123" s="30"/>
      <c r="X123" s="30"/>
      <c r="Y123" s="30"/>
      <c r="Z123" s="30">
        <v>1</v>
      </c>
      <c r="AA123" s="416"/>
      <c r="AB123" s="207" t="s">
        <v>2521</v>
      </c>
      <c r="AC123" s="196">
        <f t="shared" si="11"/>
        <v>2</v>
      </c>
      <c r="AD123" s="196">
        <f t="shared" si="12"/>
        <v>6</v>
      </c>
      <c r="AE123" s="196">
        <f t="shared" si="13"/>
        <v>8</v>
      </c>
    </row>
    <row r="124" spans="1:31" s="7" customFormat="1" ht="22.5" x14ac:dyDescent="0.25">
      <c r="A124" s="322"/>
      <c r="B124" s="239">
        <v>66</v>
      </c>
      <c r="C124" s="322"/>
      <c r="D124" s="321"/>
      <c r="E124" s="322"/>
      <c r="F124" s="47" t="s">
        <v>33</v>
      </c>
      <c r="G124" s="321"/>
      <c r="H124" s="322"/>
      <c r="I124" s="322"/>
      <c r="J124" s="152">
        <v>0.3</v>
      </c>
      <c r="K124" s="71">
        <v>89</v>
      </c>
      <c r="L124" s="152">
        <v>5</v>
      </c>
      <c r="M124" s="47">
        <v>2015</v>
      </c>
      <c r="N124" s="14">
        <f>IF(K124="","",IF(O124="",IF(K124=0,"",IF(K124&lt;=[9]Разработчик!$D$7,[9]Разработчик!$C$8,IF(K124&lt;=[9]Разработчик!$G$7,[9]Разработчик!$F$8,IF(K124&lt;=[9]Разработчик!$J$7,[9]Разработчик!$I$8,IF(K124&lt;=[9]Разработчик!$M$7,[9]Разработчик!$L$8,IF(K124&lt;=[9]Разработчик!$P$7,[9]Разработчик!$O$8,IF(K124&lt;=[9]Разработчик!$S$7,[9]Разработчик!$R$8,IF(K124&lt;=425.9,3.5,IF(K124&gt;=[9]Разработчик!$V$7,[9]Разработчик!$U$8))))))))),"-"))</f>
        <v>2</v>
      </c>
      <c r="O124" s="15"/>
      <c r="P124" s="47">
        <v>2019</v>
      </c>
      <c r="Q124" s="47">
        <v>2023</v>
      </c>
      <c r="R124" s="47">
        <v>20</v>
      </c>
      <c r="S124" s="154" t="s">
        <v>310</v>
      </c>
      <c r="T124" s="17">
        <f t="shared" si="14"/>
        <v>2035</v>
      </c>
      <c r="U124" s="30"/>
      <c r="V124" s="30"/>
      <c r="W124" s="30">
        <v>1</v>
      </c>
      <c r="X124" s="30"/>
      <c r="Y124" s="30">
        <v>1</v>
      </c>
      <c r="Z124" s="30"/>
      <c r="AA124" s="416"/>
      <c r="AB124" s="207" t="s">
        <v>2521</v>
      </c>
      <c r="AC124" s="196">
        <f t="shared" si="11"/>
        <v>1</v>
      </c>
      <c r="AD124" s="196">
        <f t="shared" si="12"/>
        <v>3</v>
      </c>
      <c r="AE124" s="196">
        <f t="shared" si="13"/>
        <v>4</v>
      </c>
    </row>
    <row r="125" spans="1:31" s="7" customFormat="1" ht="22.5" x14ac:dyDescent="0.25">
      <c r="A125" s="322"/>
      <c r="B125" s="239">
        <v>66</v>
      </c>
      <c r="C125" s="322"/>
      <c r="D125" s="321"/>
      <c r="E125" s="322"/>
      <c r="F125" s="47" t="s">
        <v>33</v>
      </c>
      <c r="G125" s="321"/>
      <c r="H125" s="322"/>
      <c r="I125" s="322"/>
      <c r="J125" s="152">
        <v>1.4</v>
      </c>
      <c r="K125" s="71">
        <v>57</v>
      </c>
      <c r="L125" s="152">
        <v>4</v>
      </c>
      <c r="M125" s="47">
        <v>2015</v>
      </c>
      <c r="N125" s="14">
        <f>IF(K125="","",IF(O125="",IF(K125=0,"",IF(K125&lt;=[9]Разработчик!$D$7,[9]Разработчик!$C$8,IF(K125&lt;=[9]Разработчик!$G$7,[9]Разработчик!$F$8,IF(K125&lt;=[9]Разработчик!$J$7,[9]Разработчик!$I$8,IF(K125&lt;=[9]Разработчик!$M$7,[9]Разработчик!$L$8,IF(K125&lt;=[9]Разработчик!$P$7,[9]Разработчик!$O$8,IF(K125&lt;=[9]Разработчик!$S$7,[9]Разработчик!$R$8,IF(K125&lt;=425.9,3.5,IF(K125&gt;=[9]Разработчик!$V$7,[9]Разработчик!$U$8))))))))),"-"))</f>
        <v>1.5</v>
      </c>
      <c r="O125" s="15"/>
      <c r="P125" s="47">
        <v>2019</v>
      </c>
      <c r="Q125" s="47">
        <v>2023</v>
      </c>
      <c r="R125" s="47">
        <v>20</v>
      </c>
      <c r="S125" s="154" t="s">
        <v>310</v>
      </c>
      <c r="T125" s="17">
        <f t="shared" si="14"/>
        <v>2035</v>
      </c>
      <c r="U125" s="47">
        <v>2</v>
      </c>
      <c r="V125" s="47">
        <v>2</v>
      </c>
      <c r="W125" s="30">
        <v>3</v>
      </c>
      <c r="X125" s="30"/>
      <c r="Y125" s="30">
        <v>1</v>
      </c>
      <c r="Z125" s="30">
        <v>2</v>
      </c>
      <c r="AA125" s="416"/>
      <c r="AB125" s="207" t="s">
        <v>2521</v>
      </c>
      <c r="AC125" s="196">
        <f t="shared" si="11"/>
        <v>7</v>
      </c>
      <c r="AD125" s="196">
        <f t="shared" si="12"/>
        <v>23</v>
      </c>
      <c r="AE125" s="196">
        <f t="shared" si="13"/>
        <v>30</v>
      </c>
    </row>
    <row r="126" spans="1:31" s="7" customFormat="1" ht="22.5" x14ac:dyDescent="0.25">
      <c r="A126" s="322"/>
      <c r="B126" s="239">
        <v>66</v>
      </c>
      <c r="C126" s="322"/>
      <c r="D126" s="321" t="s">
        <v>2167</v>
      </c>
      <c r="E126" s="322"/>
      <c r="F126" s="47" t="s">
        <v>33</v>
      </c>
      <c r="G126" s="321">
        <v>0.5</v>
      </c>
      <c r="H126" s="322"/>
      <c r="I126" s="322"/>
      <c r="J126" s="152">
        <v>2.6</v>
      </c>
      <c r="K126" s="71">
        <v>325</v>
      </c>
      <c r="L126" s="152">
        <v>6</v>
      </c>
      <c r="M126" s="47">
        <v>2015</v>
      </c>
      <c r="N126" s="14">
        <f>IF(K126="","",IF(O126="",IF(K126=0,"",IF(K126&lt;=[9]Разработчик!$D$7,[9]Разработчик!$C$8,IF(K126&lt;=[9]Разработчик!$G$7,[9]Разработчик!$F$8,IF(K126&lt;=[9]Разработчик!$J$7,[9]Разработчик!$I$8,IF(K126&lt;=[9]Разработчик!$M$7,[9]Разработчик!$L$8,IF(K126&lt;=[9]Разработчик!$P$7,[9]Разработчик!$O$8,IF(K126&lt;=[9]Разработчик!$S$7,[9]Разработчик!$R$8,IF(K126&lt;=425.9,3.5,IF(K126&gt;=[9]Разработчик!$V$7,[9]Разработчик!$U$8))))))))),"-"))</f>
        <v>3</v>
      </c>
      <c r="O126" s="15"/>
      <c r="P126" s="47">
        <v>2019</v>
      </c>
      <c r="Q126" s="47">
        <v>2023</v>
      </c>
      <c r="R126" s="47">
        <v>20</v>
      </c>
      <c r="S126" s="154" t="s">
        <v>310</v>
      </c>
      <c r="T126" s="17">
        <f t="shared" si="14"/>
        <v>2035</v>
      </c>
      <c r="U126" s="47">
        <v>1</v>
      </c>
      <c r="V126" s="47">
        <v>2</v>
      </c>
      <c r="W126" s="30"/>
      <c r="X126" s="30">
        <v>1</v>
      </c>
      <c r="Y126" s="30"/>
      <c r="Z126" s="30">
        <v>2</v>
      </c>
      <c r="AA126" s="416"/>
      <c r="AB126" s="207" t="s">
        <v>2521</v>
      </c>
      <c r="AC126" s="196">
        <f t="shared" si="11"/>
        <v>6</v>
      </c>
      <c r="AD126" s="196">
        <f t="shared" si="12"/>
        <v>16</v>
      </c>
      <c r="AE126" s="196">
        <f t="shared" si="13"/>
        <v>22</v>
      </c>
    </row>
    <row r="127" spans="1:31" s="7" customFormat="1" ht="22.5" x14ac:dyDescent="0.25">
      <c r="A127" s="322"/>
      <c r="B127" s="239">
        <v>66</v>
      </c>
      <c r="C127" s="322"/>
      <c r="D127" s="321"/>
      <c r="E127" s="322"/>
      <c r="F127" s="47" t="s">
        <v>33</v>
      </c>
      <c r="G127" s="321"/>
      <c r="H127" s="322"/>
      <c r="I127" s="322"/>
      <c r="J127" s="152">
        <v>0.4</v>
      </c>
      <c r="K127" s="71">
        <v>159</v>
      </c>
      <c r="L127" s="152">
        <v>6</v>
      </c>
      <c r="M127" s="47">
        <v>2015</v>
      </c>
      <c r="N127" s="14">
        <f>IF(K127="","",IF(O127="",IF(K127=0,"",IF(K127&lt;=[9]Разработчик!$D$7,[9]Разработчик!$C$8,IF(K127&lt;=[9]Разработчик!$G$7,[9]Разработчик!$F$8,IF(K127&lt;=[9]Разработчик!$J$7,[9]Разработчик!$I$8,IF(K127&lt;=[9]Разработчик!$M$7,[9]Разработчик!$L$8,IF(K127&lt;=[9]Разработчик!$P$7,[9]Разработчик!$O$8,IF(K127&lt;=[9]Разработчик!$S$7,[9]Разработчик!$R$8,IF(K127&lt;=425.9,3.5,IF(K127&gt;=[9]Разработчик!$V$7,[9]Разработчик!$U$8))))))))),"-"))</f>
        <v>2.5</v>
      </c>
      <c r="O127" s="15"/>
      <c r="P127" s="47">
        <v>2019</v>
      </c>
      <c r="Q127" s="47">
        <v>2023</v>
      </c>
      <c r="R127" s="47">
        <v>20</v>
      </c>
      <c r="S127" s="154" t="s">
        <v>310</v>
      </c>
      <c r="T127" s="17">
        <f t="shared" si="14"/>
        <v>2035</v>
      </c>
      <c r="U127" s="30"/>
      <c r="V127" s="47">
        <v>1</v>
      </c>
      <c r="W127" s="30"/>
      <c r="X127" s="30"/>
      <c r="Y127" s="30"/>
      <c r="Z127" s="30">
        <v>1</v>
      </c>
      <c r="AA127" s="416"/>
      <c r="AB127" s="207" t="s">
        <v>2521</v>
      </c>
      <c r="AC127" s="196">
        <f t="shared" si="11"/>
        <v>2</v>
      </c>
      <c r="AD127" s="196">
        <f t="shared" si="12"/>
        <v>6</v>
      </c>
      <c r="AE127" s="196">
        <f t="shared" si="13"/>
        <v>8</v>
      </c>
    </row>
    <row r="128" spans="1:31" s="7" customFormat="1" ht="22.5" x14ac:dyDescent="0.25">
      <c r="A128" s="322"/>
      <c r="B128" s="239">
        <v>66</v>
      </c>
      <c r="C128" s="322"/>
      <c r="D128" s="321"/>
      <c r="E128" s="322"/>
      <c r="F128" s="47" t="s">
        <v>33</v>
      </c>
      <c r="G128" s="321"/>
      <c r="H128" s="322"/>
      <c r="I128" s="322"/>
      <c r="J128" s="152">
        <v>1.5</v>
      </c>
      <c r="K128" s="71">
        <v>57</v>
      </c>
      <c r="L128" s="152">
        <v>4</v>
      </c>
      <c r="M128" s="47">
        <v>2015</v>
      </c>
      <c r="N128" s="14">
        <f>IF(K128="","",IF(O128="",IF(K128=0,"",IF(K128&lt;=[9]Разработчик!$D$7,[9]Разработчик!$C$8,IF(K128&lt;=[9]Разработчик!$G$7,[9]Разработчик!$F$8,IF(K128&lt;=[9]Разработчик!$J$7,[9]Разработчик!$I$8,IF(K128&lt;=[9]Разработчик!$M$7,[9]Разработчик!$L$8,IF(K128&lt;=[9]Разработчик!$P$7,[9]Разработчик!$O$8,IF(K128&lt;=[9]Разработчик!$S$7,[9]Разработчик!$R$8,IF(K128&lt;=425.9,3.5,IF(K128&gt;=[9]Разработчик!$V$7,[9]Разработчик!$U$8))))))))),"-"))</f>
        <v>1.5</v>
      </c>
      <c r="O128" s="15"/>
      <c r="P128" s="47">
        <v>2019</v>
      </c>
      <c r="Q128" s="47">
        <v>2023</v>
      </c>
      <c r="R128" s="47">
        <v>20</v>
      </c>
      <c r="S128" s="154" t="s">
        <v>310</v>
      </c>
      <c r="T128" s="17">
        <f t="shared" si="14"/>
        <v>2035</v>
      </c>
      <c r="U128" s="47">
        <v>2</v>
      </c>
      <c r="V128" s="47">
        <v>2</v>
      </c>
      <c r="W128" s="30">
        <v>3</v>
      </c>
      <c r="X128" s="30"/>
      <c r="Y128" s="30">
        <v>1</v>
      </c>
      <c r="Z128" s="30">
        <v>2</v>
      </c>
      <c r="AA128" s="416"/>
      <c r="AB128" s="207" t="s">
        <v>2521</v>
      </c>
      <c r="AC128" s="196">
        <f t="shared" si="11"/>
        <v>7</v>
      </c>
      <c r="AD128" s="196">
        <f t="shared" si="12"/>
        <v>23</v>
      </c>
      <c r="AE128" s="196">
        <f t="shared" si="13"/>
        <v>30</v>
      </c>
    </row>
    <row r="129" spans="1:31" s="7" customFormat="1" ht="22.5" x14ac:dyDescent="0.25">
      <c r="A129" s="322"/>
      <c r="B129" s="239">
        <v>66</v>
      </c>
      <c r="C129" s="322"/>
      <c r="D129" s="71" t="s">
        <v>2168</v>
      </c>
      <c r="E129" s="322"/>
      <c r="F129" s="47" t="s">
        <v>33</v>
      </c>
      <c r="G129" s="71">
        <v>0.5</v>
      </c>
      <c r="H129" s="322"/>
      <c r="I129" s="322"/>
      <c r="J129" s="152" t="s">
        <v>2048</v>
      </c>
      <c r="K129" s="152" t="s">
        <v>2048</v>
      </c>
      <c r="L129" s="152" t="s">
        <v>2048</v>
      </c>
      <c r="M129" s="47">
        <v>2015</v>
      </c>
      <c r="N129" s="14">
        <f>IF(K129="","",IF(O129="",IF(K129=0,"",IF(K129&lt;=[9]Разработчик!$D$7,[9]Разработчик!$C$8,IF(K129&lt;=[9]Разработчик!$G$7,[9]Разработчик!$F$8,IF(K129&lt;=[9]Разработчик!$J$7,[9]Разработчик!$I$8,IF(K129&lt;=[9]Разработчик!$M$7,[9]Разработчик!$L$8,IF(K129&lt;=[9]Разработчик!$P$7,[9]Разработчик!$O$8,IF(K129&lt;=[9]Разработчик!$S$7,[9]Разработчик!$R$8,IF(K129&lt;=425.9,3.5,IF(K129&gt;=[9]Разработчик!$V$7,[9]Разработчик!$U$8))))))))),"-"))</f>
        <v>4</v>
      </c>
      <c r="O129" s="15"/>
      <c r="P129" s="47">
        <v>2019</v>
      </c>
      <c r="Q129" s="47">
        <v>2023</v>
      </c>
      <c r="R129" s="47">
        <v>20</v>
      </c>
      <c r="S129" s="154" t="s">
        <v>310</v>
      </c>
      <c r="T129" s="17">
        <f t="shared" si="14"/>
        <v>2035</v>
      </c>
      <c r="U129" s="30"/>
      <c r="V129" s="30"/>
      <c r="W129" s="30">
        <v>1</v>
      </c>
      <c r="X129" s="30">
        <v>1</v>
      </c>
      <c r="Y129" s="30">
        <v>1</v>
      </c>
      <c r="Z129" s="30"/>
      <c r="AA129" s="416"/>
      <c r="AB129" s="207" t="s">
        <v>2521</v>
      </c>
      <c r="AC129" s="196">
        <f t="shared" si="11"/>
        <v>2</v>
      </c>
      <c r="AD129" s="196">
        <f t="shared" si="12"/>
        <v>5</v>
      </c>
      <c r="AE129" s="196">
        <f t="shared" si="13"/>
        <v>7</v>
      </c>
    </row>
    <row r="130" spans="1:31" s="7" customFormat="1" ht="22.5" x14ac:dyDescent="0.25">
      <c r="A130" s="322"/>
      <c r="B130" s="239">
        <v>66</v>
      </c>
      <c r="C130" s="322"/>
      <c r="D130" s="71" t="s">
        <v>2169</v>
      </c>
      <c r="E130" s="322"/>
      <c r="F130" s="47" t="s">
        <v>33</v>
      </c>
      <c r="G130" s="71">
        <v>0.5</v>
      </c>
      <c r="H130" s="322"/>
      <c r="I130" s="322"/>
      <c r="J130" s="152" t="s">
        <v>2048</v>
      </c>
      <c r="K130" s="152" t="s">
        <v>2048</v>
      </c>
      <c r="L130" s="152" t="s">
        <v>2048</v>
      </c>
      <c r="M130" s="47">
        <v>2015</v>
      </c>
      <c r="N130" s="14">
        <f>IF(K130="","",IF(O130="",IF(K130=0,"",IF(K130&lt;=[9]Разработчик!$D$7,[9]Разработчик!$C$8,IF(K130&lt;=[9]Разработчик!$G$7,[9]Разработчик!$F$8,IF(K130&lt;=[9]Разработчик!$J$7,[9]Разработчик!$I$8,IF(K130&lt;=[9]Разработчик!$M$7,[9]Разработчик!$L$8,IF(K130&lt;=[9]Разработчик!$P$7,[9]Разработчик!$O$8,IF(K130&lt;=[9]Разработчик!$S$7,[9]Разработчик!$R$8,IF(K130&lt;=425.9,3.5,IF(K130&gt;=[9]Разработчик!$V$7,[9]Разработчик!$U$8))))))))),"-"))</f>
        <v>4</v>
      </c>
      <c r="O130" s="15"/>
      <c r="P130" s="47">
        <v>2019</v>
      </c>
      <c r="Q130" s="47">
        <v>2023</v>
      </c>
      <c r="R130" s="47">
        <v>20</v>
      </c>
      <c r="S130" s="154" t="s">
        <v>310</v>
      </c>
      <c r="T130" s="17">
        <f t="shared" si="14"/>
        <v>2035</v>
      </c>
      <c r="U130" s="30"/>
      <c r="V130" s="30"/>
      <c r="W130" s="30">
        <v>1</v>
      </c>
      <c r="X130" s="30">
        <v>1</v>
      </c>
      <c r="Y130" s="30">
        <v>1</v>
      </c>
      <c r="Z130" s="30"/>
      <c r="AA130" s="416"/>
      <c r="AB130" s="207" t="s">
        <v>2521</v>
      </c>
      <c r="AC130" s="196">
        <f t="shared" si="11"/>
        <v>2</v>
      </c>
      <c r="AD130" s="196">
        <f t="shared" si="12"/>
        <v>5</v>
      </c>
      <c r="AE130" s="196">
        <f t="shared" si="13"/>
        <v>7</v>
      </c>
    </row>
    <row r="131" spans="1:31" s="7" customFormat="1" ht="22.5" x14ac:dyDescent="0.25">
      <c r="A131" s="322" t="s">
        <v>2170</v>
      </c>
      <c r="B131" s="239">
        <v>68</v>
      </c>
      <c r="C131" s="322" t="s">
        <v>2171</v>
      </c>
      <c r="D131" s="321" t="s">
        <v>2172</v>
      </c>
      <c r="E131" s="322" t="s">
        <v>845</v>
      </c>
      <c r="F131" s="47" t="s">
        <v>33</v>
      </c>
      <c r="G131" s="321">
        <v>0.95</v>
      </c>
      <c r="H131" s="322">
        <v>0.8</v>
      </c>
      <c r="I131" s="322">
        <v>122</v>
      </c>
      <c r="J131" s="152">
        <v>21.1</v>
      </c>
      <c r="K131" s="71">
        <v>273</v>
      </c>
      <c r="L131" s="152">
        <v>6</v>
      </c>
      <c r="M131" s="47">
        <v>2015</v>
      </c>
      <c r="N131" s="14">
        <f>IF(K131="","",IF(O131="",IF(K131=0,"",IF(K131&lt;=[9]Разработчик!$D$7,[9]Разработчик!$C$8,IF(K131&lt;=[9]Разработчик!$G$7,[9]Разработчик!$F$8,IF(K131&lt;=[9]Разработчик!$J$7,[9]Разработчик!$I$8,IF(K131&lt;=[9]Разработчик!$M$7,[9]Разработчик!$L$8,IF(K131&lt;=[9]Разработчик!$P$7,[9]Разработчик!$O$8,IF(K131&lt;=[9]Разработчик!$S$7,[9]Разработчик!$R$8,IF(K131&lt;=425.9,3.5,IF(K131&gt;=[9]Разработчик!$V$7,[9]Разработчик!$U$8))))))))),"-"))</f>
        <v>3</v>
      </c>
      <c r="O131" s="15"/>
      <c r="P131" s="47">
        <v>2019</v>
      </c>
      <c r="Q131" s="47">
        <v>2023</v>
      </c>
      <c r="R131" s="47">
        <v>20</v>
      </c>
      <c r="S131" s="154" t="s">
        <v>310</v>
      </c>
      <c r="T131" s="17">
        <f t="shared" ref="T131:T149" si="15">IF(M131="","",M131+R131)</f>
        <v>2035</v>
      </c>
      <c r="U131" s="47">
        <v>7</v>
      </c>
      <c r="V131" s="47">
        <v>1</v>
      </c>
      <c r="W131" s="30">
        <v>4</v>
      </c>
      <c r="X131" s="30">
        <v>4</v>
      </c>
      <c r="Y131" s="30">
        <v>1</v>
      </c>
      <c r="Z131" s="30">
        <v>3</v>
      </c>
      <c r="AA131" s="416" t="s">
        <v>3100</v>
      </c>
      <c r="AB131" s="207" t="s">
        <v>2521</v>
      </c>
      <c r="AC131" s="196">
        <f t="shared" si="11"/>
        <v>16</v>
      </c>
      <c r="AD131" s="196">
        <f t="shared" si="12"/>
        <v>43</v>
      </c>
      <c r="AE131" s="196">
        <f t="shared" si="13"/>
        <v>59</v>
      </c>
    </row>
    <row r="132" spans="1:31" s="7" customFormat="1" ht="22.5" x14ac:dyDescent="0.25">
      <c r="A132" s="322"/>
      <c r="B132" s="239">
        <v>68</v>
      </c>
      <c r="C132" s="322"/>
      <c r="D132" s="321"/>
      <c r="E132" s="322"/>
      <c r="F132" s="47" t="s">
        <v>33</v>
      </c>
      <c r="G132" s="321"/>
      <c r="H132" s="322"/>
      <c r="I132" s="322"/>
      <c r="J132" s="152">
        <v>14.4</v>
      </c>
      <c r="K132" s="71">
        <v>159</v>
      </c>
      <c r="L132" s="152">
        <v>6</v>
      </c>
      <c r="M132" s="47">
        <v>2015</v>
      </c>
      <c r="N132" s="14">
        <f>IF(K132="","",IF(O132="",IF(K132=0,"",IF(K132&lt;=[9]Разработчик!$D$7,[9]Разработчик!$C$8,IF(K132&lt;=[9]Разработчик!$G$7,[9]Разработчик!$F$8,IF(K132&lt;=[9]Разработчик!$J$7,[9]Разработчик!$I$8,IF(K132&lt;=[9]Разработчик!$M$7,[9]Разработчик!$L$8,IF(K132&lt;=[9]Разработчик!$P$7,[9]Разработчик!$O$8,IF(K132&lt;=[9]Разработчик!$S$7,[9]Разработчик!$R$8,IF(K132&lt;=425.9,3.5,IF(K132&gt;=[9]Разработчик!$V$7,[9]Разработчик!$U$8))))))))),"-"))</f>
        <v>2.5</v>
      </c>
      <c r="O132" s="15"/>
      <c r="P132" s="47">
        <v>2019</v>
      </c>
      <c r="Q132" s="47">
        <v>2023</v>
      </c>
      <c r="R132" s="47">
        <v>20</v>
      </c>
      <c r="S132" s="154" t="s">
        <v>310</v>
      </c>
      <c r="T132" s="17">
        <f t="shared" si="15"/>
        <v>2035</v>
      </c>
      <c r="U132" s="47">
        <v>7</v>
      </c>
      <c r="V132" s="47">
        <v>7</v>
      </c>
      <c r="W132" s="30">
        <v>2</v>
      </c>
      <c r="X132" s="30">
        <v>2</v>
      </c>
      <c r="Y132" s="30">
        <v>2</v>
      </c>
      <c r="Z132" s="30">
        <v>7</v>
      </c>
      <c r="AA132" s="416"/>
      <c r="AB132" s="207" t="s">
        <v>2521</v>
      </c>
      <c r="AC132" s="196">
        <f t="shared" si="11"/>
        <v>25</v>
      </c>
      <c r="AD132" s="196">
        <f t="shared" si="12"/>
        <v>66</v>
      </c>
      <c r="AE132" s="196">
        <f t="shared" si="13"/>
        <v>91</v>
      </c>
    </row>
    <row r="133" spans="1:31" s="7" customFormat="1" ht="22.5" x14ac:dyDescent="0.25">
      <c r="A133" s="322"/>
      <c r="B133" s="239">
        <v>68</v>
      </c>
      <c r="C133" s="322"/>
      <c r="D133" s="321"/>
      <c r="E133" s="322"/>
      <c r="F133" s="47" t="s">
        <v>33</v>
      </c>
      <c r="G133" s="321"/>
      <c r="H133" s="322"/>
      <c r="I133" s="322"/>
      <c r="J133" s="152">
        <v>0.8</v>
      </c>
      <c r="K133" s="71">
        <v>57</v>
      </c>
      <c r="L133" s="152">
        <v>4</v>
      </c>
      <c r="M133" s="47">
        <v>2015</v>
      </c>
      <c r="N133" s="14">
        <f>IF(K133="","",IF(O133="",IF(K133=0,"",IF(K133&lt;=[9]Разработчик!$D$7,[9]Разработчик!$C$8,IF(K133&lt;=[9]Разработчик!$G$7,[9]Разработчик!$F$8,IF(K133&lt;=[9]Разработчик!$J$7,[9]Разработчик!$I$8,IF(K133&lt;=[9]Разработчик!$M$7,[9]Разработчик!$L$8,IF(K133&lt;=[9]Разработчик!$P$7,[9]Разработчик!$O$8,IF(K133&lt;=[9]Разработчик!$S$7,[9]Разработчик!$R$8,IF(K133&lt;=425.9,3.5,IF(K133&gt;=[9]Разработчик!$V$7,[9]Разработчик!$U$8))))))))),"-"))</f>
        <v>1.5</v>
      </c>
      <c r="O133" s="15"/>
      <c r="P133" s="47">
        <v>2019</v>
      </c>
      <c r="Q133" s="47">
        <v>2023</v>
      </c>
      <c r="R133" s="47">
        <v>20</v>
      </c>
      <c r="S133" s="154" t="s">
        <v>310</v>
      </c>
      <c r="T133" s="17">
        <f t="shared" si="15"/>
        <v>2035</v>
      </c>
      <c r="U133" s="30"/>
      <c r="V133" s="30"/>
      <c r="W133" s="30">
        <v>2</v>
      </c>
      <c r="X133" s="30"/>
      <c r="Y133" s="30"/>
      <c r="Z133" s="30">
        <v>3</v>
      </c>
      <c r="AA133" s="416"/>
      <c r="AB133" s="207" t="s">
        <v>2521</v>
      </c>
      <c r="AC133" s="196">
        <f t="shared" ref="AC133:AC189" si="16">SUM(U133+V133+X133+Y133+Z133)</f>
        <v>3</v>
      </c>
      <c r="AD133" s="196">
        <f t="shared" ref="AD133:AD189" si="17">SUM(U133*2)+(V133*3)+(W133*2)+(X133*2)+(Y133)+(Z133*3)</f>
        <v>13</v>
      </c>
      <c r="AE133" s="196">
        <f t="shared" ref="AE133:AE189" si="18">SUM(AC133+AD133)</f>
        <v>16</v>
      </c>
    </row>
    <row r="134" spans="1:31" s="7" customFormat="1" ht="22.5" x14ac:dyDescent="0.25">
      <c r="A134" s="322"/>
      <c r="B134" s="239">
        <v>68</v>
      </c>
      <c r="C134" s="322"/>
      <c r="D134" s="321"/>
      <c r="E134" s="322"/>
      <c r="F134" s="47" t="s">
        <v>33</v>
      </c>
      <c r="G134" s="321"/>
      <c r="H134" s="322"/>
      <c r="I134" s="322"/>
      <c r="J134" s="152">
        <v>3.7</v>
      </c>
      <c r="K134" s="71">
        <v>32</v>
      </c>
      <c r="L134" s="152">
        <v>4</v>
      </c>
      <c r="M134" s="47">
        <v>2015</v>
      </c>
      <c r="N134" s="14">
        <f>IF(K134="","",IF(O134="",IF(K134=0,"",IF(K134&lt;=[9]Разработчик!$D$7,[9]Разработчик!$C$8,IF(K134&lt;=[9]Разработчик!$G$7,[9]Разработчик!$F$8,IF(K134&lt;=[9]Разработчик!$J$7,[9]Разработчик!$I$8,IF(K134&lt;=[9]Разработчик!$M$7,[9]Разработчик!$L$8,IF(K134&lt;=[9]Разработчик!$P$7,[9]Разработчик!$O$8,IF(K134&lt;=[9]Разработчик!$S$7,[9]Разработчик!$R$8,IF(K134&lt;=425.9,3.5,IF(K134&gt;=[9]Разработчик!$V$7,[9]Разработчик!$U$8))))))))),"-"))</f>
        <v>1.5</v>
      </c>
      <c r="O134" s="15"/>
      <c r="P134" s="47">
        <v>2019</v>
      </c>
      <c r="Q134" s="47">
        <v>2023</v>
      </c>
      <c r="R134" s="47">
        <v>20</v>
      </c>
      <c r="S134" s="154" t="s">
        <v>310</v>
      </c>
      <c r="T134" s="17">
        <f t="shared" si="15"/>
        <v>2035</v>
      </c>
      <c r="U134" s="47">
        <v>2</v>
      </c>
      <c r="V134" s="30"/>
      <c r="W134" s="30">
        <v>6</v>
      </c>
      <c r="X134" s="30"/>
      <c r="Y134" s="30">
        <v>2</v>
      </c>
      <c r="Z134" s="30">
        <v>2</v>
      </c>
      <c r="AA134" s="416"/>
      <c r="AB134" s="207" t="s">
        <v>2521</v>
      </c>
      <c r="AC134" s="196">
        <f t="shared" si="16"/>
        <v>6</v>
      </c>
      <c r="AD134" s="196">
        <f t="shared" si="17"/>
        <v>24</v>
      </c>
      <c r="AE134" s="196">
        <f t="shared" si="18"/>
        <v>30</v>
      </c>
    </row>
    <row r="135" spans="1:31" s="7" customFormat="1" ht="22.5" x14ac:dyDescent="0.25">
      <c r="A135" s="322"/>
      <c r="B135" s="239">
        <v>68</v>
      </c>
      <c r="C135" s="322"/>
      <c r="D135" s="71" t="s">
        <v>2173</v>
      </c>
      <c r="E135" s="322"/>
      <c r="F135" s="47" t="s">
        <v>33</v>
      </c>
      <c r="G135" s="71">
        <v>0.95</v>
      </c>
      <c r="H135" s="322"/>
      <c r="I135" s="322"/>
      <c r="J135" s="152">
        <v>0.4</v>
      </c>
      <c r="K135" s="71">
        <v>57</v>
      </c>
      <c r="L135" s="152">
        <v>4</v>
      </c>
      <c r="M135" s="47">
        <v>2015</v>
      </c>
      <c r="N135" s="14">
        <f>IF(K135="","",IF(O135="",IF(K135=0,"",IF(K135&lt;=[9]Разработчик!$D$7,[9]Разработчик!$C$8,IF(K135&lt;=[9]Разработчик!$G$7,[9]Разработчик!$F$8,IF(K135&lt;=[9]Разработчик!$J$7,[9]Разработчик!$I$8,IF(K135&lt;=[9]Разработчик!$M$7,[9]Разработчик!$L$8,IF(K135&lt;=[9]Разработчик!$P$7,[9]Разработчик!$O$8,IF(K135&lt;=[9]Разработчик!$S$7,[9]Разработчик!$R$8,IF(K135&lt;=425.9,3.5,IF(K135&gt;=[9]Разработчик!$V$7,[9]Разработчик!$U$8))))))))),"-"))</f>
        <v>1.5</v>
      </c>
      <c r="O135" s="15"/>
      <c r="P135" s="47">
        <v>2019</v>
      </c>
      <c r="Q135" s="47">
        <v>2023</v>
      </c>
      <c r="R135" s="47">
        <v>20</v>
      </c>
      <c r="S135" s="154" t="s">
        <v>310</v>
      </c>
      <c r="T135" s="17">
        <f t="shared" si="15"/>
        <v>2035</v>
      </c>
      <c r="U135" s="30"/>
      <c r="V135" s="30"/>
      <c r="W135" s="30">
        <v>1</v>
      </c>
      <c r="X135" s="30"/>
      <c r="Y135" s="30"/>
      <c r="Z135" s="30">
        <v>1</v>
      </c>
      <c r="AA135" s="416"/>
      <c r="AB135" s="207" t="s">
        <v>2521</v>
      </c>
      <c r="AC135" s="196">
        <f t="shared" si="16"/>
        <v>1</v>
      </c>
      <c r="AD135" s="196">
        <f t="shared" si="17"/>
        <v>5</v>
      </c>
      <c r="AE135" s="196">
        <f t="shared" si="18"/>
        <v>6</v>
      </c>
    </row>
    <row r="136" spans="1:31" s="7" customFormat="1" ht="22.5" x14ac:dyDescent="0.25">
      <c r="A136" s="322" t="s">
        <v>2174</v>
      </c>
      <c r="B136" s="239">
        <v>74</v>
      </c>
      <c r="C136" s="322" t="s">
        <v>2175</v>
      </c>
      <c r="D136" s="321" t="s">
        <v>2176</v>
      </c>
      <c r="E136" s="322" t="s">
        <v>845</v>
      </c>
      <c r="F136" s="47" t="s">
        <v>33</v>
      </c>
      <c r="G136" s="321">
        <v>0.9</v>
      </c>
      <c r="H136" s="322">
        <v>0.05</v>
      </c>
      <c r="I136" s="322">
        <v>45</v>
      </c>
      <c r="J136" s="152">
        <v>37</v>
      </c>
      <c r="K136" s="71">
        <v>377</v>
      </c>
      <c r="L136" s="152">
        <v>7</v>
      </c>
      <c r="M136" s="47">
        <v>2015</v>
      </c>
      <c r="N136" s="14">
        <f>IF(K136="","",IF(O136="",IF(K136=0,"",IF(K136&lt;=[9]Разработчик!$D$7,[9]Разработчик!$C$8,IF(K136&lt;=[9]Разработчик!$G$7,[9]Разработчик!$F$8,IF(K136&lt;=[9]Разработчик!$J$7,[9]Разработчик!$I$8,IF(K136&lt;=[9]Разработчик!$M$7,[9]Разработчик!$L$8,IF(K136&lt;=[9]Разработчик!$P$7,[9]Разработчик!$O$8,IF(K136&lt;=[9]Разработчик!$S$7,[9]Разработчик!$R$8,IF(K136&lt;=425.9,3.5,IF(K136&gt;=[9]Разработчик!$V$7,[9]Разработчик!$U$8))))))))),"-"))</f>
        <v>3.5</v>
      </c>
      <c r="O136" s="15"/>
      <c r="P136" s="47">
        <v>2019</v>
      </c>
      <c r="Q136" s="47">
        <v>2023</v>
      </c>
      <c r="R136" s="47">
        <v>20</v>
      </c>
      <c r="S136" s="154" t="s">
        <v>310</v>
      </c>
      <c r="T136" s="17">
        <f t="shared" si="15"/>
        <v>2035</v>
      </c>
      <c r="U136" s="47">
        <v>8</v>
      </c>
      <c r="V136" s="47">
        <v>6</v>
      </c>
      <c r="W136" s="30">
        <v>3</v>
      </c>
      <c r="X136" s="30">
        <v>2</v>
      </c>
      <c r="Y136" s="30">
        <v>2</v>
      </c>
      <c r="Z136" s="30">
        <v>6</v>
      </c>
      <c r="AA136" s="416"/>
      <c r="AB136" s="207" t="s">
        <v>2521</v>
      </c>
      <c r="AC136" s="196">
        <f t="shared" si="16"/>
        <v>24</v>
      </c>
      <c r="AD136" s="196">
        <f t="shared" si="17"/>
        <v>64</v>
      </c>
      <c r="AE136" s="196">
        <f t="shared" si="18"/>
        <v>88</v>
      </c>
    </row>
    <row r="137" spans="1:31" s="7" customFormat="1" ht="22.5" x14ac:dyDescent="0.25">
      <c r="A137" s="322"/>
      <c r="B137" s="239">
        <v>74</v>
      </c>
      <c r="C137" s="322"/>
      <c r="D137" s="321"/>
      <c r="E137" s="322"/>
      <c r="F137" s="47" t="s">
        <v>33</v>
      </c>
      <c r="G137" s="321"/>
      <c r="H137" s="322"/>
      <c r="I137" s="322"/>
      <c r="J137" s="152">
        <v>1.1000000000000001</v>
      </c>
      <c r="K137" s="71">
        <v>159</v>
      </c>
      <c r="L137" s="152">
        <v>6</v>
      </c>
      <c r="M137" s="47">
        <v>2015</v>
      </c>
      <c r="N137" s="14">
        <f>IF(K137="","",IF(O137="",IF(K137=0,"",IF(K137&lt;=[9]Разработчик!$D$7,[9]Разработчик!$C$8,IF(K137&lt;=[9]Разработчик!$G$7,[9]Разработчик!$F$8,IF(K137&lt;=[9]Разработчик!$J$7,[9]Разработчик!$I$8,IF(K137&lt;=[9]Разработчик!$M$7,[9]Разработчик!$L$8,IF(K137&lt;=[9]Разработчик!$P$7,[9]Разработчик!$O$8,IF(K137&lt;=[9]Разработчик!$S$7,[9]Разработчик!$R$8,IF(K137&lt;=425.9,3.5,IF(K137&gt;=[9]Разработчик!$V$7,[9]Разработчик!$U$8))))))))),"-"))</f>
        <v>2.5</v>
      </c>
      <c r="O137" s="15"/>
      <c r="P137" s="47">
        <v>2019</v>
      </c>
      <c r="Q137" s="47">
        <v>2023</v>
      </c>
      <c r="R137" s="47">
        <v>20</v>
      </c>
      <c r="S137" s="154" t="s">
        <v>310</v>
      </c>
      <c r="T137" s="17">
        <f t="shared" si="15"/>
        <v>2035</v>
      </c>
      <c r="U137" s="30"/>
      <c r="V137" s="30"/>
      <c r="W137" s="30"/>
      <c r="X137" s="30"/>
      <c r="Y137" s="30"/>
      <c r="Z137" s="30"/>
      <c r="AA137" s="416"/>
      <c r="AB137" s="207" t="s">
        <v>2521</v>
      </c>
      <c r="AC137" s="196">
        <f t="shared" si="16"/>
        <v>0</v>
      </c>
      <c r="AD137" s="196">
        <f t="shared" si="17"/>
        <v>0</v>
      </c>
      <c r="AE137" s="196">
        <f t="shared" si="18"/>
        <v>0</v>
      </c>
    </row>
    <row r="138" spans="1:31" s="7" customFormat="1" ht="22.5" x14ac:dyDescent="0.25">
      <c r="A138" s="322"/>
      <c r="B138" s="239">
        <v>74</v>
      </c>
      <c r="C138" s="322"/>
      <c r="D138" s="321"/>
      <c r="E138" s="322"/>
      <c r="F138" s="47" t="s">
        <v>33</v>
      </c>
      <c r="G138" s="321"/>
      <c r="H138" s="322"/>
      <c r="I138" s="322"/>
      <c r="J138" s="152">
        <v>2.7</v>
      </c>
      <c r="K138" s="71">
        <v>57</v>
      </c>
      <c r="L138" s="152">
        <v>4</v>
      </c>
      <c r="M138" s="47">
        <v>2015</v>
      </c>
      <c r="N138" s="14">
        <f>IF(K138="","",IF(O138="",IF(K138=0,"",IF(K138&lt;=[9]Разработчик!$D$7,[9]Разработчик!$C$8,IF(K138&lt;=[9]Разработчик!$G$7,[9]Разработчик!$F$8,IF(K138&lt;=[9]Разработчик!$J$7,[9]Разработчик!$I$8,IF(K138&lt;=[9]Разработчик!$M$7,[9]Разработчик!$L$8,IF(K138&lt;=[9]Разработчик!$P$7,[9]Разработчик!$O$8,IF(K138&lt;=[9]Разработчик!$S$7,[9]Разработчик!$R$8,IF(K138&lt;=425.9,3.5,IF(K138&gt;=[9]Разработчик!$V$7,[9]Разработчик!$U$8))))))))),"-"))</f>
        <v>1.5</v>
      </c>
      <c r="O138" s="15"/>
      <c r="P138" s="47">
        <v>2019</v>
      </c>
      <c r="Q138" s="47">
        <v>2023</v>
      </c>
      <c r="R138" s="47">
        <v>20</v>
      </c>
      <c r="S138" s="154" t="s">
        <v>310</v>
      </c>
      <c r="T138" s="17">
        <f t="shared" si="15"/>
        <v>2035</v>
      </c>
      <c r="U138" s="47">
        <v>2</v>
      </c>
      <c r="V138" s="30"/>
      <c r="W138" s="30">
        <v>6</v>
      </c>
      <c r="X138" s="30"/>
      <c r="Y138" s="30">
        <v>2</v>
      </c>
      <c r="Z138" s="30">
        <v>4</v>
      </c>
      <c r="AA138" s="416"/>
      <c r="AB138" s="207" t="s">
        <v>2521</v>
      </c>
      <c r="AC138" s="196">
        <f t="shared" si="16"/>
        <v>8</v>
      </c>
      <c r="AD138" s="196">
        <f t="shared" si="17"/>
        <v>30</v>
      </c>
      <c r="AE138" s="196">
        <f t="shared" si="18"/>
        <v>38</v>
      </c>
    </row>
    <row r="139" spans="1:31" s="7" customFormat="1" ht="22.5" x14ac:dyDescent="0.25">
      <c r="A139" s="322"/>
      <c r="B139" s="239">
        <v>74</v>
      </c>
      <c r="C139" s="322"/>
      <c r="D139" s="71" t="s">
        <v>2176</v>
      </c>
      <c r="E139" s="322"/>
      <c r="F139" s="47" t="s">
        <v>33</v>
      </c>
      <c r="G139" s="71">
        <v>0.9</v>
      </c>
      <c r="H139" s="322"/>
      <c r="I139" s="322"/>
      <c r="J139" s="152">
        <v>5.4</v>
      </c>
      <c r="K139" s="71">
        <v>377</v>
      </c>
      <c r="L139" s="152">
        <v>7</v>
      </c>
      <c r="M139" s="47">
        <v>2015</v>
      </c>
      <c r="N139" s="14">
        <f>IF(K139="","",IF(O139="",IF(K139=0,"",IF(K139&lt;=[9]Разработчик!$D$7,[9]Разработчик!$C$8,IF(K139&lt;=[9]Разработчик!$G$7,[9]Разработчик!$F$8,IF(K139&lt;=[9]Разработчик!$J$7,[9]Разработчик!$I$8,IF(K139&lt;=[9]Разработчик!$M$7,[9]Разработчик!$L$8,IF(K139&lt;=[9]Разработчик!$P$7,[9]Разработчик!$O$8,IF(K139&lt;=[9]Разработчик!$S$7,[9]Разработчик!$R$8,IF(K139&lt;=425.9,3.5,IF(K139&gt;=[9]Разработчик!$V$7,[9]Разработчик!$U$8))))))))),"-"))</f>
        <v>3.5</v>
      </c>
      <c r="O139" s="15"/>
      <c r="P139" s="47">
        <v>2019</v>
      </c>
      <c r="Q139" s="47">
        <v>2023</v>
      </c>
      <c r="R139" s="47">
        <v>20</v>
      </c>
      <c r="S139" s="154" t="s">
        <v>310</v>
      </c>
      <c r="T139" s="17">
        <f t="shared" si="15"/>
        <v>2035</v>
      </c>
      <c r="U139" s="30"/>
      <c r="V139" s="30"/>
      <c r="W139" s="30"/>
      <c r="X139" s="30"/>
      <c r="Y139" s="30"/>
      <c r="Z139" s="30"/>
      <c r="AA139" s="416"/>
      <c r="AB139" s="207" t="s">
        <v>2521</v>
      </c>
      <c r="AC139" s="196">
        <f t="shared" si="16"/>
        <v>0</v>
      </c>
      <c r="AD139" s="196">
        <f t="shared" si="17"/>
        <v>0</v>
      </c>
      <c r="AE139" s="196">
        <f t="shared" si="18"/>
        <v>0</v>
      </c>
    </row>
    <row r="140" spans="1:31" s="7" customFormat="1" ht="22.5" x14ac:dyDescent="0.25">
      <c r="A140" s="322"/>
      <c r="B140" s="239">
        <v>74</v>
      </c>
      <c r="C140" s="322"/>
      <c r="D140" s="71" t="s">
        <v>2177</v>
      </c>
      <c r="E140" s="322"/>
      <c r="F140" s="47" t="s">
        <v>33</v>
      </c>
      <c r="G140" s="71">
        <v>0.9</v>
      </c>
      <c r="H140" s="322"/>
      <c r="I140" s="322"/>
      <c r="J140" s="152" t="s">
        <v>2048</v>
      </c>
      <c r="K140" s="71" t="s">
        <v>2048</v>
      </c>
      <c r="L140" s="152" t="s">
        <v>2048</v>
      </c>
      <c r="M140" s="47">
        <v>2015</v>
      </c>
      <c r="N140" s="14">
        <f>IF(K140="","",IF(O140="",IF(K140=0,"",IF(K140&lt;=[9]Разработчик!$D$7,[9]Разработчик!$C$8,IF(K140&lt;=[9]Разработчик!$G$7,[9]Разработчик!$F$8,IF(K140&lt;=[9]Разработчик!$J$7,[9]Разработчик!$I$8,IF(K140&lt;=[9]Разработчик!$M$7,[9]Разработчик!$L$8,IF(K140&lt;=[9]Разработчик!$P$7,[9]Разработчик!$O$8,IF(K140&lt;=[9]Разработчик!$S$7,[9]Разработчик!$R$8,IF(K140&lt;=425.9,3.5,IF(K140&gt;=[9]Разработчик!$V$7,[9]Разработчик!$U$8))))))))),"-"))</f>
        <v>4</v>
      </c>
      <c r="O140" s="15"/>
      <c r="P140" s="47">
        <v>2019</v>
      </c>
      <c r="Q140" s="47">
        <v>2023</v>
      </c>
      <c r="R140" s="47">
        <v>20</v>
      </c>
      <c r="S140" s="154" t="s">
        <v>310</v>
      </c>
      <c r="T140" s="17">
        <f t="shared" si="15"/>
        <v>2035</v>
      </c>
      <c r="U140" s="30"/>
      <c r="V140" s="30"/>
      <c r="W140" s="30">
        <v>1</v>
      </c>
      <c r="X140" s="30">
        <v>1</v>
      </c>
      <c r="Y140" s="30">
        <v>1</v>
      </c>
      <c r="Z140" s="30"/>
      <c r="AA140" s="416"/>
      <c r="AB140" s="207" t="s">
        <v>2521</v>
      </c>
      <c r="AC140" s="196">
        <f t="shared" si="16"/>
        <v>2</v>
      </c>
      <c r="AD140" s="196">
        <f t="shared" si="17"/>
        <v>5</v>
      </c>
      <c r="AE140" s="196">
        <f t="shared" si="18"/>
        <v>7</v>
      </c>
    </row>
    <row r="141" spans="1:31" s="7" customFormat="1" ht="22.5" x14ac:dyDescent="0.25">
      <c r="A141" s="322"/>
      <c r="B141" s="239">
        <v>74</v>
      </c>
      <c r="C141" s="322"/>
      <c r="D141" s="71" t="s">
        <v>2178</v>
      </c>
      <c r="E141" s="322"/>
      <c r="F141" s="47" t="s">
        <v>33</v>
      </c>
      <c r="G141" s="71">
        <v>0.9</v>
      </c>
      <c r="H141" s="322"/>
      <c r="I141" s="322"/>
      <c r="J141" s="152" t="s">
        <v>2048</v>
      </c>
      <c r="K141" s="71" t="s">
        <v>2048</v>
      </c>
      <c r="L141" s="152" t="s">
        <v>2048</v>
      </c>
      <c r="M141" s="47">
        <v>2015</v>
      </c>
      <c r="N141" s="14">
        <f>IF(K141="","",IF(O141="",IF(K141=0,"",IF(K141&lt;=[9]Разработчик!$D$7,[9]Разработчик!$C$8,IF(K141&lt;=[9]Разработчик!$G$7,[9]Разработчик!$F$8,IF(K141&lt;=[9]Разработчик!$J$7,[9]Разработчик!$I$8,IF(K141&lt;=[9]Разработчик!$M$7,[9]Разработчик!$L$8,IF(K141&lt;=[9]Разработчик!$P$7,[9]Разработчик!$O$8,IF(K141&lt;=[9]Разработчик!$S$7,[9]Разработчик!$R$8,IF(K141&lt;=425.9,3.5,IF(K141&gt;=[9]Разработчик!$V$7,[9]Разработчик!$U$8))))))))),"-"))</f>
        <v>4</v>
      </c>
      <c r="O141" s="15"/>
      <c r="P141" s="47">
        <v>2019</v>
      </c>
      <c r="Q141" s="47">
        <v>2023</v>
      </c>
      <c r="R141" s="47">
        <v>20</v>
      </c>
      <c r="S141" s="154" t="s">
        <v>310</v>
      </c>
      <c r="T141" s="17">
        <f t="shared" si="15"/>
        <v>2035</v>
      </c>
      <c r="U141" s="30"/>
      <c r="V141" s="30"/>
      <c r="W141" s="30">
        <v>1</v>
      </c>
      <c r="X141" s="30">
        <v>1</v>
      </c>
      <c r="Y141" s="30">
        <v>1</v>
      </c>
      <c r="Z141" s="30"/>
      <c r="AA141" s="416"/>
      <c r="AB141" s="207" t="s">
        <v>2521</v>
      </c>
      <c r="AC141" s="196">
        <f t="shared" si="16"/>
        <v>2</v>
      </c>
      <c r="AD141" s="196">
        <f t="shared" si="17"/>
        <v>5</v>
      </c>
      <c r="AE141" s="196">
        <f t="shared" si="18"/>
        <v>7</v>
      </c>
    </row>
    <row r="142" spans="1:31" s="7" customFormat="1" ht="22.5" x14ac:dyDescent="0.25">
      <c r="A142" s="322" t="s">
        <v>2179</v>
      </c>
      <c r="B142" s="239">
        <v>77</v>
      </c>
      <c r="C142" s="322" t="s">
        <v>2180</v>
      </c>
      <c r="D142" s="321" t="s">
        <v>2181</v>
      </c>
      <c r="E142" s="322" t="s">
        <v>845</v>
      </c>
      <c r="F142" s="47" t="s">
        <v>33</v>
      </c>
      <c r="G142" s="321">
        <v>1.3</v>
      </c>
      <c r="H142" s="413">
        <v>1</v>
      </c>
      <c r="I142" s="322">
        <v>45</v>
      </c>
      <c r="J142" s="152">
        <v>11.5</v>
      </c>
      <c r="K142" s="71">
        <v>273</v>
      </c>
      <c r="L142" s="152">
        <v>6</v>
      </c>
      <c r="M142" s="47">
        <v>2015</v>
      </c>
      <c r="N142" s="14">
        <f>IF(K142="","",IF(O142="",IF(K142=0,"",IF(K142&lt;=[9]Разработчик!$D$7,[9]Разработчик!$C$8,IF(K142&lt;=[9]Разработчик!$G$7,[9]Разработчик!$F$8,IF(K142&lt;=[9]Разработчик!$J$7,[9]Разработчик!$I$8,IF(K142&lt;=[9]Разработчик!$M$7,[9]Разработчик!$L$8,IF(K142&lt;=[9]Разработчик!$P$7,[9]Разработчик!$O$8,IF(K142&lt;=[9]Разработчик!$S$7,[9]Разработчик!$R$8,IF(K142&lt;=425.9,3.5,IF(K142&gt;=[9]Разработчик!$V$7,[9]Разработчик!$U$8))))))))),"-"))</f>
        <v>3</v>
      </c>
      <c r="O142" s="15"/>
      <c r="P142" s="47">
        <v>2019</v>
      </c>
      <c r="Q142" s="47">
        <v>2023</v>
      </c>
      <c r="R142" s="47">
        <v>20</v>
      </c>
      <c r="S142" s="154" t="s">
        <v>310</v>
      </c>
      <c r="T142" s="17">
        <f t="shared" si="15"/>
        <v>2035</v>
      </c>
      <c r="U142" s="47">
        <v>7</v>
      </c>
      <c r="V142" s="47">
        <v>2</v>
      </c>
      <c r="W142" s="30">
        <v>2</v>
      </c>
      <c r="X142" s="30">
        <v>1</v>
      </c>
      <c r="Y142" s="30">
        <v>2</v>
      </c>
      <c r="Z142" s="30">
        <v>2</v>
      </c>
      <c r="AA142" s="416"/>
      <c r="AB142" s="207" t="s">
        <v>2521</v>
      </c>
      <c r="AC142" s="196">
        <f t="shared" si="16"/>
        <v>14</v>
      </c>
      <c r="AD142" s="196">
        <f t="shared" si="17"/>
        <v>34</v>
      </c>
      <c r="AE142" s="196">
        <f t="shared" si="18"/>
        <v>48</v>
      </c>
    </row>
    <row r="143" spans="1:31" s="7" customFormat="1" ht="22.5" x14ac:dyDescent="0.25">
      <c r="A143" s="322"/>
      <c r="B143" s="239">
        <v>77</v>
      </c>
      <c r="C143" s="322"/>
      <c r="D143" s="321"/>
      <c r="E143" s="322"/>
      <c r="F143" s="47" t="s">
        <v>33</v>
      </c>
      <c r="G143" s="321"/>
      <c r="H143" s="413"/>
      <c r="I143" s="322"/>
      <c r="J143" s="152">
        <v>5.3</v>
      </c>
      <c r="K143" s="71">
        <v>219</v>
      </c>
      <c r="L143" s="152">
        <v>6</v>
      </c>
      <c r="M143" s="47">
        <v>2015</v>
      </c>
      <c r="N143" s="14">
        <f>IF(K143="","",IF(O143="",IF(K143=0,"",IF(K143&lt;=[9]Разработчик!$D$7,[9]Разработчик!$C$8,IF(K143&lt;=[9]Разработчик!$G$7,[9]Разработчик!$F$8,IF(K143&lt;=[9]Разработчик!$J$7,[9]Разработчик!$I$8,IF(K143&lt;=[9]Разработчик!$M$7,[9]Разработчик!$L$8,IF(K143&lt;=[9]Разработчик!$P$7,[9]Разработчик!$O$8,IF(K143&lt;=[9]Разработчик!$S$7,[9]Разработчик!$R$8,IF(K143&lt;=425.9,3.5,IF(K143&gt;=[9]Разработчик!$V$7,[9]Разработчик!$U$8))))))))),"-"))</f>
        <v>2.5</v>
      </c>
      <c r="O143" s="15"/>
      <c r="P143" s="47">
        <v>2019</v>
      </c>
      <c r="Q143" s="47">
        <v>2023</v>
      </c>
      <c r="R143" s="47">
        <v>20</v>
      </c>
      <c r="S143" s="154" t="s">
        <v>310</v>
      </c>
      <c r="T143" s="17">
        <f t="shared" si="15"/>
        <v>2035</v>
      </c>
      <c r="U143" s="47">
        <v>1</v>
      </c>
      <c r="V143" s="30"/>
      <c r="W143" s="30">
        <v>1</v>
      </c>
      <c r="X143" s="30"/>
      <c r="Y143" s="30"/>
      <c r="Z143" s="30">
        <v>1</v>
      </c>
      <c r="AA143" s="416"/>
      <c r="AB143" s="207" t="s">
        <v>2521</v>
      </c>
      <c r="AC143" s="196">
        <f t="shared" si="16"/>
        <v>2</v>
      </c>
      <c r="AD143" s="196">
        <f t="shared" si="17"/>
        <v>7</v>
      </c>
      <c r="AE143" s="196">
        <f t="shared" si="18"/>
        <v>9</v>
      </c>
    </row>
    <row r="144" spans="1:31" s="7" customFormat="1" ht="22.5" x14ac:dyDescent="0.25">
      <c r="A144" s="322"/>
      <c r="B144" s="239">
        <v>77</v>
      </c>
      <c r="C144" s="322"/>
      <c r="D144" s="321"/>
      <c r="E144" s="322"/>
      <c r="F144" s="47" t="s">
        <v>33</v>
      </c>
      <c r="G144" s="321"/>
      <c r="H144" s="413"/>
      <c r="I144" s="322"/>
      <c r="J144" s="152">
        <v>0.5</v>
      </c>
      <c r="K144" s="71">
        <v>57</v>
      </c>
      <c r="L144" s="152">
        <v>4</v>
      </c>
      <c r="M144" s="47">
        <v>2015</v>
      </c>
      <c r="N144" s="14">
        <f>IF(K144="","",IF(O144="",IF(K144=0,"",IF(K144&lt;=[9]Разработчик!$D$7,[9]Разработчик!$C$8,IF(K144&lt;=[9]Разработчик!$G$7,[9]Разработчик!$F$8,IF(K144&lt;=[9]Разработчик!$J$7,[9]Разработчик!$I$8,IF(K144&lt;=[9]Разработчик!$M$7,[9]Разработчик!$L$8,IF(K144&lt;=[9]Разработчик!$P$7,[9]Разработчик!$O$8,IF(K144&lt;=[9]Разработчик!$S$7,[9]Разработчик!$R$8,IF(K144&lt;=425.9,3.5,IF(K144&gt;=[9]Разработчик!$V$7,[9]Разработчик!$U$8))))))))),"-"))</f>
        <v>1.5</v>
      </c>
      <c r="O144" s="15"/>
      <c r="P144" s="47">
        <v>2019</v>
      </c>
      <c r="Q144" s="47">
        <v>2023</v>
      </c>
      <c r="R144" s="47">
        <v>20</v>
      </c>
      <c r="S144" s="154" t="s">
        <v>310</v>
      </c>
      <c r="T144" s="17">
        <f t="shared" si="15"/>
        <v>2035</v>
      </c>
      <c r="U144" s="30"/>
      <c r="V144" s="30"/>
      <c r="W144" s="30">
        <v>1</v>
      </c>
      <c r="X144" s="30"/>
      <c r="Y144" s="30"/>
      <c r="Z144" s="30">
        <v>1</v>
      </c>
      <c r="AA144" s="416"/>
      <c r="AB144" s="207" t="s">
        <v>2521</v>
      </c>
      <c r="AC144" s="196">
        <f t="shared" si="16"/>
        <v>1</v>
      </c>
      <c r="AD144" s="196">
        <f t="shared" si="17"/>
        <v>5</v>
      </c>
      <c r="AE144" s="196">
        <f t="shared" si="18"/>
        <v>6</v>
      </c>
    </row>
    <row r="145" spans="1:31" s="7" customFormat="1" ht="22.5" x14ac:dyDescent="0.25">
      <c r="A145" s="322"/>
      <c r="B145" s="239">
        <v>77</v>
      </c>
      <c r="C145" s="322"/>
      <c r="D145" s="71" t="s">
        <v>2182</v>
      </c>
      <c r="E145" s="322"/>
      <c r="F145" s="47" t="s">
        <v>33</v>
      </c>
      <c r="G145" s="71">
        <v>1.3</v>
      </c>
      <c r="H145" s="413"/>
      <c r="I145" s="322"/>
      <c r="J145" s="152">
        <v>0.1</v>
      </c>
      <c r="K145" s="71">
        <v>57</v>
      </c>
      <c r="L145" s="152">
        <v>4</v>
      </c>
      <c r="M145" s="47">
        <v>2015</v>
      </c>
      <c r="N145" s="14">
        <f>IF(K145="","",IF(O145="",IF(K145=0,"",IF(K145&lt;=[9]Разработчик!$D$7,[9]Разработчик!$C$8,IF(K145&lt;=[9]Разработчик!$G$7,[9]Разработчик!$F$8,IF(K145&lt;=[9]Разработчик!$J$7,[9]Разработчик!$I$8,IF(K145&lt;=[9]Разработчик!$M$7,[9]Разработчик!$L$8,IF(K145&lt;=[9]Разработчик!$P$7,[9]Разработчик!$O$8,IF(K145&lt;=[9]Разработчик!$S$7,[9]Разработчик!$R$8,IF(K145&lt;=425.9,3.5,IF(K145&gt;=[9]Разработчик!$V$7,[9]Разработчик!$U$8))))))))),"-"))</f>
        <v>1.5</v>
      </c>
      <c r="O145" s="15"/>
      <c r="P145" s="47">
        <v>2019</v>
      </c>
      <c r="Q145" s="47">
        <v>2023</v>
      </c>
      <c r="R145" s="47">
        <v>20</v>
      </c>
      <c r="S145" s="154" t="s">
        <v>310</v>
      </c>
      <c r="T145" s="17">
        <f t="shared" si="15"/>
        <v>2035</v>
      </c>
      <c r="U145" s="47">
        <v>1</v>
      </c>
      <c r="V145" s="30"/>
      <c r="W145" s="30">
        <v>1</v>
      </c>
      <c r="X145" s="30"/>
      <c r="Y145" s="30"/>
      <c r="Z145" s="30"/>
      <c r="AA145" s="416"/>
      <c r="AB145" s="207" t="s">
        <v>2521</v>
      </c>
      <c r="AC145" s="196">
        <f t="shared" si="16"/>
        <v>1</v>
      </c>
      <c r="AD145" s="196">
        <f t="shared" si="17"/>
        <v>4</v>
      </c>
      <c r="AE145" s="196">
        <f t="shared" si="18"/>
        <v>5</v>
      </c>
    </row>
    <row r="146" spans="1:31" s="7" customFormat="1" ht="22.5" x14ac:dyDescent="0.25">
      <c r="A146" s="322"/>
      <c r="B146" s="239">
        <v>77</v>
      </c>
      <c r="C146" s="322"/>
      <c r="D146" s="71" t="s">
        <v>2183</v>
      </c>
      <c r="E146" s="322"/>
      <c r="F146" s="47" t="s">
        <v>33</v>
      </c>
      <c r="G146" s="71">
        <v>1.3</v>
      </c>
      <c r="H146" s="413"/>
      <c r="I146" s="322"/>
      <c r="J146" s="152">
        <v>0.1</v>
      </c>
      <c r="K146" s="71">
        <v>57</v>
      </c>
      <c r="L146" s="152">
        <v>4</v>
      </c>
      <c r="M146" s="47">
        <v>2015</v>
      </c>
      <c r="N146" s="14">
        <f>IF(K146="","",IF(O146="",IF(K146=0,"",IF(K146&lt;=[9]Разработчик!$D$7,[9]Разработчик!$C$8,IF(K146&lt;=[9]Разработчик!$G$7,[9]Разработчик!$F$8,IF(K146&lt;=[9]Разработчик!$J$7,[9]Разработчик!$I$8,IF(K146&lt;=[9]Разработчик!$M$7,[9]Разработчик!$L$8,IF(K146&lt;=[9]Разработчик!$P$7,[9]Разработчик!$O$8,IF(K146&lt;=[9]Разработчик!$S$7,[9]Разработчик!$R$8,IF(K146&lt;=425.9,3.5,IF(K146&gt;=[9]Разработчик!$V$7,[9]Разработчик!$U$8))))))))),"-"))</f>
        <v>1.5</v>
      </c>
      <c r="O146" s="15"/>
      <c r="P146" s="47">
        <v>2019</v>
      </c>
      <c r="Q146" s="47">
        <v>2023</v>
      </c>
      <c r="R146" s="47">
        <v>20</v>
      </c>
      <c r="S146" s="154" t="s">
        <v>310</v>
      </c>
      <c r="T146" s="17">
        <f t="shared" si="15"/>
        <v>2035</v>
      </c>
      <c r="U146" s="47">
        <v>1</v>
      </c>
      <c r="V146" s="30"/>
      <c r="W146" s="30">
        <v>1</v>
      </c>
      <c r="X146" s="30"/>
      <c r="Y146" s="30"/>
      <c r="Z146" s="30"/>
      <c r="AA146" s="416"/>
      <c r="AB146" s="207" t="s">
        <v>2521</v>
      </c>
      <c r="AC146" s="196">
        <f t="shared" si="16"/>
        <v>1</v>
      </c>
      <c r="AD146" s="196">
        <f t="shared" si="17"/>
        <v>4</v>
      </c>
      <c r="AE146" s="196">
        <f t="shared" si="18"/>
        <v>5</v>
      </c>
    </row>
    <row r="147" spans="1:31" s="7" customFormat="1" ht="22.5" x14ac:dyDescent="0.25">
      <c r="A147" s="322"/>
      <c r="B147" s="239">
        <v>77</v>
      </c>
      <c r="C147" s="322"/>
      <c r="D147" s="71" t="s">
        <v>2184</v>
      </c>
      <c r="E147" s="322"/>
      <c r="F147" s="47" t="s">
        <v>33</v>
      </c>
      <c r="G147" s="71">
        <v>1.3</v>
      </c>
      <c r="H147" s="413"/>
      <c r="I147" s="322"/>
      <c r="J147" s="152">
        <v>0.1</v>
      </c>
      <c r="K147" s="71">
        <v>57</v>
      </c>
      <c r="L147" s="152">
        <v>4</v>
      </c>
      <c r="M147" s="47">
        <v>2015</v>
      </c>
      <c r="N147" s="14">
        <f>IF(K147="","",IF(O147="",IF(K147=0,"",IF(K147&lt;=[9]Разработчик!$D$7,[9]Разработчик!$C$8,IF(K147&lt;=[9]Разработчик!$G$7,[9]Разработчик!$F$8,IF(K147&lt;=[9]Разработчик!$J$7,[9]Разработчик!$I$8,IF(K147&lt;=[9]Разработчик!$M$7,[9]Разработчик!$L$8,IF(K147&lt;=[9]Разработчик!$P$7,[9]Разработчик!$O$8,IF(K147&lt;=[9]Разработчик!$S$7,[9]Разработчик!$R$8,IF(K147&lt;=425.9,3.5,IF(K147&gt;=[9]Разработчик!$V$7,[9]Разработчик!$U$8))))))))),"-"))</f>
        <v>1.5</v>
      </c>
      <c r="O147" s="15"/>
      <c r="P147" s="47">
        <v>2019</v>
      </c>
      <c r="Q147" s="47">
        <v>2023</v>
      </c>
      <c r="R147" s="47">
        <v>20</v>
      </c>
      <c r="S147" s="154" t="s">
        <v>310</v>
      </c>
      <c r="T147" s="17">
        <f t="shared" si="15"/>
        <v>2035</v>
      </c>
      <c r="U147" s="30"/>
      <c r="V147" s="30"/>
      <c r="W147" s="30">
        <v>1</v>
      </c>
      <c r="X147" s="30"/>
      <c r="Y147" s="30"/>
      <c r="Z147" s="30"/>
      <c r="AA147" s="416"/>
      <c r="AB147" s="207" t="s">
        <v>2521</v>
      </c>
      <c r="AC147" s="196">
        <f t="shared" si="16"/>
        <v>0</v>
      </c>
      <c r="AD147" s="196">
        <f t="shared" si="17"/>
        <v>2</v>
      </c>
      <c r="AE147" s="196">
        <f t="shared" si="18"/>
        <v>2</v>
      </c>
    </row>
    <row r="148" spans="1:31" s="7" customFormat="1" ht="22.5" x14ac:dyDescent="0.25">
      <c r="A148" s="322"/>
      <c r="B148" s="239">
        <v>77</v>
      </c>
      <c r="C148" s="322"/>
      <c r="D148" s="71" t="s">
        <v>2185</v>
      </c>
      <c r="E148" s="322"/>
      <c r="F148" s="47" t="s">
        <v>33</v>
      </c>
      <c r="G148" s="71">
        <v>1.3</v>
      </c>
      <c r="H148" s="413"/>
      <c r="I148" s="322"/>
      <c r="J148" s="152">
        <v>0.1</v>
      </c>
      <c r="K148" s="71">
        <v>57</v>
      </c>
      <c r="L148" s="152">
        <v>4</v>
      </c>
      <c r="M148" s="47">
        <v>2015</v>
      </c>
      <c r="N148" s="14">
        <f>IF(K148="","",IF(O148="",IF(K148=0,"",IF(K148&lt;=[9]Разработчик!$D$7,[9]Разработчик!$C$8,IF(K148&lt;=[9]Разработчик!$G$7,[9]Разработчик!$F$8,IF(K148&lt;=[9]Разработчик!$J$7,[9]Разработчик!$I$8,IF(K148&lt;=[9]Разработчик!$M$7,[9]Разработчик!$L$8,IF(K148&lt;=[9]Разработчик!$P$7,[9]Разработчик!$O$8,IF(K148&lt;=[9]Разработчик!$S$7,[9]Разработчик!$R$8,IF(K148&lt;=425.9,3.5,IF(K148&gt;=[9]Разработчик!$V$7,[9]Разработчик!$U$8))))))))),"-"))</f>
        <v>1.5</v>
      </c>
      <c r="O148" s="15"/>
      <c r="P148" s="47">
        <v>2019</v>
      </c>
      <c r="Q148" s="47">
        <v>2023</v>
      </c>
      <c r="R148" s="47">
        <v>20</v>
      </c>
      <c r="S148" s="154" t="s">
        <v>310</v>
      </c>
      <c r="T148" s="17">
        <f t="shared" si="15"/>
        <v>2035</v>
      </c>
      <c r="U148" s="30"/>
      <c r="V148" s="30"/>
      <c r="W148" s="30">
        <v>1</v>
      </c>
      <c r="X148" s="30"/>
      <c r="Y148" s="30"/>
      <c r="Z148" s="30"/>
      <c r="AA148" s="416"/>
      <c r="AB148" s="207" t="s">
        <v>2521</v>
      </c>
      <c r="AC148" s="196">
        <f t="shared" si="16"/>
        <v>0</v>
      </c>
      <c r="AD148" s="196">
        <f t="shared" si="17"/>
        <v>2</v>
      </c>
      <c r="AE148" s="196">
        <f t="shared" si="18"/>
        <v>2</v>
      </c>
    </row>
    <row r="149" spans="1:31" s="7" customFormat="1" ht="22.5" x14ac:dyDescent="0.25">
      <c r="A149" s="322"/>
      <c r="B149" s="239">
        <v>77</v>
      </c>
      <c r="C149" s="322"/>
      <c r="D149" s="321" t="s">
        <v>2186</v>
      </c>
      <c r="E149" s="322"/>
      <c r="F149" s="47" t="s">
        <v>33</v>
      </c>
      <c r="G149" s="321">
        <v>1.3</v>
      </c>
      <c r="H149" s="413"/>
      <c r="I149" s="322"/>
      <c r="J149" s="152">
        <v>40.1</v>
      </c>
      <c r="K149" s="71">
        <v>219</v>
      </c>
      <c r="L149" s="152">
        <v>6</v>
      </c>
      <c r="M149" s="47">
        <v>2015</v>
      </c>
      <c r="N149" s="14">
        <f>IF(K149="","",IF(O149="",IF(K149=0,"",IF(K149&lt;=[9]Разработчик!$D$7,[9]Разработчик!$C$8,IF(K149&lt;=[9]Разработчик!$G$7,[9]Разработчик!$F$8,IF(K149&lt;=[9]Разработчик!$J$7,[9]Разработчик!$I$8,IF(K149&lt;=[9]Разработчик!$M$7,[9]Разработчик!$L$8,IF(K149&lt;=[9]Разработчик!$P$7,[9]Разработчик!$O$8,IF(K149&lt;=[9]Разработчик!$S$7,[9]Разработчик!$R$8,IF(K149&lt;=425.9,3.5,IF(K149&gt;=[9]Разработчик!$V$7,[9]Разработчик!$U$8))))))))),"-"))</f>
        <v>2.5</v>
      </c>
      <c r="O149" s="15"/>
      <c r="P149" s="47">
        <v>2019</v>
      </c>
      <c r="Q149" s="47">
        <v>2023</v>
      </c>
      <c r="R149" s="47">
        <v>20</v>
      </c>
      <c r="S149" s="154" t="s">
        <v>310</v>
      </c>
      <c r="T149" s="17">
        <f t="shared" si="15"/>
        <v>2035</v>
      </c>
      <c r="U149" s="47">
        <v>8</v>
      </c>
      <c r="V149" s="30"/>
      <c r="W149" s="30">
        <v>5</v>
      </c>
      <c r="X149" s="30">
        <v>4</v>
      </c>
      <c r="Y149" s="30">
        <v>2</v>
      </c>
      <c r="Z149" s="30">
        <v>4</v>
      </c>
      <c r="AA149" s="416"/>
      <c r="AB149" s="207" t="s">
        <v>2521</v>
      </c>
      <c r="AC149" s="196">
        <f t="shared" si="16"/>
        <v>18</v>
      </c>
      <c r="AD149" s="196">
        <f t="shared" si="17"/>
        <v>48</v>
      </c>
      <c r="AE149" s="196">
        <f t="shared" si="18"/>
        <v>66</v>
      </c>
    </row>
    <row r="150" spans="1:31" s="7" customFormat="1" ht="22.5" x14ac:dyDescent="0.25">
      <c r="A150" s="322"/>
      <c r="B150" s="239">
        <v>77</v>
      </c>
      <c r="C150" s="322"/>
      <c r="D150" s="321"/>
      <c r="E150" s="322"/>
      <c r="F150" s="47" t="s">
        <v>33</v>
      </c>
      <c r="G150" s="321"/>
      <c r="H150" s="413"/>
      <c r="I150" s="322"/>
      <c r="J150" s="152">
        <v>2.5</v>
      </c>
      <c r="K150" s="71">
        <v>133</v>
      </c>
      <c r="L150" s="152">
        <v>6</v>
      </c>
      <c r="M150" s="47">
        <v>2015</v>
      </c>
      <c r="N150" s="14">
        <f>IF(K150="","",IF(O150="",IF(K150=0,"",IF(K150&lt;=[9]Разработчик!$D$7,[9]Разработчик!$C$8,IF(K150&lt;=[9]Разработчик!$G$7,[9]Разработчик!$F$8,IF(K150&lt;=[9]Разработчик!$J$7,[9]Разработчик!$I$8,IF(K150&lt;=[9]Разработчик!$M$7,[9]Разработчик!$L$8,IF(K150&lt;=[9]Разработчик!$P$7,[9]Разработчик!$O$8,IF(K150&lt;=[9]Разработчик!$S$7,[9]Разработчик!$R$8,IF(K150&lt;=425.9,3.5,IF(K150&gt;=[9]Разработчик!$V$7,[9]Разработчик!$U$8))))))))),"-"))</f>
        <v>2.5</v>
      </c>
      <c r="O150" s="15"/>
      <c r="P150" s="47">
        <v>2019</v>
      </c>
      <c r="Q150" s="47">
        <v>2023</v>
      </c>
      <c r="R150" s="47">
        <v>20</v>
      </c>
      <c r="S150" s="154" t="s">
        <v>310</v>
      </c>
      <c r="T150" s="17">
        <f t="shared" ref="T150:T179" si="19">IF(M150="","",M150+R150)</f>
        <v>2035</v>
      </c>
      <c r="U150" s="30"/>
      <c r="V150" s="30"/>
      <c r="W150" s="30"/>
      <c r="X150" s="30"/>
      <c r="Y150" s="30"/>
      <c r="Z150" s="30"/>
      <c r="AA150" s="416"/>
      <c r="AB150" s="207" t="s">
        <v>2521</v>
      </c>
      <c r="AC150" s="196">
        <f t="shared" si="16"/>
        <v>0</v>
      </c>
      <c r="AD150" s="196">
        <f t="shared" si="17"/>
        <v>0</v>
      </c>
      <c r="AE150" s="196">
        <f t="shared" si="18"/>
        <v>0</v>
      </c>
    </row>
    <row r="151" spans="1:31" s="7" customFormat="1" ht="22.5" x14ac:dyDescent="0.25">
      <c r="A151" s="322"/>
      <c r="B151" s="239">
        <v>77</v>
      </c>
      <c r="C151" s="322"/>
      <c r="D151" s="321"/>
      <c r="E151" s="322"/>
      <c r="F151" s="47" t="s">
        <v>33</v>
      </c>
      <c r="G151" s="321"/>
      <c r="H151" s="413"/>
      <c r="I151" s="322"/>
      <c r="J151" s="152">
        <v>4.5</v>
      </c>
      <c r="K151" s="71">
        <v>89</v>
      </c>
      <c r="L151" s="152">
        <v>5</v>
      </c>
      <c r="M151" s="47">
        <v>2015</v>
      </c>
      <c r="N151" s="14">
        <f>IF(K151="","",IF(O151="",IF(K151=0,"",IF(K151&lt;=[9]Разработчик!$D$7,[9]Разработчик!$C$8,IF(K151&lt;=[9]Разработчик!$G$7,[9]Разработчик!$F$8,IF(K151&lt;=[9]Разработчик!$J$7,[9]Разработчик!$I$8,IF(K151&lt;=[9]Разработчик!$M$7,[9]Разработчик!$L$8,IF(K151&lt;=[9]Разработчик!$P$7,[9]Разработчик!$O$8,IF(K151&lt;=[9]Разработчик!$S$7,[9]Разработчик!$R$8,IF(K151&lt;=425.9,3.5,IF(K151&gt;=[9]Разработчик!$V$7,[9]Разработчик!$U$8))))))))),"-"))</f>
        <v>2</v>
      </c>
      <c r="O151" s="15"/>
      <c r="P151" s="47">
        <v>2019</v>
      </c>
      <c r="Q151" s="47">
        <v>2023</v>
      </c>
      <c r="R151" s="47">
        <v>20</v>
      </c>
      <c r="S151" s="154" t="s">
        <v>310</v>
      </c>
      <c r="T151" s="17">
        <f t="shared" si="19"/>
        <v>2035</v>
      </c>
      <c r="U151" s="47">
        <v>2</v>
      </c>
      <c r="V151" s="30"/>
      <c r="W151" s="30">
        <v>1</v>
      </c>
      <c r="X151" s="30"/>
      <c r="Y151" s="30"/>
      <c r="Z151" s="30"/>
      <c r="AA151" s="416"/>
      <c r="AB151" s="207" t="s">
        <v>2521</v>
      </c>
      <c r="AC151" s="196">
        <f t="shared" si="16"/>
        <v>2</v>
      </c>
      <c r="AD151" s="196">
        <f t="shared" si="17"/>
        <v>6</v>
      </c>
      <c r="AE151" s="196">
        <f t="shared" si="18"/>
        <v>8</v>
      </c>
    </row>
    <row r="152" spans="1:31" s="7" customFormat="1" ht="22.5" x14ac:dyDescent="0.25">
      <c r="A152" s="322"/>
      <c r="B152" s="239">
        <v>77</v>
      </c>
      <c r="C152" s="322"/>
      <c r="D152" s="321"/>
      <c r="E152" s="322"/>
      <c r="F152" s="47" t="s">
        <v>33</v>
      </c>
      <c r="G152" s="321"/>
      <c r="H152" s="413"/>
      <c r="I152" s="322"/>
      <c r="J152" s="152">
        <v>1</v>
      </c>
      <c r="K152" s="71">
        <v>57</v>
      </c>
      <c r="L152" s="152">
        <v>4</v>
      </c>
      <c r="M152" s="47">
        <v>2015</v>
      </c>
      <c r="N152" s="14">
        <f>IF(K152="","",IF(O152="",IF(K152=0,"",IF(K152&lt;=[9]Разработчик!$D$7,[9]Разработчик!$C$8,IF(K152&lt;=[9]Разработчик!$G$7,[9]Разработчик!$F$8,IF(K152&lt;=[9]Разработчик!$J$7,[9]Разработчик!$I$8,IF(K152&lt;=[9]Разработчик!$M$7,[9]Разработчик!$L$8,IF(K152&lt;=[9]Разработчик!$P$7,[9]Разработчик!$O$8,IF(K152&lt;=[9]Разработчик!$S$7,[9]Разработчик!$R$8,IF(K152&lt;=425.9,3.5,IF(K152&gt;=[9]Разработчик!$V$7,[9]Разработчик!$U$8))))))))),"-"))</f>
        <v>1.5</v>
      </c>
      <c r="O152" s="15"/>
      <c r="P152" s="47">
        <v>2019</v>
      </c>
      <c r="Q152" s="47">
        <v>2023</v>
      </c>
      <c r="R152" s="47">
        <v>20</v>
      </c>
      <c r="S152" s="154" t="s">
        <v>310</v>
      </c>
      <c r="T152" s="17">
        <f t="shared" si="19"/>
        <v>2035</v>
      </c>
      <c r="U152" s="30"/>
      <c r="V152" s="30"/>
      <c r="W152" s="30">
        <v>2</v>
      </c>
      <c r="X152" s="30"/>
      <c r="Y152" s="30"/>
      <c r="Z152" s="30">
        <v>2</v>
      </c>
      <c r="AA152" s="416"/>
      <c r="AB152" s="207" t="s">
        <v>2521</v>
      </c>
      <c r="AC152" s="196">
        <f t="shared" si="16"/>
        <v>2</v>
      </c>
      <c r="AD152" s="196">
        <f t="shared" si="17"/>
        <v>10</v>
      </c>
      <c r="AE152" s="196">
        <f t="shared" si="18"/>
        <v>12</v>
      </c>
    </row>
    <row r="153" spans="1:31" s="7" customFormat="1" ht="22.5" x14ac:dyDescent="0.25">
      <c r="A153" s="322"/>
      <c r="B153" s="239">
        <v>77</v>
      </c>
      <c r="C153" s="322"/>
      <c r="D153" s="321"/>
      <c r="E153" s="322"/>
      <c r="F153" s="47" t="s">
        <v>33</v>
      </c>
      <c r="G153" s="321"/>
      <c r="H153" s="413"/>
      <c r="I153" s="322"/>
      <c r="J153" s="152">
        <v>0.3</v>
      </c>
      <c r="K153" s="71">
        <v>32</v>
      </c>
      <c r="L153" s="152">
        <v>4</v>
      </c>
      <c r="M153" s="47">
        <v>2015</v>
      </c>
      <c r="N153" s="14">
        <f>IF(K153="","",IF(O153="",IF(K153=0,"",IF(K153&lt;=[9]Разработчик!$D$7,[9]Разработчик!$C$8,IF(K153&lt;=[9]Разработчик!$G$7,[9]Разработчик!$F$8,IF(K153&lt;=[9]Разработчик!$J$7,[9]Разработчик!$I$8,IF(K153&lt;=[9]Разработчик!$M$7,[9]Разработчик!$L$8,IF(K153&lt;=[9]Разработчик!$P$7,[9]Разработчик!$O$8,IF(K153&lt;=[9]Разработчик!$S$7,[9]Разработчик!$R$8,IF(K153&lt;=425.9,3.5,IF(K153&gt;=[9]Разработчик!$V$7,[9]Разработчик!$U$8))))))))),"-"))</f>
        <v>1.5</v>
      </c>
      <c r="O153" s="15"/>
      <c r="P153" s="47">
        <v>2019</v>
      </c>
      <c r="Q153" s="47">
        <v>2023</v>
      </c>
      <c r="R153" s="47">
        <v>20</v>
      </c>
      <c r="S153" s="154" t="s">
        <v>310</v>
      </c>
      <c r="T153" s="17">
        <f t="shared" si="19"/>
        <v>2035</v>
      </c>
      <c r="U153" s="30"/>
      <c r="V153" s="30"/>
      <c r="W153" s="30">
        <v>1</v>
      </c>
      <c r="X153" s="30"/>
      <c r="Y153" s="30"/>
      <c r="Z153" s="30"/>
      <c r="AA153" s="416"/>
      <c r="AB153" s="207" t="s">
        <v>2521</v>
      </c>
      <c r="AC153" s="196">
        <f t="shared" si="16"/>
        <v>0</v>
      </c>
      <c r="AD153" s="196">
        <f t="shared" si="17"/>
        <v>2</v>
      </c>
      <c r="AE153" s="196">
        <f t="shared" si="18"/>
        <v>2</v>
      </c>
    </row>
    <row r="154" spans="1:31" s="7" customFormat="1" ht="22.5" x14ac:dyDescent="0.25">
      <c r="A154" s="322"/>
      <c r="B154" s="239">
        <v>77</v>
      </c>
      <c r="C154" s="322"/>
      <c r="D154" s="321"/>
      <c r="E154" s="322"/>
      <c r="F154" s="47" t="s">
        <v>33</v>
      </c>
      <c r="G154" s="321"/>
      <c r="H154" s="413"/>
      <c r="I154" s="322"/>
      <c r="J154" s="152">
        <v>0.1</v>
      </c>
      <c r="K154" s="71">
        <v>18</v>
      </c>
      <c r="L154" s="152">
        <v>3.5</v>
      </c>
      <c r="M154" s="47">
        <v>2015</v>
      </c>
      <c r="N154" s="14">
        <f>IF(K154="","",IF(O154="",IF(K154=0,"",IF(K154&lt;=[9]Разработчик!$D$7,[9]Разработчик!$C$8,IF(K154&lt;=[9]Разработчик!$G$7,[9]Разработчик!$F$8,IF(K154&lt;=[9]Разработчик!$J$7,[9]Разработчик!$I$8,IF(K154&lt;=[9]Разработчик!$M$7,[9]Разработчик!$L$8,IF(K154&lt;=[9]Разработчик!$P$7,[9]Разработчик!$O$8,IF(K154&lt;=[9]Разработчик!$S$7,[9]Разработчик!$R$8,IF(K154&lt;=425.9,3.5,IF(K154&gt;=[9]Разработчик!$V$7,[9]Разработчик!$U$8))))))))),"-"))</f>
        <v>1</v>
      </c>
      <c r="O154" s="15"/>
      <c r="P154" s="47">
        <v>2019</v>
      </c>
      <c r="Q154" s="47">
        <v>2023</v>
      </c>
      <c r="R154" s="47">
        <v>20</v>
      </c>
      <c r="S154" s="154" t="s">
        <v>310</v>
      </c>
      <c r="T154" s="17">
        <f t="shared" si="19"/>
        <v>2035</v>
      </c>
      <c r="U154" s="30"/>
      <c r="V154" s="30"/>
      <c r="W154" s="30">
        <v>2</v>
      </c>
      <c r="X154" s="30"/>
      <c r="Y154" s="30"/>
      <c r="Z154" s="30"/>
      <c r="AA154" s="416"/>
      <c r="AB154" s="207" t="s">
        <v>2521</v>
      </c>
      <c r="AC154" s="196">
        <f t="shared" si="16"/>
        <v>0</v>
      </c>
      <c r="AD154" s="196">
        <f t="shared" si="17"/>
        <v>4</v>
      </c>
      <c r="AE154" s="196">
        <f t="shared" si="18"/>
        <v>4</v>
      </c>
    </row>
    <row r="155" spans="1:31" s="7" customFormat="1" ht="22.5" x14ac:dyDescent="0.25">
      <c r="A155" s="322"/>
      <c r="B155" s="239">
        <v>77</v>
      </c>
      <c r="C155" s="322"/>
      <c r="D155" s="71" t="s">
        <v>2187</v>
      </c>
      <c r="E155" s="322"/>
      <c r="F155" s="47" t="s">
        <v>33</v>
      </c>
      <c r="G155" s="71">
        <v>1.3</v>
      </c>
      <c r="H155" s="413"/>
      <c r="I155" s="322"/>
      <c r="J155" s="152">
        <v>3.7</v>
      </c>
      <c r="K155" s="71">
        <v>32</v>
      </c>
      <c r="L155" s="152">
        <v>4</v>
      </c>
      <c r="M155" s="47">
        <v>2015</v>
      </c>
      <c r="N155" s="14">
        <f>IF(K155="","",IF(O155="",IF(K155=0,"",IF(K155&lt;=[9]Разработчик!$D$7,[9]Разработчик!$C$8,IF(K155&lt;=[9]Разработчик!$G$7,[9]Разработчик!$F$8,IF(K155&lt;=[9]Разработчик!$J$7,[9]Разработчик!$I$8,IF(K155&lt;=[9]Разработчик!$M$7,[9]Разработчик!$L$8,IF(K155&lt;=[9]Разработчик!$P$7,[9]Разработчик!$O$8,IF(K155&lt;=[9]Разработчик!$S$7,[9]Разработчик!$R$8,IF(K155&lt;=425.9,3.5,IF(K155&gt;=[9]Разработчик!$V$7,[9]Разработчик!$U$8))))))))),"-"))</f>
        <v>1.5</v>
      </c>
      <c r="O155" s="15"/>
      <c r="P155" s="47">
        <v>2019</v>
      </c>
      <c r="Q155" s="47">
        <v>2023</v>
      </c>
      <c r="R155" s="47">
        <v>20</v>
      </c>
      <c r="S155" s="154" t="s">
        <v>310</v>
      </c>
      <c r="T155" s="17">
        <f t="shared" si="19"/>
        <v>2035</v>
      </c>
      <c r="U155" s="47">
        <v>3</v>
      </c>
      <c r="V155" s="30"/>
      <c r="W155" s="30">
        <v>4</v>
      </c>
      <c r="X155" s="30">
        <v>2</v>
      </c>
      <c r="Y155" s="30">
        <v>1</v>
      </c>
      <c r="Z155" s="30">
        <v>4</v>
      </c>
      <c r="AA155" s="416"/>
      <c r="AB155" s="207" t="s">
        <v>2521</v>
      </c>
      <c r="AC155" s="196">
        <f t="shared" si="16"/>
        <v>10</v>
      </c>
      <c r="AD155" s="196">
        <f t="shared" si="17"/>
        <v>31</v>
      </c>
      <c r="AE155" s="196">
        <f t="shared" si="18"/>
        <v>41</v>
      </c>
    </row>
    <row r="156" spans="1:31" s="7" customFormat="1" ht="22.5" x14ac:dyDescent="0.25">
      <c r="A156" s="322"/>
      <c r="B156" s="239">
        <v>77</v>
      </c>
      <c r="C156" s="322"/>
      <c r="D156" s="321" t="s">
        <v>2188</v>
      </c>
      <c r="E156" s="322"/>
      <c r="F156" s="47" t="s">
        <v>33</v>
      </c>
      <c r="G156" s="321">
        <v>1.3</v>
      </c>
      <c r="H156" s="413"/>
      <c r="I156" s="322"/>
      <c r="J156" s="152">
        <v>0.3</v>
      </c>
      <c r="K156" s="71">
        <v>57</v>
      </c>
      <c r="L156" s="152">
        <v>4</v>
      </c>
      <c r="M156" s="47">
        <v>2015</v>
      </c>
      <c r="N156" s="14">
        <f>IF(K156="","",IF(O156="",IF(K156=0,"",IF(K156&lt;=[9]Разработчик!$D$7,[9]Разработчик!$C$8,IF(K156&lt;=[9]Разработчик!$G$7,[9]Разработчик!$F$8,IF(K156&lt;=[9]Разработчик!$J$7,[9]Разработчик!$I$8,IF(K156&lt;=[9]Разработчик!$M$7,[9]Разработчик!$L$8,IF(K156&lt;=[9]Разработчик!$P$7,[9]Разработчик!$O$8,IF(K156&lt;=[9]Разработчик!$S$7,[9]Разработчик!$R$8,IF(K156&lt;=425.9,3.5,IF(K156&gt;=[9]Разработчик!$V$7,[9]Разработчик!$U$8))))))))),"-"))</f>
        <v>1.5</v>
      </c>
      <c r="O156" s="15"/>
      <c r="P156" s="47">
        <v>2019</v>
      </c>
      <c r="Q156" s="47">
        <v>2023</v>
      </c>
      <c r="R156" s="47">
        <v>20</v>
      </c>
      <c r="S156" s="154" t="s">
        <v>310</v>
      </c>
      <c r="T156" s="17">
        <f t="shared" si="19"/>
        <v>2035</v>
      </c>
      <c r="U156" s="47">
        <v>2</v>
      </c>
      <c r="V156" s="30"/>
      <c r="W156" s="30">
        <v>1</v>
      </c>
      <c r="X156" s="30"/>
      <c r="Y156" s="30">
        <v>1</v>
      </c>
      <c r="Z156" s="30">
        <v>1</v>
      </c>
      <c r="AA156" s="416"/>
      <c r="AB156" s="207" t="s">
        <v>2521</v>
      </c>
      <c r="AC156" s="196">
        <f t="shared" si="16"/>
        <v>4</v>
      </c>
      <c r="AD156" s="196">
        <f t="shared" si="17"/>
        <v>10</v>
      </c>
      <c r="AE156" s="196">
        <f t="shared" si="18"/>
        <v>14</v>
      </c>
    </row>
    <row r="157" spans="1:31" s="7" customFormat="1" ht="22.5" x14ac:dyDescent="0.25">
      <c r="A157" s="322"/>
      <c r="B157" s="239">
        <v>77</v>
      </c>
      <c r="C157" s="322"/>
      <c r="D157" s="321"/>
      <c r="E157" s="322"/>
      <c r="F157" s="47" t="s">
        <v>33</v>
      </c>
      <c r="G157" s="321"/>
      <c r="H157" s="413"/>
      <c r="I157" s="322"/>
      <c r="J157" s="152">
        <v>0.2</v>
      </c>
      <c r="K157" s="71">
        <v>32</v>
      </c>
      <c r="L157" s="152">
        <v>4</v>
      </c>
      <c r="M157" s="47">
        <v>2015</v>
      </c>
      <c r="N157" s="14">
        <f>IF(K157="","",IF(O157="",IF(K157=0,"",IF(K157&lt;=[9]Разработчик!$D$7,[9]Разработчик!$C$8,IF(K157&lt;=[9]Разработчик!$G$7,[9]Разработчик!$F$8,IF(K157&lt;=[9]Разработчик!$J$7,[9]Разработчик!$I$8,IF(K157&lt;=[9]Разработчик!$M$7,[9]Разработчик!$L$8,IF(K157&lt;=[9]Разработчик!$P$7,[9]Разработчик!$O$8,IF(K157&lt;=[9]Разработчик!$S$7,[9]Разработчик!$R$8,IF(K157&lt;=425.9,3.5,IF(K157&gt;=[9]Разработчик!$V$7,[9]Разработчик!$U$8))))))))),"-"))</f>
        <v>1.5</v>
      </c>
      <c r="O157" s="15"/>
      <c r="P157" s="47">
        <v>2019</v>
      </c>
      <c r="Q157" s="47">
        <v>2023</v>
      </c>
      <c r="R157" s="47">
        <v>20</v>
      </c>
      <c r="S157" s="154" t="s">
        <v>310</v>
      </c>
      <c r="T157" s="17">
        <f t="shared" si="19"/>
        <v>2035</v>
      </c>
      <c r="U157" s="30"/>
      <c r="V157" s="30"/>
      <c r="W157" s="30">
        <v>1</v>
      </c>
      <c r="X157" s="30"/>
      <c r="Y157" s="30">
        <v>1</v>
      </c>
      <c r="Z157" s="30"/>
      <c r="AA157" s="416"/>
      <c r="AB157" s="207" t="s">
        <v>2521</v>
      </c>
      <c r="AC157" s="196">
        <f t="shared" si="16"/>
        <v>1</v>
      </c>
      <c r="AD157" s="196">
        <f t="shared" si="17"/>
        <v>3</v>
      </c>
      <c r="AE157" s="196">
        <f t="shared" si="18"/>
        <v>4</v>
      </c>
    </row>
    <row r="158" spans="1:31" s="7" customFormat="1" ht="22.5" x14ac:dyDescent="0.25">
      <c r="A158" s="322"/>
      <c r="B158" s="239">
        <v>77</v>
      </c>
      <c r="C158" s="322"/>
      <c r="D158" s="321" t="s">
        <v>2189</v>
      </c>
      <c r="E158" s="322"/>
      <c r="F158" s="47" t="s">
        <v>33</v>
      </c>
      <c r="G158" s="321">
        <v>1.3</v>
      </c>
      <c r="H158" s="413"/>
      <c r="I158" s="322"/>
      <c r="J158" s="152">
        <v>0.3</v>
      </c>
      <c r="K158" s="71">
        <v>57</v>
      </c>
      <c r="L158" s="152">
        <v>4</v>
      </c>
      <c r="M158" s="47">
        <v>2015</v>
      </c>
      <c r="N158" s="14">
        <f>IF(K158="","",IF(O158="",IF(K158=0,"",IF(K158&lt;=[9]Разработчик!$D$7,[9]Разработчик!$C$8,IF(K158&lt;=[9]Разработчик!$G$7,[9]Разработчик!$F$8,IF(K158&lt;=[9]Разработчик!$J$7,[9]Разработчик!$I$8,IF(K158&lt;=[9]Разработчик!$M$7,[9]Разработчик!$L$8,IF(K158&lt;=[9]Разработчик!$P$7,[9]Разработчик!$O$8,IF(K158&lt;=[9]Разработчик!$S$7,[9]Разработчик!$R$8,IF(K158&lt;=425.9,3.5,IF(K158&gt;=[9]Разработчик!$V$7,[9]Разработчик!$U$8))))))))),"-"))</f>
        <v>1.5</v>
      </c>
      <c r="O158" s="15"/>
      <c r="P158" s="47">
        <v>2019</v>
      </c>
      <c r="Q158" s="47">
        <v>2023</v>
      </c>
      <c r="R158" s="47">
        <v>20</v>
      </c>
      <c r="S158" s="154" t="s">
        <v>310</v>
      </c>
      <c r="T158" s="17">
        <f t="shared" si="19"/>
        <v>2035</v>
      </c>
      <c r="U158" s="47">
        <v>2</v>
      </c>
      <c r="V158" s="30"/>
      <c r="W158" s="30">
        <v>1</v>
      </c>
      <c r="X158" s="30"/>
      <c r="Y158" s="30">
        <v>1</v>
      </c>
      <c r="Z158" s="30"/>
      <c r="AA158" s="416"/>
      <c r="AB158" s="207" t="s">
        <v>2521</v>
      </c>
      <c r="AC158" s="196">
        <f t="shared" si="16"/>
        <v>3</v>
      </c>
      <c r="AD158" s="196">
        <f t="shared" si="17"/>
        <v>7</v>
      </c>
      <c r="AE158" s="196">
        <f t="shared" si="18"/>
        <v>10</v>
      </c>
    </row>
    <row r="159" spans="1:31" s="7" customFormat="1" ht="22.5" x14ac:dyDescent="0.25">
      <c r="A159" s="322"/>
      <c r="B159" s="239">
        <v>77</v>
      </c>
      <c r="C159" s="322"/>
      <c r="D159" s="321"/>
      <c r="E159" s="322"/>
      <c r="F159" s="47" t="s">
        <v>33</v>
      </c>
      <c r="G159" s="321"/>
      <c r="H159" s="413"/>
      <c r="I159" s="322"/>
      <c r="J159" s="152">
        <v>0.2</v>
      </c>
      <c r="K159" s="71">
        <v>32</v>
      </c>
      <c r="L159" s="152">
        <v>4</v>
      </c>
      <c r="M159" s="47">
        <v>2015</v>
      </c>
      <c r="N159" s="14">
        <f>IF(K159="","",IF(O159="",IF(K159=0,"",IF(K159&lt;=[9]Разработчик!$D$7,[9]Разработчик!$C$8,IF(K159&lt;=[9]Разработчик!$G$7,[9]Разработчик!$F$8,IF(K159&lt;=[9]Разработчик!$J$7,[9]Разработчик!$I$8,IF(K159&lt;=[9]Разработчик!$M$7,[9]Разработчик!$L$8,IF(K159&lt;=[9]Разработчик!$P$7,[9]Разработчик!$O$8,IF(K159&lt;=[9]Разработчик!$S$7,[9]Разработчик!$R$8,IF(K159&lt;=425.9,3.5,IF(K159&gt;=[9]Разработчик!$V$7,[9]Разработчик!$U$8))))))))),"-"))</f>
        <v>1.5</v>
      </c>
      <c r="O159" s="15"/>
      <c r="P159" s="47">
        <v>2019</v>
      </c>
      <c r="Q159" s="47">
        <v>2023</v>
      </c>
      <c r="R159" s="47">
        <v>20</v>
      </c>
      <c r="S159" s="154" t="s">
        <v>310</v>
      </c>
      <c r="T159" s="17">
        <f t="shared" si="19"/>
        <v>2035</v>
      </c>
      <c r="U159" s="30"/>
      <c r="V159" s="30"/>
      <c r="W159" s="30">
        <v>1</v>
      </c>
      <c r="X159" s="30"/>
      <c r="Y159" s="30">
        <v>1</v>
      </c>
      <c r="Z159" s="30"/>
      <c r="AA159" s="416"/>
      <c r="AB159" s="207" t="s">
        <v>2521</v>
      </c>
      <c r="AC159" s="196">
        <f t="shared" si="16"/>
        <v>1</v>
      </c>
      <c r="AD159" s="196">
        <f t="shared" si="17"/>
        <v>3</v>
      </c>
      <c r="AE159" s="196">
        <f t="shared" si="18"/>
        <v>4</v>
      </c>
    </row>
    <row r="160" spans="1:31" s="7" customFormat="1" ht="22.5" x14ac:dyDescent="0.25">
      <c r="A160" s="322"/>
      <c r="B160" s="239">
        <v>77</v>
      </c>
      <c r="C160" s="322"/>
      <c r="D160" s="71" t="s">
        <v>2190</v>
      </c>
      <c r="E160" s="322"/>
      <c r="F160" s="47" t="s">
        <v>33</v>
      </c>
      <c r="G160" s="71">
        <v>1.3</v>
      </c>
      <c r="H160" s="413"/>
      <c r="I160" s="322"/>
      <c r="J160" s="152">
        <v>0.1</v>
      </c>
      <c r="K160" s="71">
        <v>57</v>
      </c>
      <c r="L160" s="152">
        <v>4</v>
      </c>
      <c r="M160" s="47">
        <v>2015</v>
      </c>
      <c r="N160" s="14">
        <f>IF(K160="","",IF(O160="",IF(K160=0,"",IF(K160&lt;=[9]Разработчик!$D$7,[9]Разработчик!$C$8,IF(K160&lt;=[9]Разработчик!$G$7,[9]Разработчик!$F$8,IF(K160&lt;=[9]Разработчик!$J$7,[9]Разработчик!$I$8,IF(K160&lt;=[9]Разработчик!$M$7,[9]Разработчик!$L$8,IF(K160&lt;=[9]Разработчик!$P$7,[9]Разработчик!$O$8,IF(K160&lt;=[9]Разработчик!$S$7,[9]Разработчик!$R$8,IF(K160&lt;=425.9,3.5,IF(K160&gt;=[9]Разработчик!$V$7,[9]Разработчик!$U$8))))))))),"-"))</f>
        <v>1.5</v>
      </c>
      <c r="O160" s="15"/>
      <c r="P160" s="47">
        <v>2019</v>
      </c>
      <c r="Q160" s="47">
        <v>2023</v>
      </c>
      <c r="R160" s="47">
        <v>20</v>
      </c>
      <c r="S160" s="154" t="s">
        <v>310</v>
      </c>
      <c r="T160" s="17">
        <f t="shared" si="19"/>
        <v>2035</v>
      </c>
      <c r="U160" s="47">
        <v>1</v>
      </c>
      <c r="V160" s="30"/>
      <c r="W160" s="30">
        <v>1</v>
      </c>
      <c r="X160" s="30"/>
      <c r="Y160" s="30">
        <v>1</v>
      </c>
      <c r="Z160" s="30"/>
      <c r="AA160" s="416"/>
      <c r="AB160" s="207" t="s">
        <v>2521</v>
      </c>
      <c r="AC160" s="196">
        <f t="shared" si="16"/>
        <v>2</v>
      </c>
      <c r="AD160" s="196">
        <f t="shared" si="17"/>
        <v>5</v>
      </c>
      <c r="AE160" s="196">
        <f t="shared" si="18"/>
        <v>7</v>
      </c>
    </row>
    <row r="161" spans="1:31" s="7" customFormat="1" ht="22.5" x14ac:dyDescent="0.25">
      <c r="A161" s="322"/>
      <c r="B161" s="239">
        <v>77</v>
      </c>
      <c r="C161" s="322"/>
      <c r="D161" s="71" t="s">
        <v>2191</v>
      </c>
      <c r="E161" s="322"/>
      <c r="F161" s="47" t="s">
        <v>33</v>
      </c>
      <c r="G161" s="71">
        <v>1.3</v>
      </c>
      <c r="H161" s="413"/>
      <c r="I161" s="322"/>
      <c r="J161" s="152" t="s">
        <v>2048</v>
      </c>
      <c r="K161" s="71">
        <v>57</v>
      </c>
      <c r="L161" s="152">
        <v>5</v>
      </c>
      <c r="M161" s="47">
        <v>2015</v>
      </c>
      <c r="N161" s="14">
        <f>IF(K161="","",IF(O161="",IF(K161=0,"",IF(K161&lt;=[9]Разработчик!$D$7,[9]Разработчик!$C$8,IF(K161&lt;=[9]Разработчик!$G$7,[9]Разработчик!$F$8,IF(K161&lt;=[9]Разработчик!$J$7,[9]Разработчик!$I$8,IF(K161&lt;=[9]Разработчик!$M$7,[9]Разработчик!$L$8,IF(K161&lt;=[9]Разработчик!$P$7,[9]Разработчик!$O$8,IF(K161&lt;=[9]Разработчик!$S$7,[9]Разработчик!$R$8,IF(K161&lt;=425.9,3.5,IF(K161&gt;=[9]Разработчик!$V$7,[9]Разработчик!$U$8))))))))),"-"))</f>
        <v>1.5</v>
      </c>
      <c r="O161" s="15"/>
      <c r="P161" s="47">
        <v>2019</v>
      </c>
      <c r="Q161" s="47">
        <v>2023</v>
      </c>
      <c r="R161" s="47">
        <v>20</v>
      </c>
      <c r="S161" s="154" t="s">
        <v>310</v>
      </c>
      <c r="T161" s="17">
        <f t="shared" si="19"/>
        <v>2035</v>
      </c>
      <c r="U161" s="47">
        <v>1</v>
      </c>
      <c r="V161" s="30"/>
      <c r="W161" s="30">
        <v>1</v>
      </c>
      <c r="X161" s="30"/>
      <c r="Y161" s="30">
        <v>1</v>
      </c>
      <c r="Z161" s="30"/>
      <c r="AA161" s="416"/>
      <c r="AB161" s="207" t="s">
        <v>2521</v>
      </c>
      <c r="AC161" s="196">
        <f t="shared" si="16"/>
        <v>2</v>
      </c>
      <c r="AD161" s="196">
        <f t="shared" si="17"/>
        <v>5</v>
      </c>
      <c r="AE161" s="196">
        <f t="shared" si="18"/>
        <v>7</v>
      </c>
    </row>
    <row r="162" spans="1:31" s="7" customFormat="1" ht="22.5" x14ac:dyDescent="0.25">
      <c r="A162" s="322"/>
      <c r="B162" s="239">
        <v>77</v>
      </c>
      <c r="C162" s="322"/>
      <c r="D162" s="71" t="s">
        <v>2192</v>
      </c>
      <c r="E162" s="322"/>
      <c r="F162" s="47" t="s">
        <v>33</v>
      </c>
      <c r="G162" s="71">
        <v>1.3</v>
      </c>
      <c r="H162" s="413"/>
      <c r="I162" s="322"/>
      <c r="J162" s="152" t="s">
        <v>2048</v>
      </c>
      <c r="K162" s="71">
        <v>57</v>
      </c>
      <c r="L162" s="152">
        <v>5</v>
      </c>
      <c r="M162" s="47">
        <v>2015</v>
      </c>
      <c r="N162" s="14">
        <f>IF(K162="","",IF(O162="",IF(K162=0,"",IF(K162&lt;=[9]Разработчик!$D$7,[9]Разработчик!$C$8,IF(K162&lt;=[9]Разработчик!$G$7,[9]Разработчик!$F$8,IF(K162&lt;=[9]Разработчик!$J$7,[9]Разработчик!$I$8,IF(K162&lt;=[9]Разработчик!$M$7,[9]Разработчик!$L$8,IF(K162&lt;=[9]Разработчик!$P$7,[9]Разработчик!$O$8,IF(K162&lt;=[9]Разработчик!$S$7,[9]Разработчик!$R$8,IF(K162&lt;=425.9,3.5,IF(K162&gt;=[9]Разработчик!$V$7,[9]Разработчик!$U$8))))))))),"-"))</f>
        <v>1.5</v>
      </c>
      <c r="O162" s="15"/>
      <c r="P162" s="47">
        <v>2019</v>
      </c>
      <c r="Q162" s="47">
        <v>2023</v>
      </c>
      <c r="R162" s="47">
        <v>20</v>
      </c>
      <c r="S162" s="154" t="s">
        <v>310</v>
      </c>
      <c r="T162" s="17">
        <f t="shared" si="19"/>
        <v>2035</v>
      </c>
      <c r="U162" s="47">
        <v>1</v>
      </c>
      <c r="V162" s="30"/>
      <c r="W162" s="30">
        <v>1</v>
      </c>
      <c r="X162" s="30">
        <v>1</v>
      </c>
      <c r="Y162" s="30">
        <v>1</v>
      </c>
      <c r="Z162" s="30"/>
      <c r="AA162" s="416"/>
      <c r="AB162" s="207" t="s">
        <v>2521</v>
      </c>
      <c r="AC162" s="196">
        <f t="shared" si="16"/>
        <v>3</v>
      </c>
      <c r="AD162" s="196">
        <f t="shared" si="17"/>
        <v>7</v>
      </c>
      <c r="AE162" s="196">
        <f t="shared" si="18"/>
        <v>10</v>
      </c>
    </row>
    <row r="163" spans="1:31" s="7" customFormat="1" ht="22.5" x14ac:dyDescent="0.25">
      <c r="A163" s="322"/>
      <c r="B163" s="239">
        <v>77</v>
      </c>
      <c r="C163" s="322"/>
      <c r="D163" s="71" t="s">
        <v>2193</v>
      </c>
      <c r="E163" s="322"/>
      <c r="F163" s="47" t="s">
        <v>33</v>
      </c>
      <c r="G163" s="71">
        <v>1.3</v>
      </c>
      <c r="H163" s="413"/>
      <c r="I163" s="322"/>
      <c r="J163" s="152" t="s">
        <v>2048</v>
      </c>
      <c r="K163" s="71" t="s">
        <v>2194</v>
      </c>
      <c r="L163" s="152" t="s">
        <v>2195</v>
      </c>
      <c r="M163" s="47">
        <v>2015</v>
      </c>
      <c r="N163" s="14">
        <f>IF(K163="","",IF(O163="",IF(K163=0,"",IF(K163&lt;=[9]Разработчик!$D$7,[9]Разработчик!$C$8,IF(K163&lt;=[9]Разработчик!$G$7,[9]Разработчик!$F$8,IF(K163&lt;=[9]Разработчик!$J$7,[9]Разработчик!$I$8,IF(K163&lt;=[9]Разработчик!$M$7,[9]Разработчик!$L$8,IF(K163&lt;=[9]Разработчик!$P$7,[9]Разработчик!$O$8,IF(K163&lt;=[9]Разработчик!$S$7,[9]Разработчик!$R$8,IF(K163&lt;=425.9,3.5,IF(K163&gt;=[9]Разработчик!$V$7,[9]Разработчик!$U$8))))))))),"-"))</f>
        <v>4</v>
      </c>
      <c r="O163" s="15"/>
      <c r="P163" s="47">
        <v>2019</v>
      </c>
      <c r="Q163" s="47">
        <v>2023</v>
      </c>
      <c r="R163" s="47">
        <v>20</v>
      </c>
      <c r="S163" s="154" t="s">
        <v>310</v>
      </c>
      <c r="T163" s="17">
        <f t="shared" si="19"/>
        <v>2035</v>
      </c>
      <c r="U163" s="47">
        <v>1</v>
      </c>
      <c r="V163" s="30"/>
      <c r="W163" s="30">
        <v>1</v>
      </c>
      <c r="X163" s="30">
        <v>1</v>
      </c>
      <c r="Y163" s="30">
        <v>1</v>
      </c>
      <c r="Z163" s="30"/>
      <c r="AA163" s="416"/>
      <c r="AB163" s="207" t="s">
        <v>2521</v>
      </c>
      <c r="AC163" s="196">
        <f t="shared" si="16"/>
        <v>3</v>
      </c>
      <c r="AD163" s="196">
        <f t="shared" si="17"/>
        <v>7</v>
      </c>
      <c r="AE163" s="196">
        <f t="shared" si="18"/>
        <v>10</v>
      </c>
    </row>
    <row r="164" spans="1:31" s="7" customFormat="1" ht="22.5" x14ac:dyDescent="0.25">
      <c r="A164" s="322" t="s">
        <v>2196</v>
      </c>
      <c r="B164" s="239">
        <v>82</v>
      </c>
      <c r="C164" s="322" t="s">
        <v>2197</v>
      </c>
      <c r="D164" s="321" t="s">
        <v>2198</v>
      </c>
      <c r="E164" s="322" t="s">
        <v>859</v>
      </c>
      <c r="F164" s="47" t="s">
        <v>30</v>
      </c>
      <c r="G164" s="321">
        <v>0.82</v>
      </c>
      <c r="H164" s="322">
        <v>0.71</v>
      </c>
      <c r="I164" s="322">
        <v>51</v>
      </c>
      <c r="J164" s="152">
        <v>6.3</v>
      </c>
      <c r="K164" s="71">
        <v>377</v>
      </c>
      <c r="L164" s="152">
        <v>7</v>
      </c>
      <c r="M164" s="47">
        <v>2015</v>
      </c>
      <c r="N164" s="14">
        <f>IF(K164="","",IF(O164="",IF(K164=0,"",IF(K164&lt;=[9]Разработчик!$D$7,[9]Разработчик!$C$8,IF(K164&lt;=[9]Разработчик!$G$7,[9]Разработчик!$F$8,IF(K164&lt;=[9]Разработчик!$J$7,[9]Разработчик!$I$8,IF(K164&lt;=[9]Разработчик!$M$7,[9]Разработчик!$L$8,IF(K164&lt;=[9]Разработчик!$P$7,[9]Разработчик!$O$8,IF(K164&lt;=[9]Разработчик!$S$7,[9]Разработчик!$R$8,IF(K164&lt;=425.9,3.5,IF(K164&gt;=[9]Разработчик!$V$7,[9]Разработчик!$U$8))))))))),"-"))</f>
        <v>3.5</v>
      </c>
      <c r="O164" s="15"/>
      <c r="P164" s="47">
        <v>2019</v>
      </c>
      <c r="Q164" s="47">
        <v>2023</v>
      </c>
      <c r="R164" s="47">
        <v>20</v>
      </c>
      <c r="S164" s="154" t="s">
        <v>310</v>
      </c>
      <c r="T164" s="17">
        <f t="shared" si="19"/>
        <v>2035</v>
      </c>
      <c r="U164" s="47">
        <v>3</v>
      </c>
      <c r="V164" s="30"/>
      <c r="W164" s="30"/>
      <c r="X164" s="30">
        <v>1</v>
      </c>
      <c r="Y164" s="30"/>
      <c r="Z164" s="30"/>
      <c r="AA164" s="416"/>
      <c r="AB164" s="207" t="s">
        <v>2521</v>
      </c>
      <c r="AC164" s="196">
        <f t="shared" si="16"/>
        <v>4</v>
      </c>
      <c r="AD164" s="196">
        <f t="shared" si="17"/>
        <v>8</v>
      </c>
      <c r="AE164" s="196">
        <f t="shared" si="18"/>
        <v>12</v>
      </c>
    </row>
    <row r="165" spans="1:31" s="7" customFormat="1" ht="22.5" x14ac:dyDescent="0.25">
      <c r="A165" s="322"/>
      <c r="B165" s="239">
        <v>82</v>
      </c>
      <c r="C165" s="322"/>
      <c r="D165" s="321"/>
      <c r="E165" s="322"/>
      <c r="F165" s="47" t="s">
        <v>30</v>
      </c>
      <c r="G165" s="321"/>
      <c r="H165" s="322"/>
      <c r="I165" s="322"/>
      <c r="J165" s="152">
        <v>41.2</v>
      </c>
      <c r="K165" s="71">
        <v>219</v>
      </c>
      <c r="L165" s="152">
        <v>6</v>
      </c>
      <c r="M165" s="47">
        <v>2015</v>
      </c>
      <c r="N165" s="14">
        <f>IF(K165="","",IF(O165="",IF(K165=0,"",IF(K165&lt;=[9]Разработчик!$D$7,[9]Разработчик!$C$8,IF(K165&lt;=[9]Разработчик!$G$7,[9]Разработчик!$F$8,IF(K165&lt;=[9]Разработчик!$J$7,[9]Разработчик!$I$8,IF(K165&lt;=[9]Разработчик!$M$7,[9]Разработчик!$L$8,IF(K165&lt;=[9]Разработчик!$P$7,[9]Разработчик!$O$8,IF(K165&lt;=[9]Разработчик!$S$7,[9]Разработчик!$R$8,IF(K165&lt;=425.9,3.5,IF(K165&gt;=[9]Разработчик!$V$7,[9]Разработчик!$U$8))))))))),"-"))</f>
        <v>2.5</v>
      </c>
      <c r="O165" s="15"/>
      <c r="P165" s="47">
        <v>2019</v>
      </c>
      <c r="Q165" s="47">
        <v>2023</v>
      </c>
      <c r="R165" s="47">
        <v>20</v>
      </c>
      <c r="S165" s="154" t="s">
        <v>310</v>
      </c>
      <c r="T165" s="17">
        <f t="shared" si="19"/>
        <v>2035</v>
      </c>
      <c r="U165" s="47">
        <v>5</v>
      </c>
      <c r="V165" s="47">
        <v>6</v>
      </c>
      <c r="W165" s="30">
        <v>8</v>
      </c>
      <c r="X165" s="30">
        <v>4</v>
      </c>
      <c r="Y165" s="30">
        <v>1</v>
      </c>
      <c r="Z165" s="30">
        <v>10</v>
      </c>
      <c r="AA165" s="416"/>
      <c r="AB165" s="207" t="s">
        <v>2521</v>
      </c>
      <c r="AC165" s="196">
        <f t="shared" si="16"/>
        <v>26</v>
      </c>
      <c r="AD165" s="196">
        <f t="shared" si="17"/>
        <v>83</v>
      </c>
      <c r="AE165" s="196">
        <f t="shared" si="18"/>
        <v>109</v>
      </c>
    </row>
    <row r="166" spans="1:31" s="7" customFormat="1" ht="22.5" x14ac:dyDescent="0.25">
      <c r="A166" s="322"/>
      <c r="B166" s="239">
        <v>82</v>
      </c>
      <c r="C166" s="322"/>
      <c r="D166" s="321"/>
      <c r="E166" s="322"/>
      <c r="F166" s="47" t="s">
        <v>30</v>
      </c>
      <c r="G166" s="321"/>
      <c r="H166" s="322"/>
      <c r="I166" s="322"/>
      <c r="J166" s="152">
        <v>4.4000000000000004</v>
      </c>
      <c r="K166" s="71">
        <v>159</v>
      </c>
      <c r="L166" s="152">
        <v>6</v>
      </c>
      <c r="M166" s="47">
        <v>2015</v>
      </c>
      <c r="N166" s="14">
        <f>IF(K166="","",IF(O166="",IF(K166=0,"",IF(K166&lt;=[9]Разработчик!$D$7,[9]Разработчик!$C$8,IF(K166&lt;=[9]Разработчик!$G$7,[9]Разработчик!$F$8,IF(K166&lt;=[9]Разработчик!$J$7,[9]Разработчик!$I$8,IF(K166&lt;=[9]Разработчик!$M$7,[9]Разработчик!$L$8,IF(K166&lt;=[9]Разработчик!$P$7,[9]Разработчик!$O$8,IF(K166&lt;=[9]Разработчик!$S$7,[9]Разработчик!$R$8,IF(K166&lt;=425.9,3.5,IF(K166&gt;=[9]Разработчик!$V$7,[9]Разработчик!$U$8))))))))),"-"))</f>
        <v>2.5</v>
      </c>
      <c r="O166" s="15"/>
      <c r="P166" s="47">
        <v>2019</v>
      </c>
      <c r="Q166" s="47">
        <v>2023</v>
      </c>
      <c r="R166" s="47">
        <v>20</v>
      </c>
      <c r="S166" s="154" t="s">
        <v>310</v>
      </c>
      <c r="T166" s="17">
        <f t="shared" si="19"/>
        <v>2035</v>
      </c>
      <c r="U166" s="47">
        <v>2</v>
      </c>
      <c r="V166" s="30"/>
      <c r="W166" s="30">
        <v>1</v>
      </c>
      <c r="X166" s="30"/>
      <c r="Y166" s="30"/>
      <c r="Z166" s="30"/>
      <c r="AA166" s="416"/>
      <c r="AB166" s="207" t="s">
        <v>2521</v>
      </c>
      <c r="AC166" s="196">
        <f t="shared" si="16"/>
        <v>2</v>
      </c>
      <c r="AD166" s="196">
        <f t="shared" si="17"/>
        <v>6</v>
      </c>
      <c r="AE166" s="196">
        <f t="shared" si="18"/>
        <v>8</v>
      </c>
    </row>
    <row r="167" spans="1:31" s="7" customFormat="1" ht="22.5" x14ac:dyDescent="0.25">
      <c r="A167" s="322"/>
      <c r="B167" s="239">
        <v>82</v>
      </c>
      <c r="C167" s="322"/>
      <c r="D167" s="321"/>
      <c r="E167" s="322"/>
      <c r="F167" s="47" t="s">
        <v>30</v>
      </c>
      <c r="G167" s="321"/>
      <c r="H167" s="322"/>
      <c r="I167" s="322"/>
      <c r="J167" s="152">
        <v>4.4000000000000004</v>
      </c>
      <c r="K167" s="71">
        <v>108</v>
      </c>
      <c r="L167" s="152">
        <v>5</v>
      </c>
      <c r="M167" s="47">
        <v>2015</v>
      </c>
      <c r="N167" s="14">
        <f>IF(K167="","",IF(O167="",IF(K167=0,"",IF(K167&lt;=[9]Разработчик!$D$7,[9]Разработчик!$C$8,IF(K167&lt;=[9]Разработчик!$G$7,[9]Разработчик!$F$8,IF(K167&lt;=[9]Разработчик!$J$7,[9]Разработчик!$I$8,IF(K167&lt;=[9]Разработчик!$M$7,[9]Разработчик!$L$8,IF(K167&lt;=[9]Разработчик!$P$7,[9]Разработчик!$O$8,IF(K167&lt;=[9]Разработчик!$S$7,[9]Разработчик!$R$8,IF(K167&lt;=425.9,3.5,IF(K167&gt;=[9]Разработчик!$V$7,[9]Разработчик!$U$8))))))))),"-"))</f>
        <v>2</v>
      </c>
      <c r="O167" s="15"/>
      <c r="P167" s="47">
        <v>2019</v>
      </c>
      <c r="Q167" s="47">
        <v>2023</v>
      </c>
      <c r="R167" s="47">
        <v>20</v>
      </c>
      <c r="S167" s="154" t="s">
        <v>310</v>
      </c>
      <c r="T167" s="17">
        <f t="shared" si="19"/>
        <v>2035</v>
      </c>
      <c r="U167" s="47">
        <v>2</v>
      </c>
      <c r="V167" s="30"/>
      <c r="W167" s="30">
        <v>1</v>
      </c>
      <c r="X167" s="30"/>
      <c r="Y167" s="30"/>
      <c r="Z167" s="30"/>
      <c r="AA167" s="416"/>
      <c r="AB167" s="207" t="s">
        <v>2521</v>
      </c>
      <c r="AC167" s="196">
        <f t="shared" si="16"/>
        <v>2</v>
      </c>
      <c r="AD167" s="196">
        <f t="shared" si="17"/>
        <v>6</v>
      </c>
      <c r="AE167" s="196">
        <f t="shared" si="18"/>
        <v>8</v>
      </c>
    </row>
    <row r="168" spans="1:31" s="7" customFormat="1" ht="22.5" x14ac:dyDescent="0.25">
      <c r="A168" s="322"/>
      <c r="B168" s="239">
        <v>82</v>
      </c>
      <c r="C168" s="322"/>
      <c r="D168" s="321"/>
      <c r="E168" s="322"/>
      <c r="F168" s="47" t="s">
        <v>30</v>
      </c>
      <c r="G168" s="321"/>
      <c r="H168" s="322"/>
      <c r="I168" s="322"/>
      <c r="J168" s="152">
        <v>0.9</v>
      </c>
      <c r="K168" s="71">
        <v>89</v>
      </c>
      <c r="L168" s="152">
        <v>5</v>
      </c>
      <c r="M168" s="47">
        <v>2015</v>
      </c>
      <c r="N168" s="14">
        <f>IF(K168="","",IF(O168="",IF(K168=0,"",IF(K168&lt;=[9]Разработчик!$D$7,[9]Разработчик!$C$8,IF(K168&lt;=[9]Разработчик!$G$7,[9]Разработчик!$F$8,IF(K168&lt;=[9]Разработчик!$J$7,[9]Разработчик!$I$8,IF(K168&lt;=[9]Разработчик!$M$7,[9]Разработчик!$L$8,IF(K168&lt;=[9]Разработчик!$P$7,[9]Разработчик!$O$8,IF(K168&lt;=[9]Разработчик!$S$7,[9]Разработчик!$R$8,IF(K168&lt;=425.9,3.5,IF(K168&gt;=[9]Разработчик!$V$7,[9]Разработчик!$U$8))))))))),"-"))</f>
        <v>2</v>
      </c>
      <c r="O168" s="15"/>
      <c r="P168" s="47">
        <v>2019</v>
      </c>
      <c r="Q168" s="47">
        <v>2023</v>
      </c>
      <c r="R168" s="47">
        <v>20</v>
      </c>
      <c r="S168" s="154" t="s">
        <v>310</v>
      </c>
      <c r="T168" s="17">
        <f t="shared" si="19"/>
        <v>2035</v>
      </c>
      <c r="U168" s="47">
        <v>1</v>
      </c>
      <c r="V168" s="30"/>
      <c r="W168" s="30"/>
      <c r="X168" s="30"/>
      <c r="Y168" s="30"/>
      <c r="Z168" s="30"/>
      <c r="AA168" s="416"/>
      <c r="AB168" s="207" t="s">
        <v>2521</v>
      </c>
      <c r="AC168" s="196">
        <f t="shared" si="16"/>
        <v>1</v>
      </c>
      <c r="AD168" s="196">
        <f t="shared" si="17"/>
        <v>2</v>
      </c>
      <c r="AE168" s="196">
        <f t="shared" si="18"/>
        <v>3</v>
      </c>
    </row>
    <row r="169" spans="1:31" s="7" customFormat="1" ht="22.5" x14ac:dyDescent="0.25">
      <c r="A169" s="322"/>
      <c r="B169" s="239">
        <v>82</v>
      </c>
      <c r="C169" s="322"/>
      <c r="D169" s="321"/>
      <c r="E169" s="322"/>
      <c r="F169" s="47" t="s">
        <v>30</v>
      </c>
      <c r="G169" s="321"/>
      <c r="H169" s="322"/>
      <c r="I169" s="322"/>
      <c r="J169" s="152">
        <v>1</v>
      </c>
      <c r="K169" s="71">
        <v>57</v>
      </c>
      <c r="L169" s="152">
        <v>4</v>
      </c>
      <c r="M169" s="47">
        <v>2015</v>
      </c>
      <c r="N169" s="14">
        <f>IF(K169="","",IF(O169="",IF(K169=0,"",IF(K169&lt;=[9]Разработчик!$D$7,[9]Разработчик!$C$8,IF(K169&lt;=[9]Разработчик!$G$7,[9]Разработчик!$F$8,IF(K169&lt;=[9]Разработчик!$J$7,[9]Разработчик!$I$8,IF(K169&lt;=[9]Разработчик!$M$7,[9]Разработчик!$L$8,IF(K169&lt;=[9]Разработчик!$P$7,[9]Разработчик!$O$8,IF(K169&lt;=[9]Разработчик!$S$7,[9]Разработчик!$R$8,IF(K169&lt;=425.9,3.5,IF(K169&gt;=[9]Разработчик!$V$7,[9]Разработчик!$U$8))))))))),"-"))</f>
        <v>1.5</v>
      </c>
      <c r="O169" s="15"/>
      <c r="P169" s="47">
        <v>2019</v>
      </c>
      <c r="Q169" s="47">
        <v>2023</v>
      </c>
      <c r="R169" s="47">
        <v>20</v>
      </c>
      <c r="S169" s="154" t="s">
        <v>310</v>
      </c>
      <c r="T169" s="17">
        <f t="shared" si="19"/>
        <v>2035</v>
      </c>
      <c r="U169" s="30"/>
      <c r="V169" s="30"/>
      <c r="W169" s="30">
        <v>2</v>
      </c>
      <c r="X169" s="30"/>
      <c r="Y169" s="30"/>
      <c r="Z169" s="30">
        <v>2</v>
      </c>
      <c r="AA169" s="416"/>
      <c r="AB169" s="207" t="s">
        <v>2521</v>
      </c>
      <c r="AC169" s="196">
        <f t="shared" si="16"/>
        <v>2</v>
      </c>
      <c r="AD169" s="196">
        <f t="shared" si="17"/>
        <v>10</v>
      </c>
      <c r="AE169" s="196">
        <f t="shared" si="18"/>
        <v>12</v>
      </c>
    </row>
    <row r="170" spans="1:31" s="7" customFormat="1" ht="22.5" x14ac:dyDescent="0.25">
      <c r="A170" s="322"/>
      <c r="B170" s="239">
        <v>82</v>
      </c>
      <c r="C170" s="322"/>
      <c r="D170" s="321"/>
      <c r="E170" s="322"/>
      <c r="F170" s="47" t="s">
        <v>30</v>
      </c>
      <c r="G170" s="321"/>
      <c r="H170" s="322"/>
      <c r="I170" s="322"/>
      <c r="J170" s="152">
        <v>1.3</v>
      </c>
      <c r="K170" s="71">
        <v>32</v>
      </c>
      <c r="L170" s="152">
        <v>4</v>
      </c>
      <c r="M170" s="47">
        <v>2015</v>
      </c>
      <c r="N170" s="14">
        <f>IF(K170="","",IF(O170="",IF(K170=0,"",IF(K170&lt;=[9]Разработчик!$D$7,[9]Разработчик!$C$8,IF(K170&lt;=[9]Разработчик!$G$7,[9]Разработчик!$F$8,IF(K170&lt;=[9]Разработчик!$J$7,[9]Разработчик!$I$8,IF(K170&lt;=[9]Разработчик!$M$7,[9]Разработчик!$L$8,IF(K170&lt;=[9]Разработчик!$P$7,[9]Разработчик!$O$8,IF(K170&lt;=[9]Разработчик!$S$7,[9]Разработчик!$R$8,IF(K170&lt;=425.9,3.5,IF(K170&gt;=[9]Разработчик!$V$7,[9]Разработчик!$U$8))))))))),"-"))</f>
        <v>1.5</v>
      </c>
      <c r="O170" s="15"/>
      <c r="P170" s="47">
        <v>2019</v>
      </c>
      <c r="Q170" s="47">
        <v>2023</v>
      </c>
      <c r="R170" s="47">
        <v>20</v>
      </c>
      <c r="S170" s="154" t="s">
        <v>310</v>
      </c>
      <c r="T170" s="17">
        <f t="shared" si="19"/>
        <v>2035</v>
      </c>
      <c r="U170" s="30"/>
      <c r="V170" s="30"/>
      <c r="W170" s="30">
        <v>3</v>
      </c>
      <c r="X170" s="30"/>
      <c r="Y170" s="30"/>
      <c r="Z170" s="30"/>
      <c r="AA170" s="416"/>
      <c r="AB170" s="207" t="s">
        <v>2521</v>
      </c>
      <c r="AC170" s="196">
        <f t="shared" si="16"/>
        <v>0</v>
      </c>
      <c r="AD170" s="196">
        <f t="shared" si="17"/>
        <v>6</v>
      </c>
      <c r="AE170" s="196">
        <f t="shared" si="18"/>
        <v>6</v>
      </c>
    </row>
    <row r="171" spans="1:31" s="7" customFormat="1" ht="22.5" x14ac:dyDescent="0.25">
      <c r="A171" s="322" t="s">
        <v>2199</v>
      </c>
      <c r="B171" s="239">
        <v>84</v>
      </c>
      <c r="C171" s="322" t="s">
        <v>2200</v>
      </c>
      <c r="D171" s="321" t="s">
        <v>2201</v>
      </c>
      <c r="E171" s="322" t="s">
        <v>859</v>
      </c>
      <c r="F171" s="47" t="s">
        <v>30</v>
      </c>
      <c r="G171" s="321">
        <v>1.2</v>
      </c>
      <c r="H171" s="322" t="s">
        <v>2202</v>
      </c>
      <c r="I171" s="322">
        <v>58</v>
      </c>
      <c r="J171" s="152">
        <v>25.3</v>
      </c>
      <c r="K171" s="71">
        <v>273</v>
      </c>
      <c r="L171" s="152">
        <v>6</v>
      </c>
      <c r="M171" s="47">
        <v>2015</v>
      </c>
      <c r="N171" s="14">
        <f>IF(K171="","",IF(O171="",IF(K171=0,"",IF(K171&lt;=[9]Разработчик!$D$7,[9]Разработчик!$C$8,IF(K171&lt;=[9]Разработчик!$G$7,[9]Разработчик!$F$8,IF(K171&lt;=[9]Разработчик!$J$7,[9]Разработчик!$I$8,IF(K171&lt;=[9]Разработчик!$M$7,[9]Разработчик!$L$8,IF(K171&lt;=[9]Разработчик!$P$7,[9]Разработчик!$O$8,IF(K171&lt;=[9]Разработчик!$S$7,[9]Разработчик!$R$8,IF(K171&lt;=425.9,3.5,IF(K171&gt;=[9]Разработчик!$V$7,[9]Разработчик!$U$8))))))))),"-"))</f>
        <v>3</v>
      </c>
      <c r="O171" s="15"/>
      <c r="P171" s="47">
        <v>2021</v>
      </c>
      <c r="Q171" s="47">
        <v>2023</v>
      </c>
      <c r="R171" s="47">
        <v>20</v>
      </c>
      <c r="S171" s="154" t="s">
        <v>310</v>
      </c>
      <c r="T171" s="17">
        <f t="shared" si="19"/>
        <v>2035</v>
      </c>
      <c r="U171" s="47">
        <v>10</v>
      </c>
      <c r="V171" s="47">
        <v>5</v>
      </c>
      <c r="W171" s="30">
        <v>6</v>
      </c>
      <c r="X171" s="30">
        <v>4</v>
      </c>
      <c r="Y171" s="30">
        <v>1</v>
      </c>
      <c r="Z171" s="30">
        <v>6</v>
      </c>
      <c r="AA171" s="416" t="s">
        <v>3101</v>
      </c>
      <c r="AB171" s="207" t="s">
        <v>2521</v>
      </c>
      <c r="AC171" s="196">
        <f t="shared" si="16"/>
        <v>26</v>
      </c>
      <c r="AD171" s="196">
        <f t="shared" si="17"/>
        <v>74</v>
      </c>
      <c r="AE171" s="196">
        <f t="shared" si="18"/>
        <v>100</v>
      </c>
    </row>
    <row r="172" spans="1:31" s="7" customFormat="1" ht="22.5" x14ac:dyDescent="0.25">
      <c r="A172" s="322"/>
      <c r="B172" s="239">
        <v>84</v>
      </c>
      <c r="C172" s="322"/>
      <c r="D172" s="321"/>
      <c r="E172" s="322"/>
      <c r="F172" s="47" t="s">
        <v>30</v>
      </c>
      <c r="G172" s="321"/>
      <c r="H172" s="322"/>
      <c r="I172" s="322"/>
      <c r="J172" s="152">
        <v>13</v>
      </c>
      <c r="K172" s="71">
        <v>159</v>
      </c>
      <c r="L172" s="152">
        <v>6</v>
      </c>
      <c r="M172" s="47">
        <v>2015</v>
      </c>
      <c r="N172" s="14">
        <f>IF(K172="","",IF(O172="",IF(K172=0,"",IF(K172&lt;=[9]Разработчик!$D$7,[9]Разработчик!$C$8,IF(K172&lt;=[9]Разработчик!$G$7,[9]Разработчик!$F$8,IF(K172&lt;=[9]Разработчик!$J$7,[9]Разработчик!$I$8,IF(K172&lt;=[9]Разработчик!$M$7,[9]Разработчик!$L$8,IF(K172&lt;=[9]Разработчик!$P$7,[9]Разработчик!$O$8,IF(K172&lt;=[9]Разработчик!$S$7,[9]Разработчик!$R$8,IF(K172&lt;=425.9,3.5,IF(K172&gt;=[9]Разработчик!$V$7,[9]Разработчик!$U$8))))))))),"-"))</f>
        <v>2.5</v>
      </c>
      <c r="O172" s="15"/>
      <c r="P172" s="47">
        <v>2021</v>
      </c>
      <c r="Q172" s="47">
        <v>2023</v>
      </c>
      <c r="R172" s="47">
        <v>20</v>
      </c>
      <c r="S172" s="154" t="s">
        <v>310</v>
      </c>
      <c r="T172" s="17">
        <f t="shared" si="19"/>
        <v>2035</v>
      </c>
      <c r="U172" s="47">
        <v>8</v>
      </c>
      <c r="V172" s="47">
        <v>10</v>
      </c>
      <c r="W172" s="30">
        <v>5</v>
      </c>
      <c r="X172" s="30">
        <v>2</v>
      </c>
      <c r="Y172" s="30">
        <v>2</v>
      </c>
      <c r="Z172" s="30">
        <v>13</v>
      </c>
      <c r="AA172" s="416"/>
      <c r="AB172" s="207" t="s">
        <v>2521</v>
      </c>
      <c r="AC172" s="196">
        <f t="shared" si="16"/>
        <v>35</v>
      </c>
      <c r="AD172" s="196">
        <f t="shared" si="17"/>
        <v>101</v>
      </c>
      <c r="AE172" s="196">
        <f t="shared" si="18"/>
        <v>136</v>
      </c>
    </row>
    <row r="173" spans="1:31" s="7" customFormat="1" ht="22.5" x14ac:dyDescent="0.25">
      <c r="A173" s="322"/>
      <c r="B173" s="239">
        <v>84</v>
      </c>
      <c r="C173" s="322"/>
      <c r="D173" s="321"/>
      <c r="E173" s="322"/>
      <c r="F173" s="47" t="s">
        <v>30</v>
      </c>
      <c r="G173" s="321"/>
      <c r="H173" s="322"/>
      <c r="I173" s="322"/>
      <c r="J173" s="152">
        <v>1.3</v>
      </c>
      <c r="K173" s="71">
        <v>57</v>
      </c>
      <c r="L173" s="152">
        <v>4</v>
      </c>
      <c r="M173" s="47">
        <v>2015</v>
      </c>
      <c r="N173" s="14">
        <f>IF(K173="","",IF(O173="",IF(K173=0,"",IF(K173&lt;=[9]Разработчик!$D$7,[9]Разработчик!$C$8,IF(K173&lt;=[9]Разработчик!$G$7,[9]Разработчик!$F$8,IF(K173&lt;=[9]Разработчик!$J$7,[9]Разработчик!$I$8,IF(K173&lt;=[9]Разработчик!$M$7,[9]Разработчик!$L$8,IF(K173&lt;=[9]Разработчик!$P$7,[9]Разработчик!$O$8,IF(K173&lt;=[9]Разработчик!$S$7,[9]Разработчик!$R$8,IF(K173&lt;=425.9,3.5,IF(K173&gt;=[9]Разработчик!$V$7,[9]Разработчик!$U$8))))))))),"-"))</f>
        <v>1.5</v>
      </c>
      <c r="O173" s="15"/>
      <c r="P173" s="47">
        <v>2021</v>
      </c>
      <c r="Q173" s="47">
        <v>2023</v>
      </c>
      <c r="R173" s="47">
        <v>20</v>
      </c>
      <c r="S173" s="154" t="s">
        <v>310</v>
      </c>
      <c r="T173" s="17">
        <f t="shared" si="19"/>
        <v>2035</v>
      </c>
      <c r="U173" s="30"/>
      <c r="V173" s="30"/>
      <c r="W173" s="30">
        <v>3</v>
      </c>
      <c r="X173" s="30"/>
      <c r="Y173" s="30"/>
      <c r="Z173" s="30">
        <v>3</v>
      </c>
      <c r="AA173" s="416"/>
      <c r="AB173" s="207" t="s">
        <v>2521</v>
      </c>
      <c r="AC173" s="196">
        <f t="shared" si="16"/>
        <v>3</v>
      </c>
      <c r="AD173" s="196">
        <f t="shared" si="17"/>
        <v>15</v>
      </c>
      <c r="AE173" s="196">
        <f t="shared" si="18"/>
        <v>18</v>
      </c>
    </row>
    <row r="174" spans="1:31" s="7" customFormat="1" ht="22.5" x14ac:dyDescent="0.25">
      <c r="A174" s="322"/>
      <c r="B174" s="239">
        <v>84</v>
      </c>
      <c r="C174" s="322"/>
      <c r="D174" s="321"/>
      <c r="E174" s="322"/>
      <c r="F174" s="47" t="s">
        <v>30</v>
      </c>
      <c r="G174" s="321"/>
      <c r="H174" s="322"/>
      <c r="I174" s="322"/>
      <c r="J174" s="152">
        <v>5</v>
      </c>
      <c r="K174" s="71">
        <v>32</v>
      </c>
      <c r="L174" s="152">
        <v>4</v>
      </c>
      <c r="M174" s="47">
        <v>2015</v>
      </c>
      <c r="N174" s="14">
        <f>IF(K174="","",IF(O174="",IF(K174=0,"",IF(K174&lt;=[9]Разработчик!$D$7,[9]Разработчик!$C$8,IF(K174&lt;=[9]Разработчик!$G$7,[9]Разработчик!$F$8,IF(K174&lt;=[9]Разработчик!$J$7,[9]Разработчик!$I$8,IF(K174&lt;=[9]Разработчик!$M$7,[9]Разработчик!$L$8,IF(K174&lt;=[9]Разработчик!$P$7,[9]Разработчик!$O$8,IF(K174&lt;=[9]Разработчик!$S$7,[9]Разработчик!$R$8,IF(K174&lt;=425.9,3.5,IF(K174&gt;=[9]Разработчик!$V$7,[9]Разработчик!$U$8))))))))),"-"))</f>
        <v>1.5</v>
      </c>
      <c r="O174" s="15"/>
      <c r="P174" s="47">
        <v>2021</v>
      </c>
      <c r="Q174" s="47">
        <v>2023</v>
      </c>
      <c r="R174" s="47">
        <v>20</v>
      </c>
      <c r="S174" s="154" t="s">
        <v>310</v>
      </c>
      <c r="T174" s="17">
        <f t="shared" si="19"/>
        <v>2035</v>
      </c>
      <c r="U174" s="47">
        <v>2</v>
      </c>
      <c r="V174" s="30"/>
      <c r="W174" s="30">
        <v>8</v>
      </c>
      <c r="X174" s="30"/>
      <c r="Y174" s="30">
        <v>4</v>
      </c>
      <c r="Z174" s="30"/>
      <c r="AA174" s="416"/>
      <c r="AB174" s="207" t="s">
        <v>2521</v>
      </c>
      <c r="AC174" s="196">
        <f t="shared" si="16"/>
        <v>6</v>
      </c>
      <c r="AD174" s="196">
        <f t="shared" si="17"/>
        <v>24</v>
      </c>
      <c r="AE174" s="196">
        <f t="shared" si="18"/>
        <v>30</v>
      </c>
    </row>
    <row r="175" spans="1:31" s="7" customFormat="1" ht="22.5" x14ac:dyDescent="0.25">
      <c r="A175" s="322"/>
      <c r="B175" s="239">
        <v>84</v>
      </c>
      <c r="C175" s="322"/>
      <c r="D175" s="71" t="s">
        <v>2203</v>
      </c>
      <c r="E175" s="322"/>
      <c r="F175" s="47" t="s">
        <v>30</v>
      </c>
      <c r="G175" s="71">
        <v>1.2</v>
      </c>
      <c r="H175" s="322"/>
      <c r="I175" s="322"/>
      <c r="J175" s="152">
        <v>1</v>
      </c>
      <c r="K175" s="71">
        <v>32</v>
      </c>
      <c r="L175" s="152">
        <v>4</v>
      </c>
      <c r="M175" s="47">
        <v>2015</v>
      </c>
      <c r="N175" s="14">
        <f>IF(K175="","",IF(O175="",IF(K175=0,"",IF(K175&lt;=[9]Разработчик!$D$7,[9]Разработчик!$C$8,IF(K175&lt;=[9]Разработчик!$G$7,[9]Разработчик!$F$8,IF(K175&lt;=[9]Разработчик!$J$7,[9]Разработчик!$I$8,IF(K175&lt;=[9]Разработчик!$M$7,[9]Разработчик!$L$8,IF(K175&lt;=[9]Разработчик!$P$7,[9]Разработчик!$O$8,IF(K175&lt;=[9]Разработчик!$S$7,[9]Разработчик!$R$8,IF(K175&lt;=425.9,3.5,IF(K175&gt;=[9]Разработчик!$V$7,[9]Разработчик!$U$8))))))))),"-"))</f>
        <v>1.5</v>
      </c>
      <c r="O175" s="15"/>
      <c r="P175" s="47">
        <v>2021</v>
      </c>
      <c r="Q175" s="47">
        <v>2023</v>
      </c>
      <c r="R175" s="47">
        <v>20</v>
      </c>
      <c r="S175" s="154" t="s">
        <v>310</v>
      </c>
      <c r="T175" s="17">
        <f t="shared" si="19"/>
        <v>2035</v>
      </c>
      <c r="U175" s="47">
        <v>2</v>
      </c>
      <c r="V175" s="30">
        <v>1</v>
      </c>
      <c r="W175" s="30">
        <v>3</v>
      </c>
      <c r="X175" s="30">
        <v>1</v>
      </c>
      <c r="Y175" s="30">
        <v>1</v>
      </c>
      <c r="Z175" s="30">
        <v>1</v>
      </c>
      <c r="AA175" s="416"/>
      <c r="AB175" s="207" t="s">
        <v>2521</v>
      </c>
      <c r="AC175" s="196">
        <f t="shared" si="16"/>
        <v>6</v>
      </c>
      <c r="AD175" s="196">
        <f t="shared" si="17"/>
        <v>19</v>
      </c>
      <c r="AE175" s="196">
        <f t="shared" si="18"/>
        <v>25</v>
      </c>
    </row>
    <row r="176" spans="1:31" s="7" customFormat="1" ht="22.5" x14ac:dyDescent="0.25">
      <c r="A176" s="322"/>
      <c r="B176" s="239">
        <v>84</v>
      </c>
      <c r="C176" s="322"/>
      <c r="D176" s="71" t="s">
        <v>2204</v>
      </c>
      <c r="E176" s="322"/>
      <c r="F176" s="47" t="s">
        <v>30</v>
      </c>
      <c r="G176" s="71">
        <v>1.2</v>
      </c>
      <c r="H176" s="322"/>
      <c r="I176" s="322"/>
      <c r="J176" s="152">
        <v>4.0999999999999996</v>
      </c>
      <c r="K176" s="71">
        <v>32</v>
      </c>
      <c r="L176" s="152">
        <v>4</v>
      </c>
      <c r="M176" s="47">
        <v>2015</v>
      </c>
      <c r="N176" s="14">
        <f>IF(K176="","",IF(O176="",IF(K176=0,"",IF(K176&lt;=[9]Разработчик!$D$7,[9]Разработчик!$C$8,IF(K176&lt;=[9]Разработчик!$G$7,[9]Разработчик!$F$8,IF(K176&lt;=[9]Разработчик!$J$7,[9]Разработчик!$I$8,IF(K176&lt;=[9]Разработчик!$M$7,[9]Разработчик!$L$8,IF(K176&lt;=[9]Разработчик!$P$7,[9]Разработчик!$O$8,IF(K176&lt;=[9]Разработчик!$S$7,[9]Разработчик!$R$8,IF(K176&lt;=425.9,3.5,IF(K176&gt;=[9]Разработчик!$V$7,[9]Разработчик!$U$8))))))))),"-"))</f>
        <v>1.5</v>
      </c>
      <c r="O176" s="15"/>
      <c r="P176" s="47">
        <v>2021</v>
      </c>
      <c r="Q176" s="47">
        <v>2023</v>
      </c>
      <c r="R176" s="47">
        <v>20</v>
      </c>
      <c r="S176" s="154" t="s">
        <v>310</v>
      </c>
      <c r="T176" s="17">
        <f t="shared" si="19"/>
        <v>2035</v>
      </c>
      <c r="U176" s="47">
        <v>5</v>
      </c>
      <c r="V176" s="47">
        <v>2</v>
      </c>
      <c r="W176" s="30">
        <v>4</v>
      </c>
      <c r="X176" s="30">
        <v>2</v>
      </c>
      <c r="Y176" s="30">
        <v>1</v>
      </c>
      <c r="Z176" s="30">
        <v>4</v>
      </c>
      <c r="AA176" s="416"/>
      <c r="AB176" s="207" t="s">
        <v>2521</v>
      </c>
      <c r="AC176" s="196">
        <f t="shared" si="16"/>
        <v>14</v>
      </c>
      <c r="AD176" s="196">
        <f t="shared" si="17"/>
        <v>41</v>
      </c>
      <c r="AE176" s="196">
        <f t="shared" si="18"/>
        <v>55</v>
      </c>
    </row>
    <row r="177" spans="1:31" s="7" customFormat="1" ht="22.5" x14ac:dyDescent="0.25">
      <c r="A177" s="322"/>
      <c r="B177" s="239">
        <v>84</v>
      </c>
      <c r="C177" s="322"/>
      <c r="D177" s="71" t="s">
        <v>2205</v>
      </c>
      <c r="E177" s="322"/>
      <c r="F177" s="47" t="s">
        <v>30</v>
      </c>
      <c r="G177" s="71">
        <v>1.2</v>
      </c>
      <c r="H177" s="322"/>
      <c r="I177" s="322"/>
      <c r="J177" s="152">
        <v>0.1</v>
      </c>
      <c r="K177" s="71">
        <v>57</v>
      </c>
      <c r="L177" s="152">
        <v>4</v>
      </c>
      <c r="M177" s="47">
        <v>2015</v>
      </c>
      <c r="N177" s="14">
        <f>IF(K177="","",IF(O177="",IF(K177=0,"",IF(K177&lt;=[9]Разработчик!$D$7,[9]Разработчик!$C$8,IF(K177&lt;=[9]Разработчик!$G$7,[9]Разработчик!$F$8,IF(K177&lt;=[9]Разработчик!$J$7,[9]Разработчик!$I$8,IF(K177&lt;=[9]Разработчик!$M$7,[9]Разработчик!$L$8,IF(K177&lt;=[9]Разработчик!$P$7,[9]Разработчик!$O$8,IF(K177&lt;=[9]Разработчик!$S$7,[9]Разработчик!$R$8,IF(K177&lt;=425.9,3.5,IF(K177&gt;=[9]Разработчик!$V$7,[9]Разработчик!$U$8))))))))),"-"))</f>
        <v>1.5</v>
      </c>
      <c r="O177" s="15"/>
      <c r="P177" s="47">
        <v>2021</v>
      </c>
      <c r="Q177" s="47">
        <v>2023</v>
      </c>
      <c r="R177" s="47">
        <v>20</v>
      </c>
      <c r="S177" s="154" t="s">
        <v>310</v>
      </c>
      <c r="T177" s="17">
        <f t="shared" si="19"/>
        <v>2035</v>
      </c>
      <c r="U177" s="47">
        <v>1</v>
      </c>
      <c r="V177" s="30"/>
      <c r="W177" s="30">
        <v>1</v>
      </c>
      <c r="X177" s="30"/>
      <c r="Y177" s="30">
        <v>1</v>
      </c>
      <c r="Z177" s="30"/>
      <c r="AA177" s="416"/>
      <c r="AB177" s="207" t="s">
        <v>2521</v>
      </c>
      <c r="AC177" s="196">
        <f t="shared" si="16"/>
        <v>2</v>
      </c>
      <c r="AD177" s="196">
        <f t="shared" si="17"/>
        <v>5</v>
      </c>
      <c r="AE177" s="196">
        <f t="shared" si="18"/>
        <v>7</v>
      </c>
    </row>
    <row r="178" spans="1:31" s="7" customFormat="1" ht="22.5" x14ac:dyDescent="0.25">
      <c r="A178" s="322"/>
      <c r="B178" s="239">
        <v>84</v>
      </c>
      <c r="C178" s="322"/>
      <c r="D178" s="71" t="s">
        <v>2206</v>
      </c>
      <c r="E178" s="322"/>
      <c r="F178" s="47" t="s">
        <v>30</v>
      </c>
      <c r="G178" s="71">
        <v>1.2</v>
      </c>
      <c r="H178" s="322"/>
      <c r="I178" s="322"/>
      <c r="J178" s="152" t="s">
        <v>2048</v>
      </c>
      <c r="K178" s="152" t="s">
        <v>2090</v>
      </c>
      <c r="L178" s="152">
        <v>5</v>
      </c>
      <c r="M178" s="47">
        <v>2015</v>
      </c>
      <c r="N178" s="14">
        <f>IF(K178="","",IF(O178="",IF(K178=0,"",IF(K178&lt;=[9]Разработчик!$D$7,[9]Разработчик!$C$8,IF(K178&lt;=[9]Разработчик!$G$7,[9]Разработчик!$F$8,IF(K178&lt;=[9]Разработчик!$J$7,[9]Разработчик!$I$8,IF(K178&lt;=[9]Разработчик!$M$7,[9]Разработчик!$L$8,IF(K178&lt;=[9]Разработчик!$P$7,[9]Разработчик!$O$8,IF(K178&lt;=[9]Разработчик!$S$7,[9]Разработчик!$R$8,IF(K178&lt;=425.9,3.5,IF(K178&gt;=[9]Разработчик!$V$7,[9]Разработчик!$U$8))))))))),"-"))</f>
        <v>4</v>
      </c>
      <c r="O178" s="15"/>
      <c r="P178" s="47">
        <v>2021</v>
      </c>
      <c r="Q178" s="47">
        <v>2023</v>
      </c>
      <c r="R178" s="47">
        <v>20</v>
      </c>
      <c r="S178" s="154" t="s">
        <v>310</v>
      </c>
      <c r="T178" s="17">
        <f t="shared" si="19"/>
        <v>2035</v>
      </c>
      <c r="U178" s="30"/>
      <c r="V178" s="30"/>
      <c r="W178" s="30">
        <v>1</v>
      </c>
      <c r="X178" s="30">
        <v>1</v>
      </c>
      <c r="Y178" s="30">
        <v>1</v>
      </c>
      <c r="Z178" s="30"/>
      <c r="AA178" s="416"/>
      <c r="AB178" s="207" t="s">
        <v>2521</v>
      </c>
      <c r="AC178" s="196">
        <f t="shared" si="16"/>
        <v>2</v>
      </c>
      <c r="AD178" s="196">
        <f t="shared" si="17"/>
        <v>5</v>
      </c>
      <c r="AE178" s="196">
        <f t="shared" si="18"/>
        <v>7</v>
      </c>
    </row>
    <row r="179" spans="1:31" s="7" customFormat="1" ht="22.5" x14ac:dyDescent="0.25">
      <c r="A179" s="322"/>
      <c r="B179" s="239">
        <v>84</v>
      </c>
      <c r="C179" s="322"/>
      <c r="D179" s="71" t="s">
        <v>2207</v>
      </c>
      <c r="E179" s="322"/>
      <c r="F179" s="47" t="s">
        <v>30</v>
      </c>
      <c r="G179" s="71">
        <v>1.2</v>
      </c>
      <c r="H179" s="322"/>
      <c r="I179" s="322"/>
      <c r="J179" s="152" t="s">
        <v>2048</v>
      </c>
      <c r="K179" s="152" t="s">
        <v>2090</v>
      </c>
      <c r="L179" s="152">
        <v>5</v>
      </c>
      <c r="M179" s="47">
        <v>2015</v>
      </c>
      <c r="N179" s="14">
        <f>IF(K179="","",IF(O179="",IF(K179=0,"",IF(K179&lt;=[9]Разработчик!$D$7,[9]Разработчик!$C$8,IF(K179&lt;=[9]Разработчик!$G$7,[9]Разработчик!$F$8,IF(K179&lt;=[9]Разработчик!$J$7,[9]Разработчик!$I$8,IF(K179&lt;=[9]Разработчик!$M$7,[9]Разработчик!$L$8,IF(K179&lt;=[9]Разработчик!$P$7,[9]Разработчик!$O$8,IF(K179&lt;=[9]Разработчик!$S$7,[9]Разработчик!$R$8,IF(K179&lt;=425.9,3.5,IF(K179&gt;=[9]Разработчик!$V$7,[9]Разработчик!$U$8))))))))),"-"))</f>
        <v>4</v>
      </c>
      <c r="O179" s="15"/>
      <c r="P179" s="47">
        <v>2021</v>
      </c>
      <c r="Q179" s="47">
        <v>2023</v>
      </c>
      <c r="R179" s="47">
        <v>20</v>
      </c>
      <c r="S179" s="154" t="s">
        <v>310</v>
      </c>
      <c r="T179" s="17">
        <f t="shared" si="19"/>
        <v>2035</v>
      </c>
      <c r="U179" s="30"/>
      <c r="V179" s="30"/>
      <c r="W179" s="30">
        <v>1</v>
      </c>
      <c r="X179" s="30">
        <v>1</v>
      </c>
      <c r="Y179" s="30">
        <v>1</v>
      </c>
      <c r="Z179" s="30"/>
      <c r="AA179" s="416"/>
      <c r="AB179" s="207" t="s">
        <v>2521</v>
      </c>
      <c r="AC179" s="196">
        <f t="shared" si="16"/>
        <v>2</v>
      </c>
      <c r="AD179" s="196">
        <f t="shared" si="17"/>
        <v>5</v>
      </c>
      <c r="AE179" s="196">
        <f t="shared" si="18"/>
        <v>7</v>
      </c>
    </row>
    <row r="180" spans="1:31" s="7" customFormat="1" ht="48" x14ac:dyDescent="0.25">
      <c r="A180" s="239" t="s">
        <v>2210</v>
      </c>
      <c r="B180" s="239">
        <v>97</v>
      </c>
      <c r="C180" s="47" t="s">
        <v>2211</v>
      </c>
      <c r="D180" s="71" t="s">
        <v>2212</v>
      </c>
      <c r="E180" s="47" t="s">
        <v>95</v>
      </c>
      <c r="F180" s="47" t="s">
        <v>33</v>
      </c>
      <c r="G180" s="71">
        <v>0.63</v>
      </c>
      <c r="H180" s="47" t="s">
        <v>2209</v>
      </c>
      <c r="I180" s="47" t="s">
        <v>2208</v>
      </c>
      <c r="J180" s="152">
        <v>20</v>
      </c>
      <c r="K180" s="71">
        <v>32</v>
      </c>
      <c r="L180" s="152">
        <v>4</v>
      </c>
      <c r="M180" s="47">
        <v>2015</v>
      </c>
      <c r="N180" s="14">
        <f>IF(K180="","",IF(O180="",IF(K180=0,"",IF(K180&lt;=[9]Разработчик!$D$7,[9]Разработчик!$C$8,IF(K180&lt;=[9]Разработчик!$G$7,[9]Разработчик!$F$8,IF(K180&lt;=[9]Разработчик!$J$7,[9]Разработчик!$I$8,IF(K180&lt;=[9]Разработчик!$M$7,[9]Разработчик!$L$8,IF(K180&lt;=[9]Разработчик!$P$7,[9]Разработчик!$O$8,IF(K180&lt;=[9]Разработчик!$S$7,[9]Разработчик!$R$8,IF(K180&lt;=425.9,3.5,IF(K180&gt;=[9]Разработчик!$V$7,[9]Разработчик!$U$8))))))))),"-"))</f>
        <v>1.5</v>
      </c>
      <c r="O180" s="15"/>
      <c r="P180" s="47">
        <v>2019</v>
      </c>
      <c r="Q180" s="47">
        <v>2023</v>
      </c>
      <c r="R180" s="47">
        <v>20</v>
      </c>
      <c r="S180" s="154" t="s">
        <v>310</v>
      </c>
      <c r="T180" s="17">
        <f t="shared" ref="T180:T189" si="20">IF(M180="","",M180+R180)</f>
        <v>2035</v>
      </c>
      <c r="U180" s="47">
        <v>9</v>
      </c>
      <c r="V180" s="30"/>
      <c r="W180" s="30"/>
      <c r="X180" s="30"/>
      <c r="Y180" s="30"/>
      <c r="Z180" s="30"/>
      <c r="AA180" s="31" t="s">
        <v>3100</v>
      </c>
      <c r="AB180" s="207" t="s">
        <v>2521</v>
      </c>
      <c r="AC180" s="196">
        <f t="shared" si="16"/>
        <v>9</v>
      </c>
      <c r="AD180" s="196">
        <f t="shared" si="17"/>
        <v>18</v>
      </c>
      <c r="AE180" s="196">
        <f t="shared" si="18"/>
        <v>27</v>
      </c>
    </row>
    <row r="181" spans="1:31" s="7" customFormat="1" x14ac:dyDescent="0.25">
      <c r="A181" s="321" t="s">
        <v>2214</v>
      </c>
      <c r="B181" s="242">
        <v>99</v>
      </c>
      <c r="C181" s="321" t="s">
        <v>2215</v>
      </c>
      <c r="D181" s="71" t="s">
        <v>2216</v>
      </c>
      <c r="E181" s="321" t="s">
        <v>1163</v>
      </c>
      <c r="F181" s="71" t="s">
        <v>96</v>
      </c>
      <c r="G181" s="71">
        <v>0</v>
      </c>
      <c r="H181" s="321" t="s">
        <v>2213</v>
      </c>
      <c r="I181" s="321" t="s">
        <v>2217</v>
      </c>
      <c r="J181" s="152">
        <v>18.5</v>
      </c>
      <c r="K181" s="71">
        <v>159</v>
      </c>
      <c r="L181" s="152">
        <v>6</v>
      </c>
      <c r="M181" s="47">
        <v>2015</v>
      </c>
      <c r="N181" s="14">
        <f>IF(K181="","",IF(O181="",IF(K181=0,"",IF(K181&lt;=[9]Разработчик!$D$7,[9]Разработчик!$C$8,IF(K181&lt;=[9]Разработчик!$G$7,[9]Разработчик!$F$8,IF(K181&lt;=[9]Разработчик!$J$7,[9]Разработчик!$I$8,IF(K181&lt;=[9]Разработчик!$M$7,[9]Разработчик!$L$8,IF(K181&lt;=[9]Разработчик!$P$7,[9]Разработчик!$O$8,IF(K181&lt;=[9]Разработчик!$S$7,[9]Разработчик!$R$8,IF(K181&lt;=425.9,3.5,IF(K181&gt;=[9]Разработчик!$V$7,[9]Разработчик!$U$8))))))))),"-"))</f>
        <v>2.5</v>
      </c>
      <c r="O181" s="15"/>
      <c r="P181" s="47">
        <v>2017</v>
      </c>
      <c r="Q181" s="47">
        <v>2023</v>
      </c>
      <c r="R181" s="47">
        <v>20</v>
      </c>
      <c r="S181" s="154" t="s">
        <v>340</v>
      </c>
      <c r="T181" s="17">
        <f t="shared" si="20"/>
        <v>2035</v>
      </c>
      <c r="U181" s="47">
        <v>3</v>
      </c>
      <c r="V181" s="47">
        <v>1</v>
      </c>
      <c r="W181" s="30"/>
      <c r="X181" s="30"/>
      <c r="Y181" s="30"/>
      <c r="Z181" s="30"/>
      <c r="AA181" s="416" t="s">
        <v>3088</v>
      </c>
      <c r="AB181" s="207" t="s">
        <v>2521</v>
      </c>
      <c r="AC181" s="196">
        <f t="shared" si="16"/>
        <v>4</v>
      </c>
      <c r="AD181" s="196">
        <f t="shared" si="17"/>
        <v>9</v>
      </c>
      <c r="AE181" s="196">
        <f t="shared" si="18"/>
        <v>13</v>
      </c>
    </row>
    <row r="182" spans="1:31" s="7" customFormat="1" x14ac:dyDescent="0.25">
      <c r="A182" s="321"/>
      <c r="B182" s="242">
        <v>99</v>
      </c>
      <c r="C182" s="321"/>
      <c r="D182" s="71" t="s">
        <v>2218</v>
      </c>
      <c r="E182" s="321"/>
      <c r="F182" s="71" t="s">
        <v>96</v>
      </c>
      <c r="G182" s="71">
        <v>0</v>
      </c>
      <c r="H182" s="321"/>
      <c r="I182" s="321"/>
      <c r="J182" s="152">
        <v>18.5</v>
      </c>
      <c r="K182" s="71">
        <v>159</v>
      </c>
      <c r="L182" s="152">
        <v>6</v>
      </c>
      <c r="M182" s="47">
        <v>2015</v>
      </c>
      <c r="N182" s="14">
        <f>IF(K182="","",IF(O182="",IF(K182=0,"",IF(K182&lt;=[9]Разработчик!$D$7,[9]Разработчик!$C$8,IF(K182&lt;=[9]Разработчик!$G$7,[9]Разработчик!$F$8,IF(K182&lt;=[9]Разработчик!$J$7,[9]Разработчик!$I$8,IF(K182&lt;=[9]Разработчик!$M$7,[9]Разработчик!$L$8,IF(K182&lt;=[9]Разработчик!$P$7,[9]Разработчик!$O$8,IF(K182&lt;=[9]Разработчик!$S$7,[9]Разработчик!$R$8,IF(K182&lt;=425.9,3.5,IF(K182&gt;=[9]Разработчик!$V$7,[9]Разработчик!$U$8))))))))),"-"))</f>
        <v>2.5</v>
      </c>
      <c r="O182" s="15"/>
      <c r="P182" s="47">
        <v>2017</v>
      </c>
      <c r="Q182" s="47">
        <v>2023</v>
      </c>
      <c r="R182" s="47">
        <v>20</v>
      </c>
      <c r="S182" s="154" t="s">
        <v>340</v>
      </c>
      <c r="T182" s="17">
        <f t="shared" si="20"/>
        <v>2035</v>
      </c>
      <c r="U182" s="47">
        <v>3</v>
      </c>
      <c r="V182" s="47">
        <v>1</v>
      </c>
      <c r="W182" s="30"/>
      <c r="X182" s="30"/>
      <c r="Y182" s="30"/>
      <c r="Z182" s="30"/>
      <c r="AA182" s="416"/>
      <c r="AB182" s="207" t="s">
        <v>2521</v>
      </c>
      <c r="AC182" s="196">
        <f t="shared" si="16"/>
        <v>4</v>
      </c>
      <c r="AD182" s="196">
        <f t="shared" si="17"/>
        <v>9</v>
      </c>
      <c r="AE182" s="196">
        <f t="shared" si="18"/>
        <v>13</v>
      </c>
    </row>
    <row r="183" spans="1:31" s="7" customFormat="1" ht="35.25" customHeight="1" x14ac:dyDescent="0.25">
      <c r="A183" s="321"/>
      <c r="B183" s="242">
        <v>99</v>
      </c>
      <c r="C183" s="321"/>
      <c r="D183" s="71" t="s">
        <v>2219</v>
      </c>
      <c r="E183" s="321"/>
      <c r="F183" s="71" t="s">
        <v>96</v>
      </c>
      <c r="G183" s="71">
        <v>0</v>
      </c>
      <c r="H183" s="321"/>
      <c r="I183" s="321"/>
      <c r="J183" s="152">
        <v>18.7</v>
      </c>
      <c r="K183" s="71">
        <v>57</v>
      </c>
      <c r="L183" s="152">
        <v>4</v>
      </c>
      <c r="M183" s="47">
        <v>2015</v>
      </c>
      <c r="N183" s="14">
        <f>IF(K183="","",IF(O183="",IF(K183=0,"",IF(K183&lt;=[9]Разработчик!$D$7,[9]Разработчик!$C$8,IF(K183&lt;=[9]Разработчик!$G$7,[9]Разработчик!$F$8,IF(K183&lt;=[9]Разработчик!$J$7,[9]Разработчик!$I$8,IF(K183&lt;=[9]Разработчик!$M$7,[9]Разработчик!$L$8,IF(K183&lt;=[9]Разработчик!$P$7,[9]Разработчик!$O$8,IF(K183&lt;=[9]Разработчик!$S$7,[9]Разработчик!$R$8,IF(K183&lt;=425.9,3.5,IF(K183&gt;=[9]Разработчик!$V$7,[9]Разработчик!$U$8))))))))),"-"))</f>
        <v>1.5</v>
      </c>
      <c r="O183" s="15"/>
      <c r="P183" s="47">
        <v>2017</v>
      </c>
      <c r="Q183" s="47">
        <v>2023</v>
      </c>
      <c r="R183" s="47">
        <v>20</v>
      </c>
      <c r="S183" s="154" t="s">
        <v>340</v>
      </c>
      <c r="T183" s="17">
        <f t="shared" si="20"/>
        <v>2035</v>
      </c>
      <c r="U183" s="47">
        <v>5</v>
      </c>
      <c r="V183" s="47">
        <v>1</v>
      </c>
      <c r="W183" s="30"/>
      <c r="X183" s="30"/>
      <c r="Y183" s="30"/>
      <c r="Z183" s="30"/>
      <c r="AA183" s="416"/>
      <c r="AB183" s="207" t="s">
        <v>2521</v>
      </c>
      <c r="AC183" s="196">
        <f t="shared" si="16"/>
        <v>6</v>
      </c>
      <c r="AD183" s="196">
        <f t="shared" si="17"/>
        <v>13</v>
      </c>
      <c r="AE183" s="196">
        <f t="shared" si="18"/>
        <v>19</v>
      </c>
    </row>
    <row r="184" spans="1:31" s="7" customFormat="1" ht="22.5" x14ac:dyDescent="0.25">
      <c r="A184" s="321" t="s">
        <v>2220</v>
      </c>
      <c r="B184" s="242">
        <v>101</v>
      </c>
      <c r="C184" s="321" t="s">
        <v>2221</v>
      </c>
      <c r="D184" s="321" t="s">
        <v>2222</v>
      </c>
      <c r="E184" s="321" t="s">
        <v>752</v>
      </c>
      <c r="F184" s="47" t="s">
        <v>30</v>
      </c>
      <c r="G184" s="321">
        <v>1.4</v>
      </c>
      <c r="H184" s="321" t="s">
        <v>2223</v>
      </c>
      <c r="I184" s="321" t="s">
        <v>2224</v>
      </c>
      <c r="J184" s="152">
        <v>88.8</v>
      </c>
      <c r="K184" s="71">
        <v>159</v>
      </c>
      <c r="L184" s="152">
        <v>6</v>
      </c>
      <c r="M184" s="71">
        <v>2015</v>
      </c>
      <c r="N184" s="14">
        <f>IF(K184="","",IF(O184="",IF(K184=0,"",IF(K184&lt;=[9]Разработчик!$D$7,[9]Разработчик!$C$8,IF(K184&lt;=[9]Разработчик!$G$7,[9]Разработчик!$F$8,IF(K184&lt;=[9]Разработчик!$J$7,[9]Разработчик!$I$8,IF(K184&lt;=[9]Разработчик!$M$7,[9]Разработчик!$L$8,IF(K184&lt;=[9]Разработчик!$P$7,[9]Разработчик!$O$8,IF(K184&lt;=[9]Разработчик!$S$7,[9]Разработчик!$R$8,IF(K184&lt;=425.9,3.5,IF(K184&gt;=[9]Разработчик!$V$7,[9]Разработчик!$U$8))))))))),"-"))</f>
        <v>2.5</v>
      </c>
      <c r="O184" s="15"/>
      <c r="P184" s="47">
        <v>2019</v>
      </c>
      <c r="Q184" s="47">
        <v>2023</v>
      </c>
      <c r="R184" s="47">
        <v>20</v>
      </c>
      <c r="S184" s="154" t="s">
        <v>310</v>
      </c>
      <c r="T184" s="17">
        <f t="shared" si="20"/>
        <v>2035</v>
      </c>
      <c r="U184" s="47">
        <v>4</v>
      </c>
      <c r="V184" s="47">
        <v>8</v>
      </c>
      <c r="W184" s="47">
        <v>5</v>
      </c>
      <c r="X184" s="30"/>
      <c r="Y184" s="30"/>
      <c r="Z184" s="47">
        <v>5</v>
      </c>
      <c r="AA184" s="416" t="s">
        <v>3098</v>
      </c>
      <c r="AB184" s="207" t="s">
        <v>2521</v>
      </c>
      <c r="AC184" s="196">
        <f t="shared" si="16"/>
        <v>17</v>
      </c>
      <c r="AD184" s="196">
        <f t="shared" si="17"/>
        <v>57</v>
      </c>
      <c r="AE184" s="196">
        <f t="shared" si="18"/>
        <v>74</v>
      </c>
    </row>
    <row r="185" spans="1:31" s="7" customFormat="1" ht="22.5" x14ac:dyDescent="0.25">
      <c r="A185" s="321"/>
      <c r="B185" s="242">
        <v>101</v>
      </c>
      <c r="C185" s="321"/>
      <c r="D185" s="321"/>
      <c r="E185" s="321"/>
      <c r="F185" s="47" t="s">
        <v>30</v>
      </c>
      <c r="G185" s="321"/>
      <c r="H185" s="321"/>
      <c r="I185" s="321"/>
      <c r="J185" s="152">
        <v>0.3</v>
      </c>
      <c r="K185" s="71">
        <v>108</v>
      </c>
      <c r="L185" s="152">
        <v>5</v>
      </c>
      <c r="M185" s="71">
        <v>2015</v>
      </c>
      <c r="N185" s="14">
        <f>IF(K185="","",IF(O185="",IF(K185=0,"",IF(K185&lt;=[9]Разработчик!$D$7,[9]Разработчик!$C$8,IF(K185&lt;=[9]Разработчик!$G$7,[9]Разработчик!$F$8,IF(K185&lt;=[9]Разработчик!$J$7,[9]Разработчик!$I$8,IF(K185&lt;=[9]Разработчик!$M$7,[9]Разработчик!$L$8,IF(K185&lt;=[9]Разработчик!$P$7,[9]Разработчик!$O$8,IF(K185&lt;=[9]Разработчик!$S$7,[9]Разработчик!$R$8,IF(K185&lt;=425.9,3.5,IF(K185&gt;=[9]Разработчик!$V$7,[9]Разработчик!$U$8))))))))),"-"))</f>
        <v>2</v>
      </c>
      <c r="O185" s="15"/>
      <c r="P185" s="47">
        <v>2019</v>
      </c>
      <c r="Q185" s="47">
        <v>2023</v>
      </c>
      <c r="R185" s="47">
        <v>20</v>
      </c>
      <c r="S185" s="154" t="s">
        <v>310</v>
      </c>
      <c r="T185" s="17">
        <f t="shared" si="20"/>
        <v>2035</v>
      </c>
      <c r="U185" s="47">
        <v>1</v>
      </c>
      <c r="V185" s="30"/>
      <c r="W185" s="30"/>
      <c r="X185" s="30"/>
      <c r="Y185" s="30"/>
      <c r="Z185" s="30"/>
      <c r="AA185" s="416"/>
      <c r="AB185" s="207" t="s">
        <v>2521</v>
      </c>
      <c r="AC185" s="196">
        <f t="shared" si="16"/>
        <v>1</v>
      </c>
      <c r="AD185" s="196">
        <f t="shared" si="17"/>
        <v>2</v>
      </c>
      <c r="AE185" s="196">
        <f t="shared" si="18"/>
        <v>3</v>
      </c>
    </row>
    <row r="186" spans="1:31" s="7" customFormat="1" ht="22.5" x14ac:dyDescent="0.25">
      <c r="A186" s="321"/>
      <c r="B186" s="242">
        <v>101</v>
      </c>
      <c r="C186" s="321"/>
      <c r="D186" s="321"/>
      <c r="E186" s="321"/>
      <c r="F186" s="47" t="s">
        <v>30</v>
      </c>
      <c r="G186" s="321"/>
      <c r="H186" s="321"/>
      <c r="I186" s="321"/>
      <c r="J186" s="152">
        <v>5.4</v>
      </c>
      <c r="K186" s="71">
        <v>89</v>
      </c>
      <c r="L186" s="152">
        <v>5</v>
      </c>
      <c r="M186" s="71">
        <v>2015</v>
      </c>
      <c r="N186" s="14">
        <f>IF(K186="","",IF(O186="",IF(K186=0,"",IF(K186&lt;=[9]Разработчик!$D$7,[9]Разработчик!$C$8,IF(K186&lt;=[9]Разработчик!$G$7,[9]Разработчик!$F$8,IF(K186&lt;=[9]Разработчик!$J$7,[9]Разработчик!$I$8,IF(K186&lt;=[9]Разработчик!$M$7,[9]Разработчик!$L$8,IF(K186&lt;=[9]Разработчик!$P$7,[9]Разработчик!$O$8,IF(K186&lt;=[9]Разработчик!$S$7,[9]Разработчик!$R$8,IF(K186&lt;=425.9,3.5,IF(K186&gt;=[9]Разработчик!$V$7,[9]Разработчик!$U$8))))))))),"-"))</f>
        <v>2</v>
      </c>
      <c r="O186" s="15"/>
      <c r="P186" s="47">
        <v>2019</v>
      </c>
      <c r="Q186" s="47">
        <v>2023</v>
      </c>
      <c r="R186" s="47">
        <v>20</v>
      </c>
      <c r="S186" s="154" t="s">
        <v>310</v>
      </c>
      <c r="T186" s="17">
        <f t="shared" si="20"/>
        <v>2035</v>
      </c>
      <c r="U186" s="47">
        <v>6</v>
      </c>
      <c r="V186" s="30"/>
      <c r="W186" s="30">
        <v>4</v>
      </c>
      <c r="X186" s="30"/>
      <c r="Y186" s="30"/>
      <c r="Z186" s="30"/>
      <c r="AA186" s="416"/>
      <c r="AB186" s="207" t="s">
        <v>2521</v>
      </c>
      <c r="AC186" s="196">
        <f t="shared" si="16"/>
        <v>6</v>
      </c>
      <c r="AD186" s="196">
        <f t="shared" si="17"/>
        <v>20</v>
      </c>
      <c r="AE186" s="196">
        <f t="shared" si="18"/>
        <v>26</v>
      </c>
    </row>
    <row r="187" spans="1:31" s="7" customFormat="1" ht="22.5" x14ac:dyDescent="0.25">
      <c r="A187" s="321"/>
      <c r="B187" s="242">
        <v>101</v>
      </c>
      <c r="C187" s="321"/>
      <c r="D187" s="321"/>
      <c r="E187" s="321"/>
      <c r="F187" s="47" t="s">
        <v>30</v>
      </c>
      <c r="G187" s="321"/>
      <c r="H187" s="321"/>
      <c r="I187" s="321"/>
      <c r="J187" s="152">
        <v>0.5</v>
      </c>
      <c r="K187" s="71">
        <v>57</v>
      </c>
      <c r="L187" s="152">
        <v>4</v>
      </c>
      <c r="M187" s="71">
        <v>2015</v>
      </c>
      <c r="N187" s="14">
        <f>IF(K187="","",IF(O187="",IF(K187=0,"",IF(K187&lt;=[9]Разработчик!$D$7,[9]Разработчик!$C$8,IF(K187&lt;=[9]Разработчик!$G$7,[9]Разработчик!$F$8,IF(K187&lt;=[9]Разработчик!$J$7,[9]Разработчик!$I$8,IF(K187&lt;=[9]Разработчик!$M$7,[9]Разработчик!$L$8,IF(K187&lt;=[9]Разработчик!$P$7,[9]Разработчик!$O$8,IF(K187&lt;=[9]Разработчик!$S$7,[9]Разработчик!$R$8,IF(K187&lt;=425.9,3.5,IF(K187&gt;=[9]Разработчик!$V$7,[9]Разработчик!$U$8))))))))),"-"))</f>
        <v>1.5</v>
      </c>
      <c r="O187" s="15"/>
      <c r="P187" s="47">
        <v>2019</v>
      </c>
      <c r="Q187" s="47">
        <v>2023</v>
      </c>
      <c r="R187" s="47">
        <v>20</v>
      </c>
      <c r="S187" s="154" t="s">
        <v>310</v>
      </c>
      <c r="T187" s="17">
        <f t="shared" si="20"/>
        <v>2035</v>
      </c>
      <c r="U187" s="47">
        <v>1</v>
      </c>
      <c r="V187" s="47">
        <v>1</v>
      </c>
      <c r="W187" s="47">
        <v>2</v>
      </c>
      <c r="X187" s="30"/>
      <c r="Y187" s="30"/>
      <c r="Z187" s="30"/>
      <c r="AA187" s="416"/>
      <c r="AB187" s="207" t="s">
        <v>2521</v>
      </c>
      <c r="AC187" s="196">
        <f t="shared" si="16"/>
        <v>2</v>
      </c>
      <c r="AD187" s="196">
        <f t="shared" si="17"/>
        <v>9</v>
      </c>
      <c r="AE187" s="196">
        <f t="shared" si="18"/>
        <v>11</v>
      </c>
    </row>
    <row r="188" spans="1:31" s="7" customFormat="1" ht="22.5" x14ac:dyDescent="0.25">
      <c r="A188" s="321"/>
      <c r="B188" s="242">
        <v>101</v>
      </c>
      <c r="C188" s="321"/>
      <c r="D188" s="321"/>
      <c r="E188" s="321"/>
      <c r="F188" s="47" t="s">
        <v>30</v>
      </c>
      <c r="G188" s="321"/>
      <c r="H188" s="321"/>
      <c r="I188" s="321"/>
      <c r="J188" s="152">
        <v>0.4</v>
      </c>
      <c r="K188" s="71">
        <v>32</v>
      </c>
      <c r="L188" s="152">
        <v>4</v>
      </c>
      <c r="M188" s="71">
        <v>2015</v>
      </c>
      <c r="N188" s="14">
        <f>IF(K188="","",IF(O188="",IF(K188=0,"",IF(K188&lt;=[9]Разработчик!$D$7,[9]Разработчик!$C$8,IF(K188&lt;=[9]Разработчик!$G$7,[9]Разработчик!$F$8,IF(K188&lt;=[9]Разработчик!$J$7,[9]Разработчик!$I$8,IF(K188&lt;=[9]Разработчик!$M$7,[9]Разработчик!$L$8,IF(K188&lt;=[9]Разработчик!$P$7,[9]Разработчик!$O$8,IF(K188&lt;=[9]Разработчик!$S$7,[9]Разработчик!$R$8,IF(K188&lt;=425.9,3.5,IF(K188&gt;=[9]Разработчик!$V$7,[9]Разработчик!$U$8))))))))),"-"))</f>
        <v>1.5</v>
      </c>
      <c r="O188" s="15"/>
      <c r="P188" s="47">
        <v>2019</v>
      </c>
      <c r="Q188" s="47">
        <v>2023</v>
      </c>
      <c r="R188" s="47">
        <v>20</v>
      </c>
      <c r="S188" s="154" t="s">
        <v>310</v>
      </c>
      <c r="T188" s="17">
        <f t="shared" si="20"/>
        <v>2035</v>
      </c>
      <c r="U188" s="30"/>
      <c r="V188" s="30"/>
      <c r="W188" s="30">
        <v>1</v>
      </c>
      <c r="X188" s="30"/>
      <c r="Y188" s="30"/>
      <c r="Z188" s="30"/>
      <c r="AA188" s="416"/>
      <c r="AB188" s="207" t="s">
        <v>2521</v>
      </c>
      <c r="AC188" s="196">
        <f t="shared" si="16"/>
        <v>0</v>
      </c>
      <c r="AD188" s="196">
        <f t="shared" si="17"/>
        <v>2</v>
      </c>
      <c r="AE188" s="196">
        <f t="shared" si="18"/>
        <v>2</v>
      </c>
    </row>
    <row r="189" spans="1:31" s="7" customFormat="1" ht="22.5" x14ac:dyDescent="0.25">
      <c r="A189" s="321"/>
      <c r="B189" s="242">
        <v>101</v>
      </c>
      <c r="C189" s="321"/>
      <c r="D189" s="321"/>
      <c r="E189" s="321"/>
      <c r="F189" s="47" t="s">
        <v>30</v>
      </c>
      <c r="G189" s="321"/>
      <c r="H189" s="321"/>
      <c r="I189" s="321"/>
      <c r="J189" s="152">
        <v>0.2</v>
      </c>
      <c r="K189" s="71">
        <v>18</v>
      </c>
      <c r="L189" s="152">
        <v>3.5</v>
      </c>
      <c r="M189" s="71">
        <v>2015</v>
      </c>
      <c r="N189" s="14">
        <f>IF(K189="","",IF(O189="",IF(K189=0,"",IF(K189&lt;=[9]Разработчик!$D$7,[9]Разработчик!$C$8,IF(K189&lt;=[9]Разработчик!$G$7,[9]Разработчик!$F$8,IF(K189&lt;=[9]Разработчик!$J$7,[9]Разработчик!$I$8,IF(K189&lt;=[9]Разработчик!$M$7,[9]Разработчик!$L$8,IF(K189&lt;=[9]Разработчик!$P$7,[9]Разработчик!$O$8,IF(K189&lt;=[9]Разработчик!$S$7,[9]Разработчик!$R$8,IF(K189&lt;=425.9,3.5,IF(K189&gt;=[9]Разработчик!$V$7,[9]Разработчик!$U$8))))))))),"-"))</f>
        <v>1</v>
      </c>
      <c r="O189" s="15"/>
      <c r="P189" s="47">
        <v>2019</v>
      </c>
      <c r="Q189" s="47">
        <v>2023</v>
      </c>
      <c r="R189" s="47">
        <v>20</v>
      </c>
      <c r="S189" s="154" t="s">
        <v>310</v>
      </c>
      <c r="T189" s="17">
        <f t="shared" si="20"/>
        <v>2035</v>
      </c>
      <c r="U189" s="30"/>
      <c r="V189" s="30"/>
      <c r="W189" s="30">
        <v>1</v>
      </c>
      <c r="X189" s="30"/>
      <c r="Y189" s="30"/>
      <c r="Z189" s="30"/>
      <c r="AA189" s="416"/>
      <c r="AB189" s="207" t="s">
        <v>2521</v>
      </c>
      <c r="AC189" s="196">
        <f t="shared" si="16"/>
        <v>0</v>
      </c>
      <c r="AD189" s="196">
        <f t="shared" si="17"/>
        <v>2</v>
      </c>
      <c r="AE189" s="196">
        <f t="shared" si="18"/>
        <v>2</v>
      </c>
    </row>
    <row r="190" spans="1:31" s="7" customFormat="1" ht="22.5" x14ac:dyDescent="0.25">
      <c r="A190" s="321" t="s">
        <v>2225</v>
      </c>
      <c r="B190" s="242">
        <v>104</v>
      </c>
      <c r="C190" s="321" t="s">
        <v>2226</v>
      </c>
      <c r="D190" s="321" t="s">
        <v>2227</v>
      </c>
      <c r="E190" s="321" t="s">
        <v>752</v>
      </c>
      <c r="F190" s="47" t="s">
        <v>30</v>
      </c>
      <c r="G190" s="321">
        <v>0.9</v>
      </c>
      <c r="H190" s="321">
        <v>0.05</v>
      </c>
      <c r="I190" s="321">
        <v>49</v>
      </c>
      <c r="J190" s="152">
        <v>22.3</v>
      </c>
      <c r="K190" s="71">
        <v>159</v>
      </c>
      <c r="L190" s="152">
        <v>6</v>
      </c>
      <c r="M190" s="71">
        <v>2015</v>
      </c>
      <c r="N190" s="14">
        <f>IF(K190="","",IF(O190="",IF(K190=0,"",IF(K190&lt;=[9]Разработчик!$D$7,[9]Разработчик!$C$8,IF(K190&lt;=[9]Разработчик!$G$7,[9]Разработчик!$F$8,IF(K190&lt;=[9]Разработчик!$J$7,[9]Разработчик!$I$8,IF(K190&lt;=[9]Разработчик!$M$7,[9]Разработчик!$L$8,IF(K190&lt;=[9]Разработчик!$P$7,[9]Разработчик!$O$8,IF(K190&lt;=[9]Разработчик!$S$7,[9]Разработчик!$R$8,IF(K190&lt;=425.9,3.5,IF(K190&gt;=[9]Разработчик!$V$7,[9]Разработчик!$U$8))))))))),"-"))</f>
        <v>2.5</v>
      </c>
      <c r="O190" s="15"/>
      <c r="P190" s="47">
        <v>2019</v>
      </c>
      <c r="Q190" s="47">
        <v>2023</v>
      </c>
      <c r="R190" s="47">
        <v>20</v>
      </c>
      <c r="S190" s="154" t="s">
        <v>310</v>
      </c>
      <c r="T190" s="17">
        <f t="shared" ref="T190:T246" si="21">IF(M190="","",M190+R190)</f>
        <v>2035</v>
      </c>
      <c r="U190" s="47">
        <v>8</v>
      </c>
      <c r="V190" s="47">
        <v>7</v>
      </c>
      <c r="W190" s="47">
        <v>4</v>
      </c>
      <c r="X190" s="30"/>
      <c r="Y190" s="30"/>
      <c r="Z190" s="30"/>
      <c r="AA190" s="416" t="s">
        <v>3100</v>
      </c>
      <c r="AB190" s="207" t="s">
        <v>2521</v>
      </c>
      <c r="AC190" s="196">
        <f t="shared" ref="AC190:AC246" si="22">SUM(U190+V190+X190+Y190+Z190)</f>
        <v>15</v>
      </c>
      <c r="AD190" s="196">
        <f t="shared" ref="AD190:AD246" si="23">SUM(U190*2)+(V190*3)+(W190*2)+(X190*2)+(Y190)+(Z190*3)</f>
        <v>45</v>
      </c>
      <c r="AE190" s="196">
        <f t="shared" ref="AE190:AE246" si="24">SUM(AC190+AD190)</f>
        <v>60</v>
      </c>
    </row>
    <row r="191" spans="1:31" s="7" customFormat="1" ht="22.5" x14ac:dyDescent="0.25">
      <c r="A191" s="321"/>
      <c r="B191" s="242">
        <v>104</v>
      </c>
      <c r="C191" s="321"/>
      <c r="D191" s="321"/>
      <c r="E191" s="321"/>
      <c r="F191" s="47" t="s">
        <v>30</v>
      </c>
      <c r="G191" s="321"/>
      <c r="H191" s="321"/>
      <c r="I191" s="321"/>
      <c r="J191" s="152">
        <v>2.4</v>
      </c>
      <c r="K191" s="71">
        <v>57</v>
      </c>
      <c r="L191" s="152">
        <v>6</v>
      </c>
      <c r="M191" s="71">
        <v>2015</v>
      </c>
      <c r="N191" s="14">
        <f>IF(K191="","",IF(O191="",IF(K191=0,"",IF(K191&lt;=[9]Разработчик!$D$7,[9]Разработчик!$C$8,IF(K191&lt;=[9]Разработчик!$G$7,[9]Разработчик!$F$8,IF(K191&lt;=[9]Разработчик!$J$7,[9]Разработчик!$I$8,IF(K191&lt;=[9]Разработчик!$M$7,[9]Разработчик!$L$8,IF(K191&lt;=[9]Разработчик!$P$7,[9]Разработчик!$O$8,IF(K191&lt;=[9]Разработчик!$S$7,[9]Разработчик!$R$8,IF(K191&lt;=425.9,3.5,IF(K191&gt;=[9]Разработчик!$V$7,[9]Разработчик!$U$8))))))))),"-"))</f>
        <v>1.5</v>
      </c>
      <c r="O191" s="15"/>
      <c r="P191" s="47">
        <v>2019</v>
      </c>
      <c r="Q191" s="47">
        <v>2023</v>
      </c>
      <c r="R191" s="47">
        <v>20</v>
      </c>
      <c r="S191" s="154" t="s">
        <v>310</v>
      </c>
      <c r="T191" s="17">
        <f t="shared" si="21"/>
        <v>2035</v>
      </c>
      <c r="U191" s="47">
        <v>2</v>
      </c>
      <c r="V191" s="30"/>
      <c r="W191" s="30">
        <v>6</v>
      </c>
      <c r="X191" s="30"/>
      <c r="Y191" s="30"/>
      <c r="Z191" s="30"/>
      <c r="AA191" s="416"/>
      <c r="AB191" s="207" t="s">
        <v>2521</v>
      </c>
      <c r="AC191" s="196">
        <f t="shared" si="22"/>
        <v>2</v>
      </c>
      <c r="AD191" s="196">
        <f t="shared" si="23"/>
        <v>16</v>
      </c>
      <c r="AE191" s="196">
        <f t="shared" si="24"/>
        <v>18</v>
      </c>
    </row>
    <row r="192" spans="1:31" s="7" customFormat="1" ht="22.5" x14ac:dyDescent="0.25">
      <c r="A192" s="321" t="s">
        <v>2228</v>
      </c>
      <c r="B192" s="242">
        <v>105</v>
      </c>
      <c r="C192" s="321" t="s">
        <v>2229</v>
      </c>
      <c r="D192" s="71" t="s">
        <v>2230</v>
      </c>
      <c r="E192" s="321" t="s">
        <v>752</v>
      </c>
      <c r="F192" s="47" t="s">
        <v>30</v>
      </c>
      <c r="G192" s="71">
        <v>0.72</v>
      </c>
      <c r="H192" s="321">
        <v>0.67</v>
      </c>
      <c r="I192" s="321">
        <v>104</v>
      </c>
      <c r="J192" s="152">
        <v>63.1</v>
      </c>
      <c r="K192" s="71">
        <v>108</v>
      </c>
      <c r="L192" s="152">
        <v>5</v>
      </c>
      <c r="M192" s="71">
        <v>2015</v>
      </c>
      <c r="N192" s="14">
        <f>IF(K192="","",IF(O192="",IF(K192=0,"",IF(K192&lt;=[9]Разработчик!$D$7,[9]Разработчик!$C$8,IF(K192&lt;=[9]Разработчик!$G$7,[9]Разработчик!$F$8,IF(K192&lt;=[9]Разработчик!$J$7,[9]Разработчик!$I$8,IF(K192&lt;=[9]Разработчик!$M$7,[9]Разработчик!$L$8,IF(K192&lt;=[9]Разработчик!$P$7,[9]Разработчик!$O$8,IF(K192&lt;=[9]Разработчик!$S$7,[9]Разработчик!$R$8,IF(K192&lt;=425.9,3.5,IF(K192&gt;=[9]Разработчик!$V$7,[9]Разработчик!$U$8))))))))),"-"))</f>
        <v>2</v>
      </c>
      <c r="O192" s="15"/>
      <c r="P192" s="47">
        <v>2019</v>
      </c>
      <c r="Q192" s="47">
        <v>2023</v>
      </c>
      <c r="R192" s="47">
        <v>20</v>
      </c>
      <c r="S192" s="154" t="s">
        <v>310</v>
      </c>
      <c r="T192" s="17">
        <f t="shared" si="21"/>
        <v>2035</v>
      </c>
      <c r="U192" s="47">
        <v>16</v>
      </c>
      <c r="V192" s="47">
        <v>1</v>
      </c>
      <c r="W192" s="47">
        <v>2</v>
      </c>
      <c r="X192" s="30"/>
      <c r="Y192" s="30"/>
      <c r="Z192" s="47">
        <v>1</v>
      </c>
      <c r="AA192" s="416" t="s">
        <v>3099</v>
      </c>
      <c r="AB192" s="207" t="s">
        <v>2521</v>
      </c>
      <c r="AC192" s="196">
        <f t="shared" si="22"/>
        <v>18</v>
      </c>
      <c r="AD192" s="196">
        <f t="shared" si="23"/>
        <v>42</v>
      </c>
      <c r="AE192" s="196">
        <f t="shared" si="24"/>
        <v>60</v>
      </c>
    </row>
    <row r="193" spans="1:31" s="7" customFormat="1" ht="22.5" x14ac:dyDescent="0.25">
      <c r="A193" s="321"/>
      <c r="B193" s="242">
        <v>105</v>
      </c>
      <c r="C193" s="321"/>
      <c r="D193" s="71" t="s">
        <v>2231</v>
      </c>
      <c r="E193" s="321"/>
      <c r="F193" s="47" t="s">
        <v>30</v>
      </c>
      <c r="G193" s="71">
        <v>0.72</v>
      </c>
      <c r="H193" s="321"/>
      <c r="I193" s="321"/>
      <c r="J193" s="152">
        <v>0.1</v>
      </c>
      <c r="K193" s="71">
        <v>32</v>
      </c>
      <c r="L193" s="152">
        <v>4</v>
      </c>
      <c r="M193" s="71">
        <v>2015</v>
      </c>
      <c r="N193" s="14">
        <f>IF(K193="","",IF(O193="",IF(K193=0,"",IF(K193&lt;=[9]Разработчик!$D$7,[9]Разработчик!$C$8,IF(K193&lt;=[9]Разработчик!$G$7,[9]Разработчик!$F$8,IF(K193&lt;=[9]Разработчик!$J$7,[9]Разработчик!$I$8,IF(K193&lt;=[9]Разработчик!$M$7,[9]Разработчик!$L$8,IF(K193&lt;=[9]Разработчик!$P$7,[9]Разработчик!$O$8,IF(K193&lt;=[9]Разработчик!$S$7,[9]Разработчик!$R$8,IF(K193&lt;=425.9,3.5,IF(K193&gt;=[9]Разработчик!$V$7,[9]Разработчик!$U$8))))))))),"-"))</f>
        <v>1.5</v>
      </c>
      <c r="O193" s="15"/>
      <c r="P193" s="47">
        <v>2019</v>
      </c>
      <c r="Q193" s="47">
        <v>2023</v>
      </c>
      <c r="R193" s="47">
        <v>20</v>
      </c>
      <c r="S193" s="154" t="s">
        <v>310</v>
      </c>
      <c r="T193" s="17">
        <f t="shared" si="21"/>
        <v>2035</v>
      </c>
      <c r="U193" s="30"/>
      <c r="V193" s="30"/>
      <c r="W193" s="30">
        <v>1</v>
      </c>
      <c r="X193" s="30"/>
      <c r="Y193" s="30"/>
      <c r="Z193" s="30"/>
      <c r="AA193" s="416"/>
      <c r="AB193" s="207" t="s">
        <v>2521</v>
      </c>
      <c r="AC193" s="196">
        <f t="shared" si="22"/>
        <v>0</v>
      </c>
      <c r="AD193" s="196">
        <f t="shared" si="23"/>
        <v>2</v>
      </c>
      <c r="AE193" s="196">
        <f t="shared" si="24"/>
        <v>2</v>
      </c>
    </row>
    <row r="194" spans="1:31" s="7" customFormat="1" ht="22.5" x14ac:dyDescent="0.25">
      <c r="A194" s="321"/>
      <c r="B194" s="242">
        <v>105</v>
      </c>
      <c r="C194" s="321"/>
      <c r="D194" s="71" t="s">
        <v>2232</v>
      </c>
      <c r="E194" s="321"/>
      <c r="F194" s="47" t="s">
        <v>30</v>
      </c>
      <c r="G194" s="71">
        <v>0.72</v>
      </c>
      <c r="H194" s="321"/>
      <c r="I194" s="321"/>
      <c r="J194" s="152">
        <v>0.1</v>
      </c>
      <c r="K194" s="71">
        <v>32</v>
      </c>
      <c r="L194" s="152">
        <v>4</v>
      </c>
      <c r="M194" s="71">
        <v>2015</v>
      </c>
      <c r="N194" s="14">
        <f>IF(K194="","",IF(O194="",IF(K194=0,"",IF(K194&lt;=[9]Разработчик!$D$7,[9]Разработчик!$C$8,IF(K194&lt;=[9]Разработчик!$G$7,[9]Разработчик!$F$8,IF(K194&lt;=[9]Разработчик!$J$7,[9]Разработчик!$I$8,IF(K194&lt;=[9]Разработчик!$M$7,[9]Разработчик!$L$8,IF(K194&lt;=[9]Разработчик!$P$7,[9]Разработчик!$O$8,IF(K194&lt;=[9]Разработчик!$S$7,[9]Разработчик!$R$8,IF(K194&lt;=425.9,3.5,IF(K194&gt;=[9]Разработчик!$V$7,[9]Разработчик!$U$8))))))))),"-"))</f>
        <v>1.5</v>
      </c>
      <c r="O194" s="15"/>
      <c r="P194" s="47">
        <v>2019</v>
      </c>
      <c r="Q194" s="47">
        <v>2023</v>
      </c>
      <c r="R194" s="47">
        <v>20</v>
      </c>
      <c r="S194" s="154" t="s">
        <v>310</v>
      </c>
      <c r="T194" s="17">
        <f t="shared" si="21"/>
        <v>2035</v>
      </c>
      <c r="U194" s="30"/>
      <c r="V194" s="30"/>
      <c r="W194" s="30">
        <v>1</v>
      </c>
      <c r="X194" s="30"/>
      <c r="Y194" s="30"/>
      <c r="Z194" s="30"/>
      <c r="AA194" s="416"/>
      <c r="AB194" s="207" t="s">
        <v>2521</v>
      </c>
      <c r="AC194" s="196">
        <f t="shared" si="22"/>
        <v>0</v>
      </c>
      <c r="AD194" s="196">
        <f t="shared" si="23"/>
        <v>2</v>
      </c>
      <c r="AE194" s="196">
        <f t="shared" si="24"/>
        <v>2</v>
      </c>
    </row>
    <row r="195" spans="1:31" s="7" customFormat="1" ht="22.5" x14ac:dyDescent="0.25">
      <c r="A195" s="321" t="s">
        <v>2233</v>
      </c>
      <c r="B195" s="242">
        <v>109</v>
      </c>
      <c r="C195" s="321" t="s">
        <v>2234</v>
      </c>
      <c r="D195" s="71" t="s">
        <v>2235</v>
      </c>
      <c r="E195" s="321" t="s">
        <v>2060</v>
      </c>
      <c r="F195" s="47" t="s">
        <v>30</v>
      </c>
      <c r="G195" s="71">
        <v>0.5</v>
      </c>
      <c r="H195" s="321">
        <v>0.09</v>
      </c>
      <c r="I195" s="321">
        <v>60</v>
      </c>
      <c r="J195" s="152">
        <v>89.2</v>
      </c>
      <c r="K195" s="71">
        <v>108</v>
      </c>
      <c r="L195" s="152">
        <v>5</v>
      </c>
      <c r="M195" s="71">
        <v>2015</v>
      </c>
      <c r="N195" s="14">
        <f>IF(K195="","",IF(O195="",IF(K195=0,"",IF(K195&lt;=[9]Разработчик!$D$7,[9]Разработчик!$C$8,IF(K195&lt;=[9]Разработчик!$G$7,[9]Разработчик!$F$8,IF(K195&lt;=[9]Разработчик!$J$7,[9]Разработчик!$I$8,IF(K195&lt;=[9]Разработчик!$M$7,[9]Разработчик!$L$8,IF(K195&lt;=[9]Разработчик!$P$7,[9]Разработчик!$O$8,IF(K195&lt;=[9]Разработчик!$S$7,[9]Разработчик!$R$8,IF(K195&lt;=425.9,3.5,IF(K195&gt;=[9]Разработчик!$V$7,[9]Разработчик!$U$8))))))))),"-"))</f>
        <v>2</v>
      </c>
      <c r="O195" s="15"/>
      <c r="P195" s="47">
        <v>2019</v>
      </c>
      <c r="Q195" s="47">
        <v>2023</v>
      </c>
      <c r="R195" s="88">
        <v>13</v>
      </c>
      <c r="S195" s="154" t="s">
        <v>1818</v>
      </c>
      <c r="T195" s="17">
        <f t="shared" si="21"/>
        <v>2028</v>
      </c>
      <c r="U195" s="88">
        <v>2</v>
      </c>
      <c r="V195" s="30"/>
      <c r="W195" s="30"/>
      <c r="X195" s="30"/>
      <c r="Y195" s="30"/>
      <c r="Z195" s="30"/>
      <c r="AA195" s="416" t="s">
        <v>3098</v>
      </c>
      <c r="AB195" s="207" t="s">
        <v>2521</v>
      </c>
      <c r="AC195" s="196">
        <f t="shared" si="22"/>
        <v>2</v>
      </c>
      <c r="AD195" s="196">
        <f t="shared" si="23"/>
        <v>4</v>
      </c>
      <c r="AE195" s="196">
        <f t="shared" si="24"/>
        <v>6</v>
      </c>
    </row>
    <row r="196" spans="1:31" s="7" customFormat="1" ht="69" customHeight="1" x14ac:dyDescent="0.25">
      <c r="A196" s="321"/>
      <c r="B196" s="242">
        <v>109</v>
      </c>
      <c r="C196" s="321"/>
      <c r="D196" s="71" t="s">
        <v>2236</v>
      </c>
      <c r="E196" s="321"/>
      <c r="F196" s="47" t="s">
        <v>30</v>
      </c>
      <c r="G196" s="71">
        <v>0.5</v>
      </c>
      <c r="H196" s="321"/>
      <c r="I196" s="321"/>
      <c r="J196" s="152">
        <v>10.8</v>
      </c>
      <c r="K196" s="71">
        <v>108</v>
      </c>
      <c r="L196" s="152">
        <v>5</v>
      </c>
      <c r="M196" s="71">
        <v>2015</v>
      </c>
      <c r="N196" s="14">
        <f>IF(K196="","",IF(O196="",IF(K196=0,"",IF(K196&lt;=[9]Разработчик!$D$7,[9]Разработчик!$C$8,IF(K196&lt;=[9]Разработчик!$G$7,[9]Разработчик!$F$8,IF(K196&lt;=[9]Разработчик!$J$7,[9]Разработчик!$I$8,IF(K196&lt;=[9]Разработчик!$M$7,[9]Разработчик!$L$8,IF(K196&lt;=[9]Разработчик!$P$7,[9]Разработчик!$O$8,IF(K196&lt;=[9]Разработчик!$S$7,[9]Разработчик!$R$8,IF(K196&lt;=425.9,3.5,IF(K196&gt;=[9]Разработчик!$V$7,[9]Разработчик!$U$8))))))))),"-"))</f>
        <v>2</v>
      </c>
      <c r="O196" s="15"/>
      <c r="P196" s="47">
        <v>2019</v>
      </c>
      <c r="Q196" s="47">
        <v>2023</v>
      </c>
      <c r="R196" s="88">
        <v>13</v>
      </c>
      <c r="S196" s="154" t="s">
        <v>1818</v>
      </c>
      <c r="T196" s="17">
        <f t="shared" si="21"/>
        <v>2028</v>
      </c>
      <c r="U196" s="88">
        <v>3</v>
      </c>
      <c r="V196" s="30"/>
      <c r="W196" s="30"/>
      <c r="X196" s="30"/>
      <c r="Y196" s="30"/>
      <c r="Z196" s="30"/>
      <c r="AA196" s="416"/>
      <c r="AB196" s="207" t="s">
        <v>2521</v>
      </c>
      <c r="AC196" s="196">
        <f t="shared" si="22"/>
        <v>3</v>
      </c>
      <c r="AD196" s="196">
        <f t="shared" si="23"/>
        <v>6</v>
      </c>
      <c r="AE196" s="196">
        <f t="shared" si="24"/>
        <v>9</v>
      </c>
    </row>
    <row r="197" spans="1:31" s="7" customFormat="1" x14ac:dyDescent="0.25">
      <c r="A197" s="321" t="s">
        <v>2239</v>
      </c>
      <c r="B197" s="242">
        <v>2</v>
      </c>
      <c r="C197" s="321" t="s">
        <v>2240</v>
      </c>
      <c r="D197" s="321" t="s">
        <v>2241</v>
      </c>
      <c r="E197" s="321" t="s">
        <v>1963</v>
      </c>
      <c r="F197" s="47" t="s">
        <v>63</v>
      </c>
      <c r="G197" s="321">
        <v>0.45</v>
      </c>
      <c r="H197" s="321">
        <v>0.35</v>
      </c>
      <c r="I197" s="321">
        <v>148</v>
      </c>
      <c r="J197" s="152">
        <v>52</v>
      </c>
      <c r="K197" s="71">
        <v>159</v>
      </c>
      <c r="L197" s="152">
        <v>6</v>
      </c>
      <c r="M197" s="71">
        <v>2015</v>
      </c>
      <c r="N197" s="14">
        <f>IF(K197="","",IF(O197="",IF(K197=0,"",IF(K197&lt;=[9]Разработчик!$D$7,[9]Разработчик!$C$8,IF(K197&lt;=[9]Разработчик!$G$7,[9]Разработчик!$F$8,IF(K197&lt;=[9]Разработчик!$J$7,[9]Разработчик!$I$8,IF(K197&lt;=[9]Разработчик!$M$7,[9]Разработчик!$L$8,IF(K197&lt;=[9]Разработчик!$P$7,[9]Разработчик!$O$8,IF(K197&lt;=[9]Разработчик!$S$7,[9]Разработчик!$R$8,IF(K197&lt;=425.9,3.5,IF(K197&gt;=[9]Разработчик!$V$7,[9]Разработчик!$U$8))))))))),"-"))</f>
        <v>2.5</v>
      </c>
      <c r="O197" s="15"/>
      <c r="P197" s="47">
        <v>2017</v>
      </c>
      <c r="Q197" s="47">
        <v>2023</v>
      </c>
      <c r="R197" s="47">
        <v>20</v>
      </c>
      <c r="S197" s="47" t="s">
        <v>340</v>
      </c>
      <c r="T197" s="17">
        <f t="shared" si="21"/>
        <v>2035</v>
      </c>
      <c r="U197" s="47">
        <v>8</v>
      </c>
      <c r="V197" s="35"/>
      <c r="W197" s="35">
        <v>1</v>
      </c>
      <c r="X197" s="35">
        <v>1</v>
      </c>
      <c r="Y197" s="35"/>
      <c r="Z197" s="35">
        <v>3</v>
      </c>
      <c r="AA197" s="418" t="s">
        <v>3104</v>
      </c>
      <c r="AB197" s="201" t="s">
        <v>2521</v>
      </c>
      <c r="AC197" s="196">
        <f t="shared" si="22"/>
        <v>12</v>
      </c>
      <c r="AD197" s="196">
        <f t="shared" si="23"/>
        <v>29</v>
      </c>
      <c r="AE197" s="196">
        <f t="shared" si="24"/>
        <v>41</v>
      </c>
    </row>
    <row r="198" spans="1:31" s="7" customFormat="1" x14ac:dyDescent="0.25">
      <c r="A198" s="321"/>
      <c r="B198" s="242">
        <v>2</v>
      </c>
      <c r="C198" s="321"/>
      <c r="D198" s="321"/>
      <c r="E198" s="321"/>
      <c r="F198" s="47" t="s">
        <v>63</v>
      </c>
      <c r="G198" s="321"/>
      <c r="H198" s="321"/>
      <c r="I198" s="321"/>
      <c r="J198" s="152">
        <v>92</v>
      </c>
      <c r="K198" s="71">
        <v>89</v>
      </c>
      <c r="L198" s="152">
        <v>5</v>
      </c>
      <c r="M198" s="71">
        <v>2015</v>
      </c>
      <c r="N198" s="14">
        <f>IF(K198="","",IF(O198="",IF(K198=0,"",IF(K198&lt;=[9]Разработчик!$D$7,[9]Разработчик!$C$8,IF(K198&lt;=[9]Разработчик!$G$7,[9]Разработчик!$F$8,IF(K198&lt;=[9]Разработчик!$J$7,[9]Разработчик!$I$8,IF(K198&lt;=[9]Разработчик!$M$7,[9]Разработчик!$L$8,IF(K198&lt;=[9]Разработчик!$P$7,[9]Разработчик!$O$8,IF(K198&lt;=[9]Разработчик!$S$7,[9]Разработчик!$R$8,IF(K198&lt;=425.9,3.5,IF(K198&gt;=[9]Разработчик!$V$7,[9]Разработчик!$U$8))))))))),"-"))</f>
        <v>2</v>
      </c>
      <c r="O198" s="15"/>
      <c r="P198" s="47">
        <v>2017</v>
      </c>
      <c r="Q198" s="47">
        <v>2023</v>
      </c>
      <c r="R198" s="47">
        <v>20</v>
      </c>
      <c r="S198" s="47" t="s">
        <v>340</v>
      </c>
      <c r="T198" s="17">
        <f t="shared" si="21"/>
        <v>2035</v>
      </c>
      <c r="U198" s="47">
        <v>6</v>
      </c>
      <c r="V198" s="35"/>
      <c r="W198" s="35">
        <v>1</v>
      </c>
      <c r="X198" s="35"/>
      <c r="Y198" s="35"/>
      <c r="Z198" s="35">
        <v>6</v>
      </c>
      <c r="AA198" s="418"/>
      <c r="AB198" s="201" t="s">
        <v>2521</v>
      </c>
      <c r="AC198" s="196">
        <f t="shared" si="22"/>
        <v>12</v>
      </c>
      <c r="AD198" s="196">
        <f t="shared" si="23"/>
        <v>32</v>
      </c>
      <c r="AE198" s="196">
        <f t="shared" si="24"/>
        <v>44</v>
      </c>
    </row>
    <row r="199" spans="1:31" s="7" customFormat="1" x14ac:dyDescent="0.25">
      <c r="A199" s="321"/>
      <c r="B199" s="242">
        <v>2</v>
      </c>
      <c r="C199" s="321"/>
      <c r="D199" s="71" t="s">
        <v>2242</v>
      </c>
      <c r="E199" s="321"/>
      <c r="F199" s="47" t="s">
        <v>63</v>
      </c>
      <c r="G199" s="321"/>
      <c r="H199" s="321"/>
      <c r="I199" s="321"/>
      <c r="J199" s="152">
        <v>21.6</v>
      </c>
      <c r="K199" s="71">
        <v>89</v>
      </c>
      <c r="L199" s="152">
        <v>5</v>
      </c>
      <c r="M199" s="71">
        <v>2015</v>
      </c>
      <c r="N199" s="14">
        <f>IF(K199="","",IF(O199="",IF(K199=0,"",IF(K199&lt;=[9]Разработчик!$D$7,[9]Разработчик!$C$8,IF(K199&lt;=[9]Разработчик!$G$7,[9]Разработчик!$F$8,IF(K199&lt;=[9]Разработчик!$J$7,[9]Разработчик!$I$8,IF(K199&lt;=[9]Разработчик!$M$7,[9]Разработчик!$L$8,IF(K199&lt;=[9]Разработчик!$P$7,[9]Разработчик!$O$8,IF(K199&lt;=[9]Разработчик!$S$7,[9]Разработчик!$R$8,IF(K199&lt;=425.9,3.5,IF(K199&gt;=[9]Разработчик!$V$7,[9]Разработчик!$U$8))))))))),"-"))</f>
        <v>2</v>
      </c>
      <c r="O199" s="15"/>
      <c r="P199" s="47">
        <v>2017</v>
      </c>
      <c r="Q199" s="47">
        <v>2023</v>
      </c>
      <c r="R199" s="47">
        <v>20</v>
      </c>
      <c r="S199" s="47" t="s">
        <v>340</v>
      </c>
      <c r="T199" s="17">
        <f t="shared" si="21"/>
        <v>2035</v>
      </c>
      <c r="U199" s="47">
        <v>9</v>
      </c>
      <c r="V199" s="35"/>
      <c r="W199" s="35">
        <v>3</v>
      </c>
      <c r="X199" s="35">
        <v>2</v>
      </c>
      <c r="Y199" s="35"/>
      <c r="Z199" s="35">
        <v>4</v>
      </c>
      <c r="AA199" s="418"/>
      <c r="AB199" s="201" t="s">
        <v>2521</v>
      </c>
      <c r="AC199" s="196">
        <f t="shared" si="22"/>
        <v>15</v>
      </c>
      <c r="AD199" s="196">
        <f t="shared" si="23"/>
        <v>40</v>
      </c>
      <c r="AE199" s="196">
        <f t="shared" si="24"/>
        <v>55</v>
      </c>
    </row>
    <row r="200" spans="1:31" s="7" customFormat="1" x14ac:dyDescent="0.25">
      <c r="A200" s="321"/>
      <c r="B200" s="242">
        <v>2</v>
      </c>
      <c r="C200" s="321"/>
      <c r="D200" s="321" t="s">
        <v>2243</v>
      </c>
      <c r="E200" s="321"/>
      <c r="F200" s="47" t="s">
        <v>63</v>
      </c>
      <c r="G200" s="321"/>
      <c r="H200" s="321"/>
      <c r="I200" s="321"/>
      <c r="J200" s="152">
        <v>33.700000000000003</v>
      </c>
      <c r="K200" s="71">
        <v>89</v>
      </c>
      <c r="L200" s="152">
        <v>5</v>
      </c>
      <c r="M200" s="71">
        <v>2015</v>
      </c>
      <c r="N200" s="14">
        <f>IF(K200="","",IF(O200="",IF(K200=0,"",IF(K200&lt;=[9]Разработчик!$D$7,[9]Разработчик!$C$8,IF(K200&lt;=[9]Разработчик!$G$7,[9]Разработчик!$F$8,IF(K200&lt;=[9]Разработчик!$J$7,[9]Разработчик!$I$8,IF(K200&lt;=[9]Разработчик!$M$7,[9]Разработчик!$L$8,IF(K200&lt;=[9]Разработчик!$P$7,[9]Разработчик!$O$8,IF(K200&lt;=[9]Разработчик!$S$7,[9]Разработчик!$R$8,IF(K200&lt;=425.9,3.5,IF(K200&gt;=[9]Разработчик!$V$7,[9]Разработчик!$U$8))))))))),"-"))</f>
        <v>2</v>
      </c>
      <c r="O200" s="15"/>
      <c r="P200" s="47">
        <v>2017</v>
      </c>
      <c r="Q200" s="47">
        <v>2023</v>
      </c>
      <c r="R200" s="47">
        <v>20</v>
      </c>
      <c r="S200" s="47" t="s">
        <v>340</v>
      </c>
      <c r="T200" s="17">
        <f t="shared" si="21"/>
        <v>2035</v>
      </c>
      <c r="U200" s="47">
        <v>5</v>
      </c>
      <c r="V200" s="36"/>
      <c r="W200" s="36">
        <v>1</v>
      </c>
      <c r="X200" s="36">
        <v>2</v>
      </c>
      <c r="Y200" s="36"/>
      <c r="Z200" s="36">
        <v>7</v>
      </c>
      <c r="AA200" s="418"/>
      <c r="AB200" s="201" t="s">
        <v>2521</v>
      </c>
      <c r="AC200" s="196">
        <f t="shared" si="22"/>
        <v>14</v>
      </c>
      <c r="AD200" s="196">
        <f t="shared" si="23"/>
        <v>37</v>
      </c>
      <c r="AE200" s="196">
        <f t="shared" si="24"/>
        <v>51</v>
      </c>
    </row>
    <row r="201" spans="1:31" s="7" customFormat="1" x14ac:dyDescent="0.25">
      <c r="A201" s="321"/>
      <c r="B201" s="242">
        <v>2</v>
      </c>
      <c r="C201" s="321"/>
      <c r="D201" s="321"/>
      <c r="E201" s="321"/>
      <c r="F201" s="47" t="s">
        <v>63</v>
      </c>
      <c r="G201" s="321"/>
      <c r="H201" s="321"/>
      <c r="I201" s="321"/>
      <c r="J201" s="155">
        <v>26.704000000000001</v>
      </c>
      <c r="K201" s="71">
        <v>57</v>
      </c>
      <c r="L201" s="152">
        <v>4</v>
      </c>
      <c r="M201" s="71">
        <v>2015</v>
      </c>
      <c r="N201" s="14">
        <f>IF(K201="","",IF(O201="",IF(K201=0,"",IF(K201&lt;=[9]Разработчик!$D$7,[9]Разработчик!$C$8,IF(K201&lt;=[9]Разработчик!$G$7,[9]Разработчик!$F$8,IF(K201&lt;=[9]Разработчик!$J$7,[9]Разработчик!$I$8,IF(K201&lt;=[9]Разработчик!$M$7,[9]Разработчик!$L$8,IF(K201&lt;=[9]Разработчик!$P$7,[9]Разработчик!$O$8,IF(K201&lt;=[9]Разработчик!$S$7,[9]Разработчик!$R$8,IF(K201&lt;=425.9,3.5,IF(K201&gt;=[9]Разработчик!$V$7,[9]Разработчик!$U$8))))))))),"-"))</f>
        <v>1.5</v>
      </c>
      <c r="O201" s="15"/>
      <c r="P201" s="47">
        <v>2017</v>
      </c>
      <c r="Q201" s="47">
        <v>2023</v>
      </c>
      <c r="R201" s="47">
        <v>20</v>
      </c>
      <c r="S201" s="47" t="s">
        <v>340</v>
      </c>
      <c r="T201" s="17">
        <f t="shared" si="21"/>
        <v>2035</v>
      </c>
      <c r="U201" s="47">
        <v>15</v>
      </c>
      <c r="V201" s="36"/>
      <c r="W201" s="36"/>
      <c r="X201" s="36">
        <v>1</v>
      </c>
      <c r="Y201" s="36"/>
      <c r="Z201" s="36">
        <v>1</v>
      </c>
      <c r="AA201" s="418"/>
      <c r="AB201" s="201" t="s">
        <v>2521</v>
      </c>
      <c r="AC201" s="196">
        <f t="shared" si="22"/>
        <v>17</v>
      </c>
      <c r="AD201" s="196">
        <f t="shared" si="23"/>
        <v>35</v>
      </c>
      <c r="AE201" s="196">
        <f t="shared" si="24"/>
        <v>52</v>
      </c>
    </row>
    <row r="202" spans="1:31" s="7" customFormat="1" x14ac:dyDescent="0.25">
      <c r="A202" s="321"/>
      <c r="B202" s="242">
        <v>2</v>
      </c>
      <c r="C202" s="321"/>
      <c r="D202" s="321"/>
      <c r="E202" s="321"/>
      <c r="F202" s="47" t="s">
        <v>63</v>
      </c>
      <c r="G202" s="321"/>
      <c r="H202" s="321"/>
      <c r="I202" s="321"/>
      <c r="J202" s="152">
        <v>4.3</v>
      </c>
      <c r="K202" s="71">
        <v>45</v>
      </c>
      <c r="L202" s="152">
        <v>4</v>
      </c>
      <c r="M202" s="71">
        <v>2015</v>
      </c>
      <c r="N202" s="14">
        <f>IF(K202="","",IF(O202="",IF(K202=0,"",IF(K202&lt;=[9]Разработчик!$D$7,[9]Разработчик!$C$8,IF(K202&lt;=[9]Разработчик!$G$7,[9]Разработчик!$F$8,IF(K202&lt;=[9]Разработчик!$J$7,[9]Разработчик!$I$8,IF(K202&lt;=[9]Разработчик!$M$7,[9]Разработчик!$L$8,IF(K202&lt;=[9]Разработчик!$P$7,[9]Разработчик!$O$8,IF(K202&lt;=[9]Разработчик!$S$7,[9]Разработчик!$R$8,IF(K202&lt;=425.9,3.5,IF(K202&gt;=[9]Разработчик!$V$7,[9]Разработчик!$U$8))))))))),"-"))</f>
        <v>1.5</v>
      </c>
      <c r="O202" s="15"/>
      <c r="P202" s="47">
        <v>2017</v>
      </c>
      <c r="Q202" s="47">
        <v>2023</v>
      </c>
      <c r="R202" s="47">
        <v>20</v>
      </c>
      <c r="S202" s="47" t="s">
        <v>340</v>
      </c>
      <c r="T202" s="17">
        <f t="shared" si="21"/>
        <v>2035</v>
      </c>
      <c r="U202" s="47">
        <v>2</v>
      </c>
      <c r="V202" s="36"/>
      <c r="W202" s="36">
        <v>1</v>
      </c>
      <c r="X202" s="36"/>
      <c r="Y202" s="36"/>
      <c r="Z202" s="36"/>
      <c r="AA202" s="418"/>
      <c r="AB202" s="201" t="s">
        <v>2521</v>
      </c>
      <c r="AC202" s="196">
        <f t="shared" si="22"/>
        <v>2</v>
      </c>
      <c r="AD202" s="196">
        <f t="shared" si="23"/>
        <v>6</v>
      </c>
      <c r="AE202" s="196">
        <f t="shared" si="24"/>
        <v>8</v>
      </c>
    </row>
    <row r="203" spans="1:31" s="7" customFormat="1" x14ac:dyDescent="0.25">
      <c r="A203" s="321"/>
      <c r="B203" s="242">
        <v>2</v>
      </c>
      <c r="C203" s="321"/>
      <c r="D203" s="321"/>
      <c r="E203" s="321"/>
      <c r="F203" s="47" t="s">
        <v>63</v>
      </c>
      <c r="G203" s="321"/>
      <c r="H203" s="321"/>
      <c r="I203" s="321"/>
      <c r="J203" s="152">
        <v>1.1000000000000001</v>
      </c>
      <c r="K203" s="71">
        <v>32</v>
      </c>
      <c r="L203" s="152">
        <v>4</v>
      </c>
      <c r="M203" s="71">
        <v>2015</v>
      </c>
      <c r="N203" s="14">
        <f>IF(K203="","",IF(O203="",IF(K203=0,"",IF(K203&lt;=[9]Разработчик!$D$7,[9]Разработчик!$C$8,IF(K203&lt;=[9]Разработчик!$G$7,[9]Разработчик!$F$8,IF(K203&lt;=[9]Разработчик!$J$7,[9]Разработчик!$I$8,IF(K203&lt;=[9]Разработчик!$M$7,[9]Разработчик!$L$8,IF(K203&lt;=[9]Разработчик!$P$7,[9]Разработчик!$O$8,IF(K203&lt;=[9]Разработчик!$S$7,[9]Разработчик!$R$8,IF(K203&lt;=425.9,3.5,IF(K203&gt;=[9]Разработчик!$V$7,[9]Разработчик!$U$8))))))))),"-"))</f>
        <v>1.5</v>
      </c>
      <c r="O203" s="15"/>
      <c r="P203" s="47">
        <v>2017</v>
      </c>
      <c r="Q203" s="47">
        <v>2023</v>
      </c>
      <c r="R203" s="47">
        <v>20</v>
      </c>
      <c r="S203" s="47" t="s">
        <v>340</v>
      </c>
      <c r="T203" s="17">
        <f t="shared" si="21"/>
        <v>2035</v>
      </c>
      <c r="U203" s="36"/>
      <c r="V203" s="36"/>
      <c r="W203" s="36">
        <v>7</v>
      </c>
      <c r="X203" s="36">
        <v>1</v>
      </c>
      <c r="Y203" s="36"/>
      <c r="Z203" s="36"/>
      <c r="AA203" s="418"/>
      <c r="AB203" s="201" t="s">
        <v>2521</v>
      </c>
      <c r="AC203" s="196">
        <f t="shared" si="22"/>
        <v>1</v>
      </c>
      <c r="AD203" s="196">
        <f t="shared" si="23"/>
        <v>16</v>
      </c>
      <c r="AE203" s="196">
        <f t="shared" si="24"/>
        <v>17</v>
      </c>
    </row>
    <row r="204" spans="1:31" s="7" customFormat="1" x14ac:dyDescent="0.25">
      <c r="A204" s="321"/>
      <c r="B204" s="242">
        <v>2</v>
      </c>
      <c r="C204" s="321"/>
      <c r="D204" s="321"/>
      <c r="E204" s="321"/>
      <c r="F204" s="47" t="s">
        <v>63</v>
      </c>
      <c r="G204" s="321"/>
      <c r="H204" s="321"/>
      <c r="I204" s="321"/>
      <c r="J204" s="152">
        <v>0.97799999999999998</v>
      </c>
      <c r="K204" s="71">
        <v>18</v>
      </c>
      <c r="L204" s="152">
        <v>4</v>
      </c>
      <c r="M204" s="71">
        <v>2015</v>
      </c>
      <c r="N204" s="14">
        <f>IF(K204="","",IF(O204="",IF(K204=0,"",IF(K204&lt;=[9]Разработчик!$D$7,[9]Разработчик!$C$8,IF(K204&lt;=[9]Разработчик!$G$7,[9]Разработчик!$F$8,IF(K204&lt;=[9]Разработчик!$J$7,[9]Разработчик!$I$8,IF(K204&lt;=[9]Разработчик!$M$7,[9]Разработчик!$L$8,IF(K204&lt;=[9]Разработчик!$P$7,[9]Разработчик!$O$8,IF(K204&lt;=[9]Разработчик!$S$7,[9]Разработчик!$R$8,IF(K204&lt;=425.9,3.5,IF(K204&gt;=[9]Разработчик!$V$7,[9]Разработчик!$U$8))))))))),"-"))</f>
        <v>1</v>
      </c>
      <c r="O204" s="15"/>
      <c r="P204" s="47">
        <v>2017</v>
      </c>
      <c r="Q204" s="47">
        <v>2023</v>
      </c>
      <c r="R204" s="47">
        <v>20</v>
      </c>
      <c r="S204" s="47" t="s">
        <v>340</v>
      </c>
      <c r="T204" s="17">
        <f t="shared" si="21"/>
        <v>2035</v>
      </c>
      <c r="U204" s="36"/>
      <c r="V204" s="36"/>
      <c r="W204" s="36">
        <v>1</v>
      </c>
      <c r="X204" s="36"/>
      <c r="Y204" s="36"/>
      <c r="Z204" s="36"/>
      <c r="AA204" s="418"/>
      <c r="AB204" s="201" t="s">
        <v>2521</v>
      </c>
      <c r="AC204" s="196">
        <f t="shared" si="22"/>
        <v>0</v>
      </c>
      <c r="AD204" s="196">
        <f t="shared" si="23"/>
        <v>2</v>
      </c>
      <c r="AE204" s="196">
        <f t="shared" si="24"/>
        <v>2</v>
      </c>
    </row>
    <row r="205" spans="1:31" s="7" customFormat="1" x14ac:dyDescent="0.25">
      <c r="A205" s="321" t="s">
        <v>2244</v>
      </c>
      <c r="B205" s="242">
        <v>3</v>
      </c>
      <c r="C205" s="321" t="s">
        <v>2245</v>
      </c>
      <c r="D205" s="321" t="s">
        <v>2246</v>
      </c>
      <c r="E205" s="321" t="s">
        <v>750</v>
      </c>
      <c r="F205" s="47" t="s">
        <v>63</v>
      </c>
      <c r="G205" s="321">
        <v>0.5</v>
      </c>
      <c r="H205" s="321">
        <v>0.12</v>
      </c>
      <c r="I205" s="321">
        <v>120</v>
      </c>
      <c r="J205" s="152">
        <v>33.700000000000003</v>
      </c>
      <c r="K205" s="71">
        <v>159</v>
      </c>
      <c r="L205" s="152">
        <v>6</v>
      </c>
      <c r="M205" s="71">
        <v>2015</v>
      </c>
      <c r="N205" s="14">
        <f>IF(K205="","",IF(O205="",IF(K205=0,"",IF(K205&lt;=[9]Разработчик!$D$7,[9]Разработчик!$C$8,IF(K205&lt;=[9]Разработчик!$G$7,[9]Разработчик!$F$8,IF(K205&lt;=[9]Разработчик!$J$7,[9]Разработчик!$I$8,IF(K205&lt;=[9]Разработчик!$M$7,[9]Разработчик!$L$8,IF(K205&lt;=[9]Разработчик!$P$7,[9]Разработчик!$O$8,IF(K205&lt;=[9]Разработчик!$S$7,[9]Разработчик!$R$8,IF(K205&lt;=425.9,3.5,IF(K205&gt;=[9]Разработчик!$V$7,[9]Разработчик!$U$8))))))))),"-"))</f>
        <v>2.5</v>
      </c>
      <c r="O205" s="15"/>
      <c r="P205" s="47">
        <v>2017</v>
      </c>
      <c r="Q205" s="47">
        <v>2023</v>
      </c>
      <c r="R205" s="47">
        <v>20</v>
      </c>
      <c r="S205" s="47" t="s">
        <v>340</v>
      </c>
      <c r="T205" s="17">
        <f t="shared" si="21"/>
        <v>2035</v>
      </c>
      <c r="U205" s="36">
        <v>10</v>
      </c>
      <c r="V205" s="36"/>
      <c r="W205" s="36">
        <v>1</v>
      </c>
      <c r="X205" s="36">
        <v>1</v>
      </c>
      <c r="Y205" s="36"/>
      <c r="Z205" s="36">
        <v>5</v>
      </c>
      <c r="AA205" s="418"/>
      <c r="AB205" s="201" t="s">
        <v>2521</v>
      </c>
      <c r="AC205" s="196">
        <f t="shared" si="22"/>
        <v>16</v>
      </c>
      <c r="AD205" s="196">
        <f t="shared" si="23"/>
        <v>39</v>
      </c>
      <c r="AE205" s="196">
        <f t="shared" si="24"/>
        <v>55</v>
      </c>
    </row>
    <row r="206" spans="1:31" s="7" customFormat="1" x14ac:dyDescent="0.25">
      <c r="A206" s="321"/>
      <c r="B206" s="242">
        <v>3</v>
      </c>
      <c r="C206" s="321"/>
      <c r="D206" s="321"/>
      <c r="E206" s="321"/>
      <c r="F206" s="47" t="s">
        <v>63</v>
      </c>
      <c r="G206" s="321"/>
      <c r="H206" s="321"/>
      <c r="I206" s="321"/>
      <c r="J206" s="156">
        <v>1.58</v>
      </c>
      <c r="K206" s="71">
        <v>57</v>
      </c>
      <c r="L206" s="152">
        <v>4</v>
      </c>
      <c r="M206" s="71">
        <v>2015</v>
      </c>
      <c r="N206" s="14">
        <f>IF(K206="","",IF(O206="",IF(K206=0,"",IF(K206&lt;=[9]Разработчик!$D$7,[9]Разработчик!$C$8,IF(K206&lt;=[9]Разработчик!$G$7,[9]Разработчик!$F$8,IF(K206&lt;=[9]Разработчик!$J$7,[9]Разработчик!$I$8,IF(K206&lt;=[9]Разработчик!$M$7,[9]Разработчик!$L$8,IF(K206&lt;=[9]Разработчик!$P$7,[9]Разработчик!$O$8,IF(K206&lt;=[9]Разработчик!$S$7,[9]Разработчик!$R$8,IF(K206&lt;=425.9,3.5,IF(K206&gt;=[9]Разработчик!$V$7,[9]Разработчик!$U$8))))))))),"-"))</f>
        <v>1.5</v>
      </c>
      <c r="O206" s="15"/>
      <c r="P206" s="47">
        <v>2017</v>
      </c>
      <c r="Q206" s="47">
        <v>2023</v>
      </c>
      <c r="R206" s="47">
        <v>20</v>
      </c>
      <c r="S206" s="47" t="s">
        <v>340</v>
      </c>
      <c r="T206" s="17">
        <f t="shared" si="21"/>
        <v>2035</v>
      </c>
      <c r="U206" s="36">
        <v>2</v>
      </c>
      <c r="V206" s="36"/>
      <c r="W206" s="36">
        <v>11</v>
      </c>
      <c r="X206" s="36"/>
      <c r="Y206" s="36"/>
      <c r="Z206" s="36">
        <v>4</v>
      </c>
      <c r="AA206" s="418"/>
      <c r="AB206" s="201" t="s">
        <v>2521</v>
      </c>
      <c r="AC206" s="196">
        <f t="shared" si="22"/>
        <v>6</v>
      </c>
      <c r="AD206" s="196">
        <f t="shared" si="23"/>
        <v>38</v>
      </c>
      <c r="AE206" s="196">
        <f t="shared" si="24"/>
        <v>44</v>
      </c>
    </row>
    <row r="207" spans="1:31" s="7" customFormat="1" x14ac:dyDescent="0.25">
      <c r="A207" s="321"/>
      <c r="B207" s="242">
        <v>3</v>
      </c>
      <c r="C207" s="321"/>
      <c r="D207" s="71" t="s">
        <v>2247</v>
      </c>
      <c r="E207" s="321"/>
      <c r="F207" s="47" t="s">
        <v>63</v>
      </c>
      <c r="G207" s="321"/>
      <c r="H207" s="321"/>
      <c r="I207" s="321"/>
      <c r="J207" s="156">
        <v>5.68</v>
      </c>
      <c r="K207" s="71">
        <v>159</v>
      </c>
      <c r="L207" s="152">
        <v>6</v>
      </c>
      <c r="M207" s="71">
        <v>2015</v>
      </c>
      <c r="N207" s="14">
        <f>IF(K207="","",IF(O207="",IF(K207=0,"",IF(K207&lt;=[9]Разработчик!$D$7,[9]Разработчик!$C$8,IF(K207&lt;=[9]Разработчик!$G$7,[9]Разработчик!$F$8,IF(K207&lt;=[9]Разработчик!$J$7,[9]Разработчик!$I$8,IF(K207&lt;=[9]Разработчик!$M$7,[9]Разработчик!$L$8,IF(K207&lt;=[9]Разработчик!$P$7,[9]Разработчик!$O$8,IF(K207&lt;=[9]Разработчик!$S$7,[9]Разработчик!$R$8,IF(K207&lt;=425.9,3.5,IF(K207&gt;=[9]Разработчик!$V$7,[9]Разработчик!$U$8))))))))),"-"))</f>
        <v>2.5</v>
      </c>
      <c r="O207" s="15"/>
      <c r="P207" s="47">
        <v>2017</v>
      </c>
      <c r="Q207" s="47">
        <v>2023</v>
      </c>
      <c r="R207" s="47">
        <v>20</v>
      </c>
      <c r="S207" s="47" t="s">
        <v>340</v>
      </c>
      <c r="T207" s="17">
        <f t="shared" si="21"/>
        <v>2035</v>
      </c>
      <c r="U207" s="36">
        <v>4</v>
      </c>
      <c r="V207" s="36"/>
      <c r="W207" s="36">
        <v>1</v>
      </c>
      <c r="X207" s="36">
        <v>1</v>
      </c>
      <c r="Y207" s="36"/>
      <c r="Z207" s="36">
        <v>3</v>
      </c>
      <c r="AA207" s="418"/>
      <c r="AB207" s="201" t="s">
        <v>2521</v>
      </c>
      <c r="AC207" s="196">
        <f t="shared" si="22"/>
        <v>8</v>
      </c>
      <c r="AD207" s="196">
        <f t="shared" si="23"/>
        <v>21</v>
      </c>
      <c r="AE207" s="196">
        <f t="shared" si="24"/>
        <v>29</v>
      </c>
    </row>
    <row r="208" spans="1:31" s="7" customFormat="1" x14ac:dyDescent="0.25">
      <c r="A208" s="321" t="s">
        <v>2248</v>
      </c>
      <c r="B208" s="242">
        <v>4</v>
      </c>
      <c r="C208" s="321" t="s">
        <v>2249</v>
      </c>
      <c r="D208" s="321" t="s">
        <v>2250</v>
      </c>
      <c r="E208" s="321" t="s">
        <v>750</v>
      </c>
      <c r="F208" s="47" t="s">
        <v>63</v>
      </c>
      <c r="G208" s="321">
        <v>1.87</v>
      </c>
      <c r="H208" s="321">
        <v>1.57</v>
      </c>
      <c r="I208" s="321">
        <v>120</v>
      </c>
      <c r="J208" s="152">
        <v>20.6</v>
      </c>
      <c r="K208" s="71">
        <v>159</v>
      </c>
      <c r="L208" s="152">
        <v>6</v>
      </c>
      <c r="M208" s="71">
        <v>2015</v>
      </c>
      <c r="N208" s="14">
        <f>IF(K208="","",IF(O208="",IF(K208=0,"",IF(K208&lt;=[9]Разработчик!$D$7,[9]Разработчик!$C$8,IF(K208&lt;=[9]Разработчик!$G$7,[9]Разработчик!$F$8,IF(K208&lt;=[9]Разработчик!$J$7,[9]Разработчик!$I$8,IF(K208&lt;=[9]Разработчик!$M$7,[9]Разработчик!$L$8,IF(K208&lt;=[9]Разработчик!$P$7,[9]Разработчик!$O$8,IF(K208&lt;=[9]Разработчик!$S$7,[9]Разработчик!$R$8,IF(K208&lt;=425.9,3.5,IF(K208&gt;=[9]Разработчик!$V$7,[9]Разработчик!$U$8))))))))),"-"))</f>
        <v>2.5</v>
      </c>
      <c r="O208" s="15"/>
      <c r="P208" s="47">
        <v>2017</v>
      </c>
      <c r="Q208" s="47">
        <v>2023</v>
      </c>
      <c r="R208" s="47">
        <v>20</v>
      </c>
      <c r="S208" s="47" t="s">
        <v>340</v>
      </c>
      <c r="T208" s="17">
        <f t="shared" si="21"/>
        <v>2035</v>
      </c>
      <c r="U208" s="36">
        <v>15</v>
      </c>
      <c r="V208" s="36">
        <v>1</v>
      </c>
      <c r="W208" s="36">
        <v>3</v>
      </c>
      <c r="X208" s="36">
        <v>5</v>
      </c>
      <c r="Y208" s="36"/>
      <c r="Z208" s="36">
        <v>8</v>
      </c>
      <c r="AA208" s="418" t="s">
        <v>3101</v>
      </c>
      <c r="AB208" s="201" t="s">
        <v>2521</v>
      </c>
      <c r="AC208" s="196">
        <f t="shared" si="22"/>
        <v>29</v>
      </c>
      <c r="AD208" s="196">
        <f t="shared" si="23"/>
        <v>73</v>
      </c>
      <c r="AE208" s="196">
        <f t="shared" si="24"/>
        <v>102</v>
      </c>
    </row>
    <row r="209" spans="1:31" s="7" customFormat="1" x14ac:dyDescent="0.25">
      <c r="A209" s="321"/>
      <c r="B209" s="242">
        <v>4</v>
      </c>
      <c r="C209" s="321"/>
      <c r="D209" s="321"/>
      <c r="E209" s="321"/>
      <c r="F209" s="47" t="s">
        <v>63</v>
      </c>
      <c r="G209" s="321"/>
      <c r="H209" s="321"/>
      <c r="I209" s="321"/>
      <c r="J209" s="152">
        <v>1</v>
      </c>
      <c r="K209" s="71">
        <v>108</v>
      </c>
      <c r="L209" s="152">
        <v>5</v>
      </c>
      <c r="M209" s="71">
        <v>2015</v>
      </c>
      <c r="N209" s="14">
        <f>IF(K209="","",IF(O209="",IF(K209=0,"",IF(K209&lt;=[9]Разработчик!$D$7,[9]Разработчик!$C$8,IF(K209&lt;=[9]Разработчик!$G$7,[9]Разработчик!$F$8,IF(K209&lt;=[9]Разработчик!$J$7,[9]Разработчик!$I$8,IF(K209&lt;=[9]Разработчик!$M$7,[9]Разработчик!$L$8,IF(K209&lt;=[9]Разработчик!$P$7,[9]Разработчик!$O$8,IF(K209&lt;=[9]Разработчик!$S$7,[9]Разработчик!$R$8,IF(K209&lt;=425.9,3.5,IF(K209&gt;=[9]Разработчик!$V$7,[9]Разработчик!$U$8))))))))),"-"))</f>
        <v>2</v>
      </c>
      <c r="O209" s="15"/>
      <c r="P209" s="47">
        <v>2017</v>
      </c>
      <c r="Q209" s="47">
        <v>2023</v>
      </c>
      <c r="R209" s="47">
        <v>20</v>
      </c>
      <c r="S209" s="47" t="s">
        <v>340</v>
      </c>
      <c r="T209" s="17">
        <f t="shared" si="21"/>
        <v>2035</v>
      </c>
      <c r="U209" s="36"/>
      <c r="V209" s="36"/>
      <c r="W209" s="36"/>
      <c r="X209" s="36"/>
      <c r="Y209" s="36"/>
      <c r="Z209" s="36">
        <v>1</v>
      </c>
      <c r="AA209" s="418"/>
      <c r="AB209" s="201" t="s">
        <v>2521</v>
      </c>
      <c r="AC209" s="196">
        <f t="shared" si="22"/>
        <v>1</v>
      </c>
      <c r="AD209" s="196">
        <f t="shared" si="23"/>
        <v>3</v>
      </c>
      <c r="AE209" s="196">
        <f t="shared" si="24"/>
        <v>4</v>
      </c>
    </row>
    <row r="210" spans="1:31" s="7" customFormat="1" x14ac:dyDescent="0.25">
      <c r="A210" s="321"/>
      <c r="B210" s="242">
        <v>4</v>
      </c>
      <c r="C210" s="321"/>
      <c r="D210" s="321"/>
      <c r="E210" s="321"/>
      <c r="F210" s="47" t="s">
        <v>63</v>
      </c>
      <c r="G210" s="321"/>
      <c r="H210" s="321"/>
      <c r="I210" s="321"/>
      <c r="J210" s="152">
        <v>1.3</v>
      </c>
      <c r="K210" s="71">
        <v>89</v>
      </c>
      <c r="L210" s="152">
        <v>5</v>
      </c>
      <c r="M210" s="71">
        <v>2015</v>
      </c>
      <c r="N210" s="14">
        <f>IF(K210="","",IF(O210="",IF(K210=0,"",IF(K210&lt;=[9]Разработчик!$D$7,[9]Разработчик!$C$8,IF(K210&lt;=[9]Разработчик!$G$7,[9]Разработчик!$F$8,IF(K210&lt;=[9]Разработчик!$J$7,[9]Разработчик!$I$8,IF(K210&lt;=[9]Разработчик!$M$7,[9]Разработчик!$L$8,IF(K210&lt;=[9]Разработчик!$P$7,[9]Разработчик!$O$8,IF(K210&lt;=[9]Разработчик!$S$7,[9]Разработчик!$R$8,IF(K210&lt;=425.9,3.5,IF(K210&gt;=[9]Разработчик!$V$7,[9]Разработчик!$U$8))))))))),"-"))</f>
        <v>2</v>
      </c>
      <c r="O210" s="15"/>
      <c r="P210" s="47">
        <v>2017</v>
      </c>
      <c r="Q210" s="47">
        <v>2023</v>
      </c>
      <c r="R210" s="47">
        <v>20</v>
      </c>
      <c r="S210" s="47" t="s">
        <v>340</v>
      </c>
      <c r="T210" s="17">
        <f t="shared" si="21"/>
        <v>2035</v>
      </c>
      <c r="U210" s="36"/>
      <c r="V210" s="36"/>
      <c r="W210" s="36"/>
      <c r="X210" s="36">
        <v>2</v>
      </c>
      <c r="Y210" s="36"/>
      <c r="Z210" s="36"/>
      <c r="AA210" s="418"/>
      <c r="AB210" s="201" t="s">
        <v>2521</v>
      </c>
      <c r="AC210" s="196">
        <f t="shared" si="22"/>
        <v>2</v>
      </c>
      <c r="AD210" s="196">
        <f t="shared" si="23"/>
        <v>4</v>
      </c>
      <c r="AE210" s="196">
        <f t="shared" si="24"/>
        <v>6</v>
      </c>
    </row>
    <row r="211" spans="1:31" s="7" customFormat="1" x14ac:dyDescent="0.25">
      <c r="A211" s="321"/>
      <c r="B211" s="242">
        <v>4</v>
      </c>
      <c r="C211" s="321"/>
      <c r="D211" s="321"/>
      <c r="E211" s="321"/>
      <c r="F211" s="47" t="s">
        <v>63</v>
      </c>
      <c r="G211" s="321"/>
      <c r="H211" s="321"/>
      <c r="I211" s="321"/>
      <c r="J211" s="152">
        <v>0.8</v>
      </c>
      <c r="K211" s="71">
        <v>57</v>
      </c>
      <c r="L211" s="152">
        <v>4</v>
      </c>
      <c r="M211" s="71">
        <v>2015</v>
      </c>
      <c r="N211" s="14">
        <f>IF(K211="","",IF(O211="",IF(K211=0,"",IF(K211&lt;=[9]Разработчик!$D$7,[9]Разработчик!$C$8,IF(K211&lt;=[9]Разработчик!$G$7,[9]Разработчик!$F$8,IF(K211&lt;=[9]Разработчик!$J$7,[9]Разработчик!$I$8,IF(K211&lt;=[9]Разработчик!$M$7,[9]Разработчик!$L$8,IF(K211&lt;=[9]Разработчик!$P$7,[9]Разработчик!$O$8,IF(K211&lt;=[9]Разработчик!$S$7,[9]Разработчик!$R$8,IF(K211&lt;=425.9,3.5,IF(K211&gt;=[9]Разработчик!$V$7,[9]Разработчик!$U$8))))))))),"-"))</f>
        <v>1.5</v>
      </c>
      <c r="O211" s="15"/>
      <c r="P211" s="47">
        <v>2017</v>
      </c>
      <c r="Q211" s="47">
        <v>2023</v>
      </c>
      <c r="R211" s="47">
        <v>20</v>
      </c>
      <c r="S211" s="47" t="s">
        <v>340</v>
      </c>
      <c r="T211" s="17">
        <f t="shared" si="21"/>
        <v>2035</v>
      </c>
      <c r="U211" s="36">
        <v>1</v>
      </c>
      <c r="V211" s="36"/>
      <c r="W211" s="36">
        <v>2</v>
      </c>
      <c r="X211" s="36"/>
      <c r="Y211" s="36"/>
      <c r="Z211" s="36">
        <v>2</v>
      </c>
      <c r="AA211" s="418"/>
      <c r="AB211" s="201" t="s">
        <v>2521</v>
      </c>
      <c r="AC211" s="196">
        <f t="shared" si="22"/>
        <v>3</v>
      </c>
      <c r="AD211" s="196">
        <f t="shared" si="23"/>
        <v>12</v>
      </c>
      <c r="AE211" s="196">
        <f t="shared" si="24"/>
        <v>15</v>
      </c>
    </row>
    <row r="212" spans="1:31" s="7" customFormat="1" x14ac:dyDescent="0.25">
      <c r="A212" s="321"/>
      <c r="B212" s="242">
        <v>4</v>
      </c>
      <c r="C212" s="321"/>
      <c r="D212" s="321"/>
      <c r="E212" s="321"/>
      <c r="F212" s="47" t="s">
        <v>63</v>
      </c>
      <c r="G212" s="321"/>
      <c r="H212" s="321"/>
      <c r="I212" s="321"/>
      <c r="J212" s="152">
        <v>3.4</v>
      </c>
      <c r="K212" s="71">
        <v>32</v>
      </c>
      <c r="L212" s="152">
        <v>4</v>
      </c>
      <c r="M212" s="71">
        <v>2015</v>
      </c>
      <c r="N212" s="14">
        <f>IF(K212="","",IF(O212="",IF(K212=0,"",IF(K212&lt;=[9]Разработчик!$D$7,[9]Разработчик!$C$8,IF(K212&lt;=[9]Разработчик!$G$7,[9]Разработчик!$F$8,IF(K212&lt;=[9]Разработчик!$J$7,[9]Разработчик!$I$8,IF(K212&lt;=[9]Разработчик!$M$7,[9]Разработчик!$L$8,IF(K212&lt;=[9]Разработчик!$P$7,[9]Разработчик!$O$8,IF(K212&lt;=[9]Разработчик!$S$7,[9]Разработчик!$R$8,IF(K212&lt;=425.9,3.5,IF(K212&gt;=[9]Разработчик!$V$7,[9]Разработчик!$U$8))))))))),"-"))</f>
        <v>1.5</v>
      </c>
      <c r="O212" s="15"/>
      <c r="P212" s="47">
        <v>2017</v>
      </c>
      <c r="Q212" s="47">
        <v>2023</v>
      </c>
      <c r="R212" s="47">
        <v>20</v>
      </c>
      <c r="S212" s="47" t="s">
        <v>340</v>
      </c>
      <c r="T212" s="17">
        <f t="shared" si="21"/>
        <v>2035</v>
      </c>
      <c r="U212" s="36"/>
      <c r="V212" s="36"/>
      <c r="W212" s="36">
        <v>6</v>
      </c>
      <c r="X212" s="36"/>
      <c r="Y212" s="36"/>
      <c r="Z212" s="36">
        <v>4</v>
      </c>
      <c r="AA212" s="418"/>
      <c r="AB212" s="201" t="s">
        <v>2521</v>
      </c>
      <c r="AC212" s="196">
        <f t="shared" si="22"/>
        <v>4</v>
      </c>
      <c r="AD212" s="196">
        <f t="shared" si="23"/>
        <v>24</v>
      </c>
      <c r="AE212" s="196">
        <f t="shared" si="24"/>
        <v>28</v>
      </c>
    </row>
    <row r="213" spans="1:31" s="7" customFormat="1" x14ac:dyDescent="0.25">
      <c r="A213" s="321"/>
      <c r="B213" s="242">
        <v>4</v>
      </c>
      <c r="C213" s="321"/>
      <c r="D213" s="71" t="s">
        <v>2251</v>
      </c>
      <c r="E213" s="321"/>
      <c r="F213" s="47" t="s">
        <v>63</v>
      </c>
      <c r="G213" s="321"/>
      <c r="H213" s="321"/>
      <c r="I213" s="321"/>
      <c r="J213" s="152">
        <v>6.4</v>
      </c>
      <c r="K213" s="71">
        <v>159</v>
      </c>
      <c r="L213" s="152">
        <v>6</v>
      </c>
      <c r="M213" s="71">
        <v>2015</v>
      </c>
      <c r="N213" s="14">
        <f>IF(K213="","",IF(O213="",IF(K213=0,"",IF(K213&lt;=[9]Разработчик!$D$7,[9]Разработчик!$C$8,IF(K213&lt;=[9]Разработчик!$G$7,[9]Разработчик!$F$8,IF(K213&lt;=[9]Разработчик!$J$7,[9]Разработчик!$I$8,IF(K213&lt;=[9]Разработчик!$M$7,[9]Разработчик!$L$8,IF(K213&lt;=[9]Разработчик!$P$7,[9]Разработчик!$O$8,IF(K213&lt;=[9]Разработчик!$S$7,[9]Разработчик!$R$8,IF(K213&lt;=425.9,3.5,IF(K213&gt;=[9]Разработчик!$V$7,[9]Разработчик!$U$8))))))))),"-"))</f>
        <v>2.5</v>
      </c>
      <c r="O213" s="15"/>
      <c r="P213" s="47">
        <v>2017</v>
      </c>
      <c r="Q213" s="47">
        <v>2023</v>
      </c>
      <c r="R213" s="47">
        <v>20</v>
      </c>
      <c r="S213" s="47" t="s">
        <v>340</v>
      </c>
      <c r="T213" s="17">
        <f t="shared" si="21"/>
        <v>2035</v>
      </c>
      <c r="U213" s="36">
        <v>7</v>
      </c>
      <c r="V213" s="36"/>
      <c r="W213" s="36">
        <v>2</v>
      </c>
      <c r="X213" s="36">
        <v>2</v>
      </c>
      <c r="Y213" s="36"/>
      <c r="Z213" s="36">
        <v>3</v>
      </c>
      <c r="AA213" s="418"/>
      <c r="AB213" s="201" t="s">
        <v>2521</v>
      </c>
      <c r="AC213" s="196">
        <f t="shared" si="22"/>
        <v>12</v>
      </c>
      <c r="AD213" s="196">
        <f t="shared" si="23"/>
        <v>31</v>
      </c>
      <c r="AE213" s="196">
        <f t="shared" si="24"/>
        <v>43</v>
      </c>
    </row>
    <row r="214" spans="1:31" s="7" customFormat="1" x14ac:dyDescent="0.25">
      <c r="A214" s="321"/>
      <c r="B214" s="242">
        <v>4</v>
      </c>
      <c r="C214" s="321"/>
      <c r="D214" s="71" t="s">
        <v>2252</v>
      </c>
      <c r="E214" s="321"/>
      <c r="F214" s="47" t="s">
        <v>63</v>
      </c>
      <c r="G214" s="321"/>
      <c r="H214" s="321"/>
      <c r="I214" s="321"/>
      <c r="J214" s="152">
        <v>0.2</v>
      </c>
      <c r="K214" s="71">
        <v>159</v>
      </c>
      <c r="L214" s="152">
        <v>6</v>
      </c>
      <c r="M214" s="71">
        <v>2015</v>
      </c>
      <c r="N214" s="14">
        <f>IF(K214="","",IF(O214="",IF(K214=0,"",IF(K214&lt;=[9]Разработчик!$D$7,[9]Разработчик!$C$8,IF(K214&lt;=[9]Разработчик!$G$7,[9]Разработчик!$F$8,IF(K214&lt;=[9]Разработчик!$J$7,[9]Разработчик!$I$8,IF(K214&lt;=[9]Разработчик!$M$7,[9]Разработчик!$L$8,IF(K214&lt;=[9]Разработчик!$P$7,[9]Разработчик!$O$8,IF(K214&lt;=[9]Разработчик!$S$7,[9]Разработчик!$R$8,IF(K214&lt;=425.9,3.5,IF(K214&gt;=[9]Разработчик!$V$7,[9]Разработчик!$U$8))))))))),"-"))</f>
        <v>2.5</v>
      </c>
      <c r="O214" s="15"/>
      <c r="P214" s="47">
        <v>2017</v>
      </c>
      <c r="Q214" s="47">
        <v>2023</v>
      </c>
      <c r="R214" s="47">
        <v>20</v>
      </c>
      <c r="S214" s="47" t="s">
        <v>340</v>
      </c>
      <c r="T214" s="17">
        <f t="shared" si="21"/>
        <v>2035</v>
      </c>
      <c r="U214" s="36"/>
      <c r="V214" s="36"/>
      <c r="W214" s="36">
        <v>1</v>
      </c>
      <c r="X214" s="36"/>
      <c r="Y214" s="36"/>
      <c r="Z214" s="36"/>
      <c r="AA214" s="418"/>
      <c r="AB214" s="201" t="s">
        <v>2521</v>
      </c>
      <c r="AC214" s="196">
        <f t="shared" si="22"/>
        <v>0</v>
      </c>
      <c r="AD214" s="196">
        <f t="shared" si="23"/>
        <v>2</v>
      </c>
      <c r="AE214" s="196">
        <f t="shared" si="24"/>
        <v>2</v>
      </c>
    </row>
    <row r="215" spans="1:31" s="7" customFormat="1" x14ac:dyDescent="0.25">
      <c r="A215" s="321"/>
      <c r="B215" s="242">
        <v>4</v>
      </c>
      <c r="C215" s="321"/>
      <c r="D215" s="71" t="s">
        <v>2253</v>
      </c>
      <c r="E215" s="321"/>
      <c r="F215" s="47" t="s">
        <v>63</v>
      </c>
      <c r="G215" s="321"/>
      <c r="H215" s="321"/>
      <c r="I215" s="321"/>
      <c r="J215" s="152">
        <v>1.2</v>
      </c>
      <c r="K215" s="71">
        <v>108</v>
      </c>
      <c r="L215" s="152">
        <v>5</v>
      </c>
      <c r="M215" s="71">
        <v>2015</v>
      </c>
      <c r="N215" s="14">
        <f>IF(K215="","",IF(O215="",IF(K215=0,"",IF(K215&lt;=[9]Разработчик!$D$7,[9]Разработчик!$C$8,IF(K215&lt;=[9]Разработчик!$G$7,[9]Разработчик!$F$8,IF(K215&lt;=[9]Разработчик!$J$7,[9]Разработчик!$I$8,IF(K215&lt;=[9]Разработчик!$M$7,[9]Разработчик!$L$8,IF(K215&lt;=[9]Разработчик!$P$7,[9]Разработчик!$O$8,IF(K215&lt;=[9]Разработчик!$S$7,[9]Разработчик!$R$8,IF(K215&lt;=425.9,3.5,IF(K215&gt;=[9]Разработчик!$V$7,[9]Разработчик!$U$8))))))))),"-"))</f>
        <v>2</v>
      </c>
      <c r="O215" s="15"/>
      <c r="P215" s="47">
        <v>2017</v>
      </c>
      <c r="Q215" s="47">
        <v>2023</v>
      </c>
      <c r="R215" s="47">
        <v>20</v>
      </c>
      <c r="S215" s="47" t="s">
        <v>340</v>
      </c>
      <c r="T215" s="17">
        <f t="shared" si="21"/>
        <v>2035</v>
      </c>
      <c r="U215" s="36">
        <v>1</v>
      </c>
      <c r="V215" s="36"/>
      <c r="W215" s="36">
        <v>1</v>
      </c>
      <c r="X215" s="36"/>
      <c r="Y215" s="36"/>
      <c r="Z215" s="36"/>
      <c r="AA215" s="418"/>
      <c r="AB215" s="201" t="s">
        <v>2521</v>
      </c>
      <c r="AC215" s="196">
        <f t="shared" si="22"/>
        <v>1</v>
      </c>
      <c r="AD215" s="196">
        <f t="shared" si="23"/>
        <v>4</v>
      </c>
      <c r="AE215" s="196">
        <f t="shared" si="24"/>
        <v>5</v>
      </c>
    </row>
    <row r="216" spans="1:31" s="7" customFormat="1" x14ac:dyDescent="0.25">
      <c r="A216" s="321"/>
      <c r="B216" s="242">
        <v>4</v>
      </c>
      <c r="C216" s="321"/>
      <c r="D216" s="71" t="s">
        <v>2254</v>
      </c>
      <c r="E216" s="321"/>
      <c r="F216" s="47" t="s">
        <v>63</v>
      </c>
      <c r="G216" s="321"/>
      <c r="H216" s="321"/>
      <c r="I216" s="321"/>
      <c r="J216" s="152">
        <v>51.9</v>
      </c>
      <c r="K216" s="71">
        <v>89</v>
      </c>
      <c r="L216" s="152">
        <v>5</v>
      </c>
      <c r="M216" s="71">
        <v>2015</v>
      </c>
      <c r="N216" s="14">
        <f>IF(K216="","",IF(O216="",IF(K216=0,"",IF(K216&lt;=[9]Разработчик!$D$7,[9]Разработчик!$C$8,IF(K216&lt;=[9]Разработчик!$G$7,[9]Разработчик!$F$8,IF(K216&lt;=[9]Разработчик!$J$7,[9]Разработчик!$I$8,IF(K216&lt;=[9]Разработчик!$M$7,[9]Разработчик!$L$8,IF(K216&lt;=[9]Разработчик!$P$7,[9]Разработчик!$O$8,IF(K216&lt;=[9]Разработчик!$S$7,[9]Разработчик!$R$8,IF(K216&lt;=425.9,3.5,IF(K216&gt;=[9]Разработчик!$V$7,[9]Разработчик!$U$8))))))))),"-"))</f>
        <v>2</v>
      </c>
      <c r="O216" s="15"/>
      <c r="P216" s="47">
        <v>2017</v>
      </c>
      <c r="Q216" s="47">
        <v>2023</v>
      </c>
      <c r="R216" s="47">
        <v>20</v>
      </c>
      <c r="S216" s="47" t="s">
        <v>340</v>
      </c>
      <c r="T216" s="17">
        <f t="shared" si="21"/>
        <v>2035</v>
      </c>
      <c r="U216" s="36">
        <v>20</v>
      </c>
      <c r="V216" s="36"/>
      <c r="W216" s="36">
        <v>5</v>
      </c>
      <c r="X216" s="36"/>
      <c r="Y216" s="36"/>
      <c r="Z216" s="36">
        <v>3</v>
      </c>
      <c r="AA216" s="418"/>
      <c r="AB216" s="201" t="s">
        <v>2521</v>
      </c>
      <c r="AC216" s="196">
        <f t="shared" si="22"/>
        <v>23</v>
      </c>
      <c r="AD216" s="196">
        <f t="shared" si="23"/>
        <v>59</v>
      </c>
      <c r="AE216" s="196">
        <f t="shared" si="24"/>
        <v>82</v>
      </c>
    </row>
    <row r="217" spans="1:31" s="7" customFormat="1" x14ac:dyDescent="0.25">
      <c r="A217" s="321" t="s">
        <v>2255</v>
      </c>
      <c r="B217" s="242">
        <v>5</v>
      </c>
      <c r="C217" s="321" t="s">
        <v>2256</v>
      </c>
      <c r="D217" s="321" t="s">
        <v>2257</v>
      </c>
      <c r="E217" s="321" t="s">
        <v>750</v>
      </c>
      <c r="F217" s="47" t="s">
        <v>63</v>
      </c>
      <c r="G217" s="321">
        <v>0.5</v>
      </c>
      <c r="H217" s="321">
        <v>0.12</v>
      </c>
      <c r="I217" s="321">
        <v>120</v>
      </c>
      <c r="J217" s="156">
        <v>3.58</v>
      </c>
      <c r="K217" s="71">
        <v>325</v>
      </c>
      <c r="L217" s="152">
        <v>8</v>
      </c>
      <c r="M217" s="71">
        <v>2015</v>
      </c>
      <c r="N217" s="14">
        <f>IF(K217="","",IF(O217="",IF(K217=0,"",IF(K217&lt;=[9]Разработчик!$D$7,[9]Разработчик!$C$8,IF(K217&lt;=[9]Разработчик!$G$7,[9]Разработчик!$F$8,IF(K217&lt;=[9]Разработчик!$J$7,[9]Разработчик!$I$8,IF(K217&lt;=[9]Разработчик!$M$7,[9]Разработчик!$L$8,IF(K217&lt;=[9]Разработчик!$P$7,[9]Разработчик!$O$8,IF(K217&lt;=[9]Разработчик!$S$7,[9]Разработчик!$R$8,IF(K217&lt;=425.9,3.5,IF(K217&gt;=[9]Разработчик!$V$7,[9]Разработчик!$U$8))))))))),"-"))</f>
        <v>3</v>
      </c>
      <c r="O217" s="15"/>
      <c r="P217" s="47">
        <v>2017</v>
      </c>
      <c r="Q217" s="47">
        <v>2023</v>
      </c>
      <c r="R217" s="47">
        <v>20</v>
      </c>
      <c r="S217" s="47" t="s">
        <v>340</v>
      </c>
      <c r="T217" s="17">
        <f t="shared" si="21"/>
        <v>2035</v>
      </c>
      <c r="U217" s="36">
        <v>1</v>
      </c>
      <c r="V217" s="36">
        <v>1</v>
      </c>
      <c r="W217" s="36"/>
      <c r="X217" s="36">
        <v>4</v>
      </c>
      <c r="Y217" s="36"/>
      <c r="Z217" s="36">
        <v>1</v>
      </c>
      <c r="AA217" s="418"/>
      <c r="AB217" s="201" t="s">
        <v>2521</v>
      </c>
      <c r="AC217" s="196">
        <f t="shared" si="22"/>
        <v>7</v>
      </c>
      <c r="AD217" s="196">
        <f t="shared" si="23"/>
        <v>16</v>
      </c>
      <c r="AE217" s="196">
        <f t="shared" si="24"/>
        <v>23</v>
      </c>
    </row>
    <row r="218" spans="1:31" s="7" customFormat="1" x14ac:dyDescent="0.25">
      <c r="A218" s="321"/>
      <c r="B218" s="242">
        <v>5</v>
      </c>
      <c r="C218" s="321"/>
      <c r="D218" s="321"/>
      <c r="E218" s="321"/>
      <c r="F218" s="47" t="s">
        <v>63</v>
      </c>
      <c r="G218" s="321"/>
      <c r="H218" s="321"/>
      <c r="I218" s="321"/>
      <c r="J218" s="152">
        <v>20.100000000000001</v>
      </c>
      <c r="K218" s="71">
        <v>219</v>
      </c>
      <c r="L218" s="152">
        <v>6</v>
      </c>
      <c r="M218" s="71">
        <v>2015</v>
      </c>
      <c r="N218" s="14">
        <f>IF(K218="","",IF(O218="",IF(K218=0,"",IF(K218&lt;=[9]Разработчик!$D$7,[9]Разработчик!$C$8,IF(K218&lt;=[9]Разработчик!$G$7,[9]Разработчик!$F$8,IF(K218&lt;=[9]Разработчик!$J$7,[9]Разработчик!$I$8,IF(K218&lt;=[9]Разработчик!$M$7,[9]Разработчик!$L$8,IF(K218&lt;=[9]Разработчик!$P$7,[9]Разработчик!$O$8,IF(K218&lt;=[9]Разработчик!$S$7,[9]Разработчик!$R$8,IF(K218&lt;=425.9,3.5,IF(K218&gt;=[9]Разработчик!$V$7,[9]Разработчик!$U$8))))))))),"-"))</f>
        <v>2.5</v>
      </c>
      <c r="O218" s="15"/>
      <c r="P218" s="47">
        <v>2017</v>
      </c>
      <c r="Q218" s="47">
        <v>2023</v>
      </c>
      <c r="R218" s="47">
        <v>20</v>
      </c>
      <c r="S218" s="47" t="s">
        <v>340</v>
      </c>
      <c r="T218" s="17">
        <f t="shared" si="21"/>
        <v>2035</v>
      </c>
      <c r="U218" s="36">
        <v>10</v>
      </c>
      <c r="V218" s="36"/>
      <c r="W218" s="36"/>
      <c r="X218" s="36"/>
      <c r="Y218" s="36"/>
      <c r="Z218" s="36"/>
      <c r="AA218" s="418"/>
      <c r="AB218" s="201" t="s">
        <v>2521</v>
      </c>
      <c r="AC218" s="196">
        <f t="shared" si="22"/>
        <v>10</v>
      </c>
      <c r="AD218" s="196">
        <f t="shared" si="23"/>
        <v>20</v>
      </c>
      <c r="AE218" s="196">
        <f t="shared" si="24"/>
        <v>30</v>
      </c>
    </row>
    <row r="219" spans="1:31" s="7" customFormat="1" x14ac:dyDescent="0.25">
      <c r="A219" s="321"/>
      <c r="B219" s="242">
        <v>5</v>
      </c>
      <c r="C219" s="321"/>
      <c r="D219" s="321"/>
      <c r="E219" s="321"/>
      <c r="F219" s="47" t="s">
        <v>63</v>
      </c>
      <c r="G219" s="321"/>
      <c r="H219" s="321"/>
      <c r="I219" s="321"/>
      <c r="J219" s="152">
        <v>0.1</v>
      </c>
      <c r="K219" s="71">
        <v>89</v>
      </c>
      <c r="L219" s="152">
        <v>5</v>
      </c>
      <c r="M219" s="71">
        <v>2015</v>
      </c>
      <c r="N219" s="14">
        <f>IF(K219="","",IF(O219="",IF(K219=0,"",IF(K219&lt;=[9]Разработчик!$D$7,[9]Разработчик!$C$8,IF(K219&lt;=[9]Разработчик!$G$7,[9]Разработчик!$F$8,IF(K219&lt;=[9]Разработчик!$J$7,[9]Разработчик!$I$8,IF(K219&lt;=[9]Разработчик!$M$7,[9]Разработчик!$L$8,IF(K219&lt;=[9]Разработчик!$P$7,[9]Разработчик!$O$8,IF(K219&lt;=[9]Разработчик!$S$7,[9]Разработчик!$R$8,IF(K219&lt;=425.9,3.5,IF(K219&gt;=[9]Разработчик!$V$7,[9]Разработчик!$U$8))))))))),"-"))</f>
        <v>2</v>
      </c>
      <c r="O219" s="15"/>
      <c r="P219" s="47">
        <v>2017</v>
      </c>
      <c r="Q219" s="47">
        <v>2023</v>
      </c>
      <c r="R219" s="47">
        <v>20</v>
      </c>
      <c r="S219" s="47" t="s">
        <v>340</v>
      </c>
      <c r="T219" s="17">
        <f t="shared" si="21"/>
        <v>2035</v>
      </c>
      <c r="U219" s="36"/>
      <c r="V219" s="36"/>
      <c r="W219" s="36">
        <v>1</v>
      </c>
      <c r="X219" s="36"/>
      <c r="Y219" s="36"/>
      <c r="Z219" s="36"/>
      <c r="AA219" s="418"/>
      <c r="AB219" s="201" t="s">
        <v>2521</v>
      </c>
      <c r="AC219" s="196">
        <f t="shared" si="22"/>
        <v>0</v>
      </c>
      <c r="AD219" s="196">
        <f t="shared" si="23"/>
        <v>2</v>
      </c>
      <c r="AE219" s="196">
        <f t="shared" si="24"/>
        <v>2</v>
      </c>
    </row>
    <row r="220" spans="1:31" s="7" customFormat="1" x14ac:dyDescent="0.25">
      <c r="A220" s="321"/>
      <c r="B220" s="242">
        <v>5</v>
      </c>
      <c r="C220" s="321"/>
      <c r="D220" s="71" t="s">
        <v>2258</v>
      </c>
      <c r="E220" s="321"/>
      <c r="F220" s="47" t="s">
        <v>63</v>
      </c>
      <c r="G220" s="321"/>
      <c r="H220" s="321"/>
      <c r="I220" s="321"/>
      <c r="J220" s="156">
        <v>3.95</v>
      </c>
      <c r="K220" s="71">
        <v>426</v>
      </c>
      <c r="L220" s="152">
        <v>9</v>
      </c>
      <c r="M220" s="71">
        <v>2015</v>
      </c>
      <c r="N220" s="14">
        <f>IF(K220="","",IF(O220="",IF(K220=0,"",IF(K220&lt;=[9]Разработчик!$D$7,[9]Разработчик!$C$8,IF(K220&lt;=[9]Разработчик!$G$7,[9]Разработчик!$F$8,IF(K220&lt;=[9]Разработчик!$J$7,[9]Разработчик!$I$8,IF(K220&lt;=[9]Разработчик!$M$7,[9]Разработчик!$L$8,IF(K220&lt;=[9]Разработчик!$P$7,[9]Разработчик!$O$8,IF(K220&lt;=[9]Разработчик!$S$7,[9]Разработчик!$R$8,IF(K220&lt;=425.9,3.5,IF(K220&gt;=[9]Разработчик!$V$7,[9]Разработчик!$U$8))))))))),"-"))</f>
        <v>4</v>
      </c>
      <c r="O220" s="15"/>
      <c r="P220" s="47">
        <v>2017</v>
      </c>
      <c r="Q220" s="47">
        <v>2023</v>
      </c>
      <c r="R220" s="47">
        <v>20</v>
      </c>
      <c r="S220" s="47" t="s">
        <v>340</v>
      </c>
      <c r="T220" s="17">
        <f t="shared" si="21"/>
        <v>2035</v>
      </c>
      <c r="U220" s="36"/>
      <c r="V220" s="36"/>
      <c r="W220" s="36"/>
      <c r="X220" s="36"/>
      <c r="Y220" s="36"/>
      <c r="Z220" s="36">
        <v>1</v>
      </c>
      <c r="AA220" s="418"/>
      <c r="AB220" s="201" t="s">
        <v>2521</v>
      </c>
      <c r="AC220" s="196">
        <f t="shared" si="22"/>
        <v>1</v>
      </c>
      <c r="AD220" s="196">
        <f t="shared" si="23"/>
        <v>3</v>
      </c>
      <c r="AE220" s="196">
        <f t="shared" si="24"/>
        <v>4</v>
      </c>
    </row>
    <row r="221" spans="1:31" s="7" customFormat="1" x14ac:dyDescent="0.25">
      <c r="A221" s="321"/>
      <c r="B221" s="242">
        <v>5</v>
      </c>
      <c r="C221" s="321"/>
      <c r="D221" s="71" t="s">
        <v>2259</v>
      </c>
      <c r="E221" s="321"/>
      <c r="F221" s="47" t="s">
        <v>63</v>
      </c>
      <c r="G221" s="321"/>
      <c r="H221" s="321"/>
      <c r="I221" s="321"/>
      <c r="J221" s="156">
        <v>3.95</v>
      </c>
      <c r="K221" s="71">
        <v>426</v>
      </c>
      <c r="L221" s="152">
        <v>9</v>
      </c>
      <c r="M221" s="71">
        <v>2015</v>
      </c>
      <c r="N221" s="14">
        <f>IF(K221="","",IF(O221="",IF(K221=0,"",IF(K221&lt;=[9]Разработчик!$D$7,[9]Разработчик!$C$8,IF(K221&lt;=[9]Разработчик!$G$7,[9]Разработчик!$F$8,IF(K221&lt;=[9]Разработчик!$J$7,[9]Разработчик!$I$8,IF(K221&lt;=[9]Разработчик!$M$7,[9]Разработчик!$L$8,IF(K221&lt;=[9]Разработчик!$P$7,[9]Разработчик!$O$8,IF(K221&lt;=[9]Разработчик!$S$7,[9]Разработчик!$R$8,IF(K221&lt;=425.9,3.5,IF(K221&gt;=[9]Разработчик!$V$7,[9]Разработчик!$U$8))))))))),"-"))</f>
        <v>4</v>
      </c>
      <c r="O221" s="15"/>
      <c r="P221" s="47">
        <v>2017</v>
      </c>
      <c r="Q221" s="47">
        <v>2023</v>
      </c>
      <c r="R221" s="47">
        <v>20</v>
      </c>
      <c r="S221" s="47" t="s">
        <v>340</v>
      </c>
      <c r="T221" s="17">
        <f t="shared" si="21"/>
        <v>2035</v>
      </c>
      <c r="U221" s="36"/>
      <c r="V221" s="36"/>
      <c r="W221" s="36"/>
      <c r="X221" s="36"/>
      <c r="Y221" s="36"/>
      <c r="Z221" s="36">
        <v>1</v>
      </c>
      <c r="AA221" s="418"/>
      <c r="AB221" s="201" t="s">
        <v>2521</v>
      </c>
      <c r="AC221" s="196">
        <f t="shared" si="22"/>
        <v>1</v>
      </c>
      <c r="AD221" s="196">
        <f t="shared" si="23"/>
        <v>3</v>
      </c>
      <c r="AE221" s="196">
        <f t="shared" si="24"/>
        <v>4</v>
      </c>
    </row>
    <row r="222" spans="1:31" s="7" customFormat="1" x14ac:dyDescent="0.25">
      <c r="A222" s="321" t="s">
        <v>2260</v>
      </c>
      <c r="B222" s="242">
        <v>6</v>
      </c>
      <c r="C222" s="321" t="s">
        <v>2261</v>
      </c>
      <c r="D222" s="321" t="s">
        <v>2262</v>
      </c>
      <c r="E222" s="321" t="s">
        <v>1056</v>
      </c>
      <c r="F222" s="47" t="s">
        <v>63</v>
      </c>
      <c r="G222" s="321">
        <v>1.6</v>
      </c>
      <c r="H222" s="321">
        <v>1.6</v>
      </c>
      <c r="I222" s="321">
        <v>240</v>
      </c>
      <c r="J222" s="156">
        <v>146.80000000000001</v>
      </c>
      <c r="K222" s="71">
        <v>325</v>
      </c>
      <c r="L222" s="152">
        <v>8</v>
      </c>
      <c r="M222" s="71">
        <v>2015</v>
      </c>
      <c r="N222" s="14">
        <f>IF(K222="","",IF(O222="",IF(K222=0,"",IF(K222&lt;=[9]Разработчик!$D$7,[9]Разработчик!$C$8,IF(K222&lt;=[9]Разработчик!$G$7,[9]Разработчик!$F$8,IF(K222&lt;=[9]Разработчик!$J$7,[9]Разработчик!$I$8,IF(K222&lt;=[9]Разработчик!$M$7,[9]Разработчик!$L$8,IF(K222&lt;=[9]Разработчик!$P$7,[9]Разработчик!$O$8,IF(K222&lt;=[9]Разработчик!$S$7,[9]Разработчик!$R$8,IF(K222&lt;=425.9,3.5,IF(K222&gt;=[9]Разработчик!$V$7,[9]Разработчик!$U$8))))))))),"-"))</f>
        <v>3</v>
      </c>
      <c r="O222" s="15"/>
      <c r="P222" s="47">
        <v>2017</v>
      </c>
      <c r="Q222" s="47">
        <v>2023</v>
      </c>
      <c r="R222" s="47">
        <v>20</v>
      </c>
      <c r="S222" s="47" t="s">
        <v>340</v>
      </c>
      <c r="T222" s="17">
        <f t="shared" si="21"/>
        <v>2035</v>
      </c>
      <c r="U222" s="36">
        <v>7</v>
      </c>
      <c r="V222" s="36">
        <v>2</v>
      </c>
      <c r="W222" s="36">
        <v>3</v>
      </c>
      <c r="X222" s="36">
        <v>3</v>
      </c>
      <c r="Y222" s="36"/>
      <c r="Z222" s="36">
        <v>7</v>
      </c>
      <c r="AA222" s="418"/>
      <c r="AB222" s="201" t="s">
        <v>2521</v>
      </c>
      <c r="AC222" s="196">
        <f t="shared" si="22"/>
        <v>19</v>
      </c>
      <c r="AD222" s="196">
        <f t="shared" si="23"/>
        <v>53</v>
      </c>
      <c r="AE222" s="196">
        <f t="shared" si="24"/>
        <v>72</v>
      </c>
    </row>
    <row r="223" spans="1:31" s="7" customFormat="1" x14ac:dyDescent="0.25">
      <c r="A223" s="321"/>
      <c r="B223" s="242">
        <v>6</v>
      </c>
      <c r="C223" s="321"/>
      <c r="D223" s="321"/>
      <c r="E223" s="321"/>
      <c r="F223" s="47" t="s">
        <v>63</v>
      </c>
      <c r="G223" s="321"/>
      <c r="H223" s="321"/>
      <c r="I223" s="321"/>
      <c r="J223" s="156">
        <v>5.5</v>
      </c>
      <c r="K223" s="71">
        <v>273</v>
      </c>
      <c r="L223" s="152">
        <v>8</v>
      </c>
      <c r="M223" s="71">
        <v>2015</v>
      </c>
      <c r="N223" s="14">
        <f>IF(K223="","",IF(O223="",IF(K223=0,"",IF(K223&lt;=[9]Разработчик!$D$7,[9]Разработчик!$C$8,IF(K223&lt;=[9]Разработчик!$G$7,[9]Разработчик!$F$8,IF(K223&lt;=[9]Разработчик!$J$7,[9]Разработчик!$I$8,IF(K223&lt;=[9]Разработчик!$M$7,[9]Разработчик!$L$8,IF(K223&lt;=[9]Разработчик!$P$7,[9]Разработчик!$O$8,IF(K223&lt;=[9]Разработчик!$S$7,[9]Разработчик!$R$8,IF(K223&lt;=425.9,3.5,IF(K223&gt;=[9]Разработчик!$V$7,[9]Разработчик!$U$8))))))))),"-"))</f>
        <v>3</v>
      </c>
      <c r="O223" s="15"/>
      <c r="P223" s="47">
        <v>2017</v>
      </c>
      <c r="Q223" s="47">
        <v>2023</v>
      </c>
      <c r="R223" s="47">
        <v>20</v>
      </c>
      <c r="S223" s="47" t="s">
        <v>340</v>
      </c>
      <c r="T223" s="17">
        <f t="shared" si="21"/>
        <v>2035</v>
      </c>
      <c r="U223" s="36">
        <v>3</v>
      </c>
      <c r="V223" s="36"/>
      <c r="W223" s="36">
        <v>2</v>
      </c>
      <c r="X223" s="36">
        <v>1</v>
      </c>
      <c r="Y223" s="36"/>
      <c r="Z223" s="36">
        <v>9</v>
      </c>
      <c r="AA223" s="418"/>
      <c r="AB223" s="201" t="s">
        <v>2521</v>
      </c>
      <c r="AC223" s="196">
        <f t="shared" si="22"/>
        <v>13</v>
      </c>
      <c r="AD223" s="196">
        <f t="shared" si="23"/>
        <v>39</v>
      </c>
      <c r="AE223" s="196">
        <f t="shared" si="24"/>
        <v>52</v>
      </c>
    </row>
    <row r="224" spans="1:31" s="7" customFormat="1" x14ac:dyDescent="0.25">
      <c r="A224" s="321"/>
      <c r="B224" s="242">
        <v>6</v>
      </c>
      <c r="C224" s="321"/>
      <c r="D224" s="321"/>
      <c r="E224" s="321"/>
      <c r="F224" s="47" t="s">
        <v>63</v>
      </c>
      <c r="G224" s="321"/>
      <c r="H224" s="321"/>
      <c r="I224" s="321"/>
      <c r="J224" s="156">
        <v>12.5</v>
      </c>
      <c r="K224" s="71">
        <v>219</v>
      </c>
      <c r="L224" s="152">
        <v>6</v>
      </c>
      <c r="M224" s="71">
        <v>2015</v>
      </c>
      <c r="N224" s="14">
        <f>IF(K224="","",IF(O224="",IF(K224=0,"",IF(K224&lt;=[9]Разработчик!$D$7,[9]Разработчик!$C$8,IF(K224&lt;=[9]Разработчик!$G$7,[9]Разработчик!$F$8,IF(K224&lt;=[9]Разработчик!$J$7,[9]Разработчик!$I$8,IF(K224&lt;=[9]Разработчик!$M$7,[9]Разработчик!$L$8,IF(K224&lt;=[9]Разработчик!$P$7,[9]Разработчик!$O$8,IF(K224&lt;=[9]Разработчик!$S$7,[9]Разработчик!$R$8,IF(K224&lt;=425.9,3.5,IF(K224&gt;=[9]Разработчик!$V$7,[9]Разработчик!$U$8))))))))),"-"))</f>
        <v>2.5</v>
      </c>
      <c r="O224" s="15"/>
      <c r="P224" s="47">
        <v>2017</v>
      </c>
      <c r="Q224" s="47">
        <v>2023</v>
      </c>
      <c r="R224" s="47">
        <v>20</v>
      </c>
      <c r="S224" s="47" t="s">
        <v>340</v>
      </c>
      <c r="T224" s="17">
        <f t="shared" si="21"/>
        <v>2035</v>
      </c>
      <c r="U224" s="36">
        <v>4</v>
      </c>
      <c r="V224" s="36"/>
      <c r="W224" s="36">
        <v>2</v>
      </c>
      <c r="X224" s="36">
        <v>1</v>
      </c>
      <c r="Y224" s="36"/>
      <c r="Z224" s="36">
        <v>3</v>
      </c>
      <c r="AA224" s="418"/>
      <c r="AB224" s="201" t="s">
        <v>2521</v>
      </c>
      <c r="AC224" s="196">
        <f t="shared" si="22"/>
        <v>8</v>
      </c>
      <c r="AD224" s="196">
        <f t="shared" si="23"/>
        <v>23</v>
      </c>
      <c r="AE224" s="196">
        <f t="shared" si="24"/>
        <v>31</v>
      </c>
    </row>
    <row r="225" spans="1:31" s="7" customFormat="1" x14ac:dyDescent="0.25">
      <c r="A225" s="321"/>
      <c r="B225" s="242">
        <v>6</v>
      </c>
      <c r="C225" s="321"/>
      <c r="D225" s="321"/>
      <c r="E225" s="321"/>
      <c r="F225" s="47" t="s">
        <v>63</v>
      </c>
      <c r="G225" s="321"/>
      <c r="H225" s="321"/>
      <c r="I225" s="321"/>
      <c r="J225" s="156">
        <v>12</v>
      </c>
      <c r="K225" s="71">
        <v>159</v>
      </c>
      <c r="L225" s="152">
        <v>6</v>
      </c>
      <c r="M225" s="71">
        <v>2015</v>
      </c>
      <c r="N225" s="14">
        <f>IF(K225="","",IF(O225="",IF(K225=0,"",IF(K225&lt;=[9]Разработчик!$D$7,[9]Разработчик!$C$8,IF(K225&lt;=[9]Разработчик!$G$7,[9]Разработчик!$F$8,IF(K225&lt;=[9]Разработчик!$J$7,[9]Разработчик!$I$8,IF(K225&lt;=[9]Разработчик!$M$7,[9]Разработчик!$L$8,IF(K225&lt;=[9]Разработчик!$P$7,[9]Разработчик!$O$8,IF(K225&lt;=[9]Разработчик!$S$7,[9]Разработчик!$R$8,IF(K225&lt;=425.9,3.5,IF(K225&gt;=[9]Разработчик!$V$7,[9]Разработчик!$U$8))))))))),"-"))</f>
        <v>2.5</v>
      </c>
      <c r="O225" s="15"/>
      <c r="P225" s="47">
        <v>2017</v>
      </c>
      <c r="Q225" s="47">
        <v>2023</v>
      </c>
      <c r="R225" s="47">
        <v>20</v>
      </c>
      <c r="S225" s="47" t="s">
        <v>340</v>
      </c>
      <c r="T225" s="17">
        <f t="shared" si="21"/>
        <v>2035</v>
      </c>
      <c r="U225" s="36"/>
      <c r="V225" s="36"/>
      <c r="W225" s="36">
        <v>6</v>
      </c>
      <c r="X225" s="36"/>
      <c r="Y225" s="36"/>
      <c r="Z225" s="36"/>
      <c r="AA225" s="418"/>
      <c r="AB225" s="201" t="s">
        <v>2521</v>
      </c>
      <c r="AC225" s="196">
        <f t="shared" si="22"/>
        <v>0</v>
      </c>
      <c r="AD225" s="196">
        <f t="shared" si="23"/>
        <v>12</v>
      </c>
      <c r="AE225" s="196">
        <f t="shared" si="24"/>
        <v>12</v>
      </c>
    </row>
    <row r="226" spans="1:31" s="7" customFormat="1" x14ac:dyDescent="0.25">
      <c r="A226" s="321"/>
      <c r="B226" s="242">
        <v>6</v>
      </c>
      <c r="C226" s="321"/>
      <c r="D226" s="321"/>
      <c r="E226" s="321"/>
      <c r="F226" s="47" t="s">
        <v>63</v>
      </c>
      <c r="G226" s="321"/>
      <c r="H226" s="321"/>
      <c r="I226" s="321"/>
      <c r="J226" s="156">
        <v>2.2999999999999998</v>
      </c>
      <c r="K226" s="71">
        <v>57</v>
      </c>
      <c r="L226" s="152">
        <v>4</v>
      </c>
      <c r="M226" s="71">
        <v>2015</v>
      </c>
      <c r="N226" s="14">
        <f>IF(K226="","",IF(O226="",IF(K226=0,"",IF(K226&lt;=[9]Разработчик!$D$7,[9]Разработчик!$C$8,IF(K226&lt;=[9]Разработчик!$G$7,[9]Разработчик!$F$8,IF(K226&lt;=[9]Разработчик!$J$7,[9]Разработчик!$I$8,IF(K226&lt;=[9]Разработчик!$M$7,[9]Разработчик!$L$8,IF(K226&lt;=[9]Разработчик!$P$7,[9]Разработчик!$O$8,IF(K226&lt;=[9]Разработчик!$S$7,[9]Разработчик!$R$8,IF(K226&lt;=425.9,3.5,IF(K226&gt;=[9]Разработчик!$V$7,[9]Разработчик!$U$8))))))))),"-"))</f>
        <v>1.5</v>
      </c>
      <c r="O226" s="15"/>
      <c r="P226" s="47">
        <v>2017</v>
      </c>
      <c r="Q226" s="47">
        <v>2023</v>
      </c>
      <c r="R226" s="47">
        <v>20</v>
      </c>
      <c r="S226" s="47" t="s">
        <v>340</v>
      </c>
      <c r="T226" s="17">
        <f t="shared" si="21"/>
        <v>2035</v>
      </c>
      <c r="U226" s="36">
        <v>2</v>
      </c>
      <c r="V226" s="36"/>
      <c r="W226" s="36">
        <v>3</v>
      </c>
      <c r="X226" s="36"/>
      <c r="Y226" s="36"/>
      <c r="Z226" s="36">
        <v>2</v>
      </c>
      <c r="AA226" s="418"/>
      <c r="AB226" s="201" t="s">
        <v>2521</v>
      </c>
      <c r="AC226" s="196">
        <f t="shared" si="22"/>
        <v>4</v>
      </c>
      <c r="AD226" s="196">
        <f t="shared" si="23"/>
        <v>16</v>
      </c>
      <c r="AE226" s="196">
        <f t="shared" si="24"/>
        <v>20</v>
      </c>
    </row>
    <row r="227" spans="1:31" s="7" customFormat="1" x14ac:dyDescent="0.25">
      <c r="A227" s="321"/>
      <c r="B227" s="242">
        <v>6</v>
      </c>
      <c r="C227" s="321"/>
      <c r="D227" s="321"/>
      <c r="E227" s="321"/>
      <c r="F227" s="47" t="s">
        <v>63</v>
      </c>
      <c r="G227" s="321"/>
      <c r="H227" s="321"/>
      <c r="I227" s="321"/>
      <c r="J227" s="156">
        <v>1.5</v>
      </c>
      <c r="K227" s="71">
        <v>32</v>
      </c>
      <c r="L227" s="152">
        <v>4</v>
      </c>
      <c r="M227" s="71">
        <v>2015</v>
      </c>
      <c r="N227" s="14">
        <f>IF(K227="","",IF(O227="",IF(K227=0,"",IF(K227&lt;=[9]Разработчик!$D$7,[9]Разработчик!$C$8,IF(K227&lt;=[9]Разработчик!$G$7,[9]Разработчик!$F$8,IF(K227&lt;=[9]Разработчик!$J$7,[9]Разработчик!$I$8,IF(K227&lt;=[9]Разработчик!$M$7,[9]Разработчик!$L$8,IF(K227&lt;=[9]Разработчик!$P$7,[9]Разработчик!$O$8,IF(K227&lt;=[9]Разработчик!$S$7,[9]Разработчик!$R$8,IF(K227&lt;=425.9,3.5,IF(K227&gt;=[9]Разработчик!$V$7,[9]Разработчик!$U$8))))))))),"-"))</f>
        <v>1.5</v>
      </c>
      <c r="O227" s="15"/>
      <c r="P227" s="47">
        <v>2017</v>
      </c>
      <c r="Q227" s="47">
        <v>2023</v>
      </c>
      <c r="R227" s="47">
        <v>20</v>
      </c>
      <c r="S227" s="47" t="s">
        <v>340</v>
      </c>
      <c r="T227" s="17">
        <f t="shared" si="21"/>
        <v>2035</v>
      </c>
      <c r="U227" s="36"/>
      <c r="V227" s="36"/>
      <c r="W227" s="36">
        <v>5</v>
      </c>
      <c r="X227" s="36"/>
      <c r="Y227" s="36"/>
      <c r="Z227" s="36"/>
      <c r="AA227" s="418"/>
      <c r="AB227" s="201" t="s">
        <v>2521</v>
      </c>
      <c r="AC227" s="196">
        <f t="shared" si="22"/>
        <v>0</v>
      </c>
      <c r="AD227" s="196">
        <f t="shared" si="23"/>
        <v>10</v>
      </c>
      <c r="AE227" s="196">
        <f t="shared" si="24"/>
        <v>10</v>
      </c>
    </row>
    <row r="228" spans="1:31" s="7" customFormat="1" x14ac:dyDescent="0.25">
      <c r="A228" s="321"/>
      <c r="B228" s="242">
        <v>6</v>
      </c>
      <c r="C228" s="321"/>
      <c r="D228" s="71" t="s">
        <v>2263</v>
      </c>
      <c r="E228" s="321"/>
      <c r="F228" s="47" t="s">
        <v>63</v>
      </c>
      <c r="G228" s="321"/>
      <c r="H228" s="321"/>
      <c r="I228" s="321"/>
      <c r="J228" s="156">
        <v>6.4</v>
      </c>
      <c r="K228" s="71">
        <v>219</v>
      </c>
      <c r="L228" s="152">
        <v>6</v>
      </c>
      <c r="M228" s="71">
        <v>2015</v>
      </c>
      <c r="N228" s="14">
        <f>IF(K228="","",IF(O228="",IF(K228=0,"",IF(K228&lt;=[9]Разработчик!$D$7,[9]Разработчик!$C$8,IF(K228&lt;=[9]Разработчик!$G$7,[9]Разработчик!$F$8,IF(K228&lt;=[9]Разработчик!$J$7,[9]Разработчик!$I$8,IF(K228&lt;=[9]Разработчик!$M$7,[9]Разработчик!$L$8,IF(K228&lt;=[9]Разработчик!$P$7,[9]Разработчик!$O$8,IF(K228&lt;=[9]Разработчик!$S$7,[9]Разработчик!$R$8,IF(K228&lt;=425.9,3.5,IF(K228&gt;=[9]Разработчик!$V$7,[9]Разработчик!$U$8))))))))),"-"))</f>
        <v>2.5</v>
      </c>
      <c r="O228" s="15"/>
      <c r="P228" s="47">
        <v>2017</v>
      </c>
      <c r="Q228" s="47">
        <v>2023</v>
      </c>
      <c r="R228" s="47">
        <v>20</v>
      </c>
      <c r="S228" s="47" t="s">
        <v>340</v>
      </c>
      <c r="T228" s="17">
        <f t="shared" si="21"/>
        <v>2035</v>
      </c>
      <c r="U228" s="36">
        <v>2</v>
      </c>
      <c r="V228" s="36"/>
      <c r="W228" s="36">
        <v>1</v>
      </c>
      <c r="X228" s="36"/>
      <c r="Y228" s="36"/>
      <c r="Z228" s="36"/>
      <c r="AA228" s="418"/>
      <c r="AB228" s="201" t="s">
        <v>2521</v>
      </c>
      <c r="AC228" s="196">
        <f t="shared" si="22"/>
        <v>2</v>
      </c>
      <c r="AD228" s="196">
        <f t="shared" si="23"/>
        <v>6</v>
      </c>
      <c r="AE228" s="196">
        <f t="shared" si="24"/>
        <v>8</v>
      </c>
    </row>
    <row r="229" spans="1:31" s="7" customFormat="1" x14ac:dyDescent="0.25">
      <c r="A229" s="321"/>
      <c r="B229" s="242">
        <v>6</v>
      </c>
      <c r="C229" s="321"/>
      <c r="D229" s="71" t="s">
        <v>2264</v>
      </c>
      <c r="E229" s="321"/>
      <c r="F229" s="47" t="s">
        <v>63</v>
      </c>
      <c r="G229" s="321"/>
      <c r="H229" s="321"/>
      <c r="I229" s="321"/>
      <c r="J229" s="156">
        <v>5</v>
      </c>
      <c r="K229" s="71">
        <v>159</v>
      </c>
      <c r="L229" s="152">
        <v>6</v>
      </c>
      <c r="M229" s="71">
        <v>2015</v>
      </c>
      <c r="N229" s="14">
        <f>IF(K229="","",IF(O229="",IF(K229=0,"",IF(K229&lt;=[9]Разработчик!$D$7,[9]Разработчик!$C$8,IF(K229&lt;=[9]Разработчик!$G$7,[9]Разработчик!$F$8,IF(K229&lt;=[9]Разработчик!$J$7,[9]Разработчик!$I$8,IF(K229&lt;=[9]Разработчик!$M$7,[9]Разработчик!$L$8,IF(K229&lt;=[9]Разработчик!$P$7,[9]Разработчик!$O$8,IF(K229&lt;=[9]Разработчик!$S$7,[9]Разработчик!$R$8,IF(K229&lt;=425.9,3.5,IF(K229&gt;=[9]Разработчик!$V$7,[9]Разработчик!$U$8))))))))),"-"))</f>
        <v>2.5</v>
      </c>
      <c r="O229" s="15"/>
      <c r="P229" s="47">
        <v>2017</v>
      </c>
      <c r="Q229" s="47">
        <v>2023</v>
      </c>
      <c r="R229" s="47">
        <v>20</v>
      </c>
      <c r="S229" s="47" t="s">
        <v>340</v>
      </c>
      <c r="T229" s="17">
        <f t="shared" si="21"/>
        <v>2035</v>
      </c>
      <c r="U229" s="36">
        <v>2</v>
      </c>
      <c r="V229" s="36"/>
      <c r="W229" s="36">
        <v>1</v>
      </c>
      <c r="X229" s="36"/>
      <c r="Y229" s="36"/>
      <c r="Z229" s="36"/>
      <c r="AA229" s="418"/>
      <c r="AB229" s="201" t="s">
        <v>2521</v>
      </c>
      <c r="AC229" s="196">
        <f t="shared" si="22"/>
        <v>2</v>
      </c>
      <c r="AD229" s="196">
        <f t="shared" si="23"/>
        <v>6</v>
      </c>
      <c r="AE229" s="196">
        <f t="shared" si="24"/>
        <v>8</v>
      </c>
    </row>
    <row r="230" spans="1:31" s="7" customFormat="1" x14ac:dyDescent="0.25">
      <c r="A230" s="321"/>
      <c r="B230" s="242">
        <v>6</v>
      </c>
      <c r="C230" s="321"/>
      <c r="D230" s="321" t="s">
        <v>2265</v>
      </c>
      <c r="E230" s="321"/>
      <c r="F230" s="47" t="s">
        <v>63</v>
      </c>
      <c r="G230" s="321"/>
      <c r="H230" s="321"/>
      <c r="I230" s="321"/>
      <c r="J230" s="156">
        <v>32.299999999999997</v>
      </c>
      <c r="K230" s="71">
        <v>325</v>
      </c>
      <c r="L230" s="152">
        <v>9</v>
      </c>
      <c r="M230" s="71">
        <v>2015</v>
      </c>
      <c r="N230" s="14">
        <f>IF(K230="","",IF(O230="",IF(K230=0,"",IF(K230&lt;=[9]Разработчик!$D$7,[9]Разработчик!$C$8,IF(K230&lt;=[9]Разработчик!$G$7,[9]Разработчик!$F$8,IF(K230&lt;=[9]Разработчик!$J$7,[9]Разработчик!$I$8,IF(K230&lt;=[9]Разработчик!$M$7,[9]Разработчик!$L$8,IF(K230&lt;=[9]Разработчик!$P$7,[9]Разработчик!$O$8,IF(K230&lt;=[9]Разработчик!$S$7,[9]Разработчик!$R$8,IF(K230&lt;=425.9,3.5,IF(K230&gt;=[9]Разработчик!$V$7,[9]Разработчик!$U$8))))))))),"-"))</f>
        <v>3</v>
      </c>
      <c r="O230" s="15"/>
      <c r="P230" s="47">
        <v>2017</v>
      </c>
      <c r="Q230" s="47">
        <v>2023</v>
      </c>
      <c r="R230" s="47">
        <v>20</v>
      </c>
      <c r="S230" s="47" t="s">
        <v>340</v>
      </c>
      <c r="T230" s="17">
        <f t="shared" si="21"/>
        <v>2035</v>
      </c>
      <c r="U230" s="36">
        <v>5</v>
      </c>
      <c r="V230" s="36"/>
      <c r="W230" s="36">
        <v>1</v>
      </c>
      <c r="X230" s="36"/>
      <c r="Y230" s="36"/>
      <c r="Z230" s="36">
        <v>5</v>
      </c>
      <c r="AA230" s="418"/>
      <c r="AB230" s="201" t="s">
        <v>2521</v>
      </c>
      <c r="AC230" s="196">
        <f t="shared" si="22"/>
        <v>10</v>
      </c>
      <c r="AD230" s="196">
        <f t="shared" si="23"/>
        <v>27</v>
      </c>
      <c r="AE230" s="196">
        <f t="shared" si="24"/>
        <v>37</v>
      </c>
    </row>
    <row r="231" spans="1:31" s="7" customFormat="1" x14ac:dyDescent="0.25">
      <c r="A231" s="321"/>
      <c r="B231" s="242">
        <v>6</v>
      </c>
      <c r="C231" s="321"/>
      <c r="D231" s="321"/>
      <c r="E231" s="321"/>
      <c r="F231" s="47" t="s">
        <v>63</v>
      </c>
      <c r="G231" s="321"/>
      <c r="H231" s="321"/>
      <c r="I231" s="321"/>
      <c r="J231" s="156">
        <v>0.2</v>
      </c>
      <c r="K231" s="71">
        <v>32</v>
      </c>
      <c r="L231" s="152">
        <v>5</v>
      </c>
      <c r="M231" s="71">
        <v>2015</v>
      </c>
      <c r="N231" s="14">
        <f>IF(K231="","",IF(O231="",IF(K231=0,"",IF(K231&lt;=[9]Разработчик!$D$7,[9]Разработчик!$C$8,IF(K231&lt;=[9]Разработчик!$G$7,[9]Разработчик!$F$8,IF(K231&lt;=[9]Разработчик!$J$7,[9]Разработчик!$I$8,IF(K231&lt;=[9]Разработчик!$M$7,[9]Разработчик!$L$8,IF(K231&lt;=[9]Разработчик!$P$7,[9]Разработчик!$O$8,IF(K231&lt;=[9]Разработчик!$S$7,[9]Разработчик!$R$8,IF(K231&lt;=425.9,3.5,IF(K231&gt;=[9]Разработчик!$V$7,[9]Разработчик!$U$8))))))))),"-"))</f>
        <v>1.5</v>
      </c>
      <c r="O231" s="15"/>
      <c r="P231" s="47">
        <v>2017</v>
      </c>
      <c r="Q231" s="47">
        <v>2023</v>
      </c>
      <c r="R231" s="47">
        <v>20</v>
      </c>
      <c r="S231" s="47" t="s">
        <v>340</v>
      </c>
      <c r="T231" s="17">
        <f t="shared" si="21"/>
        <v>2035</v>
      </c>
      <c r="U231" s="36"/>
      <c r="V231" s="36"/>
      <c r="W231" s="36">
        <v>4</v>
      </c>
      <c r="X231" s="36"/>
      <c r="Y231" s="36"/>
      <c r="Z231" s="36"/>
      <c r="AA231" s="418"/>
      <c r="AB231" s="201" t="s">
        <v>2521</v>
      </c>
      <c r="AC231" s="196">
        <f t="shared" si="22"/>
        <v>0</v>
      </c>
      <c r="AD231" s="196">
        <f t="shared" si="23"/>
        <v>8</v>
      </c>
      <c r="AE231" s="196">
        <f t="shared" si="24"/>
        <v>8</v>
      </c>
    </row>
    <row r="232" spans="1:31" s="7" customFormat="1" x14ac:dyDescent="0.25">
      <c r="A232" s="321" t="s">
        <v>2266</v>
      </c>
      <c r="B232" s="242">
        <v>8</v>
      </c>
      <c r="C232" s="321" t="s">
        <v>2267</v>
      </c>
      <c r="D232" s="321" t="s">
        <v>2268</v>
      </c>
      <c r="E232" s="321" t="s">
        <v>2238</v>
      </c>
      <c r="F232" s="47" t="s">
        <v>63</v>
      </c>
      <c r="G232" s="321">
        <v>0.4</v>
      </c>
      <c r="H232" s="321">
        <v>0.3</v>
      </c>
      <c r="I232" s="321">
        <v>143</v>
      </c>
      <c r="J232" s="156">
        <v>15.6</v>
      </c>
      <c r="K232" s="71">
        <v>159</v>
      </c>
      <c r="L232" s="152">
        <v>6</v>
      </c>
      <c r="M232" s="71">
        <v>2015</v>
      </c>
      <c r="N232" s="14">
        <f>IF(K232="","",IF(O232="",IF(K232=0,"",IF(K232&lt;=[9]Разработчик!$D$7,[9]Разработчик!$C$8,IF(K232&lt;=[9]Разработчик!$G$7,[9]Разработчик!$F$8,IF(K232&lt;=[9]Разработчик!$J$7,[9]Разработчик!$I$8,IF(K232&lt;=[9]Разработчик!$M$7,[9]Разработчик!$L$8,IF(K232&lt;=[9]Разработчик!$P$7,[9]Разработчик!$O$8,IF(K232&lt;=[9]Разработчик!$S$7,[9]Разработчик!$R$8,IF(K232&lt;=425.9,3.5,IF(K232&gt;=[9]Разработчик!$V$7,[9]Разработчик!$U$8))))))))),"-"))</f>
        <v>2.5</v>
      </c>
      <c r="O232" s="15"/>
      <c r="P232" s="47">
        <v>2017</v>
      </c>
      <c r="Q232" s="47">
        <v>2023</v>
      </c>
      <c r="R232" s="47">
        <v>20</v>
      </c>
      <c r="S232" s="47" t="s">
        <v>340</v>
      </c>
      <c r="T232" s="17">
        <f t="shared" si="21"/>
        <v>2035</v>
      </c>
      <c r="U232" s="36">
        <v>6</v>
      </c>
      <c r="V232" s="36"/>
      <c r="W232" s="36">
        <v>2</v>
      </c>
      <c r="X232" s="36">
        <v>3</v>
      </c>
      <c r="Y232" s="36"/>
      <c r="Z232" s="36">
        <v>4</v>
      </c>
      <c r="AA232" s="418"/>
      <c r="AB232" s="201" t="s">
        <v>2521</v>
      </c>
      <c r="AC232" s="196">
        <f t="shared" si="22"/>
        <v>13</v>
      </c>
      <c r="AD232" s="196">
        <f t="shared" si="23"/>
        <v>34</v>
      </c>
      <c r="AE232" s="196">
        <f t="shared" si="24"/>
        <v>47</v>
      </c>
    </row>
    <row r="233" spans="1:31" s="7" customFormat="1" x14ac:dyDescent="0.25">
      <c r="A233" s="321"/>
      <c r="B233" s="242">
        <v>8</v>
      </c>
      <c r="C233" s="321"/>
      <c r="D233" s="321"/>
      <c r="E233" s="321"/>
      <c r="F233" s="47" t="s">
        <v>63</v>
      </c>
      <c r="G233" s="321"/>
      <c r="H233" s="321"/>
      <c r="I233" s="321"/>
      <c r="J233" s="156">
        <v>2</v>
      </c>
      <c r="K233" s="71">
        <v>108</v>
      </c>
      <c r="L233" s="152">
        <v>5</v>
      </c>
      <c r="M233" s="71">
        <v>2015</v>
      </c>
      <c r="N233" s="14">
        <f>IF(K233="","",IF(O233="",IF(K233=0,"",IF(K233&lt;=[9]Разработчик!$D$7,[9]Разработчик!$C$8,IF(K233&lt;=[9]Разработчик!$G$7,[9]Разработчик!$F$8,IF(K233&lt;=[9]Разработчик!$J$7,[9]Разработчик!$I$8,IF(K233&lt;=[9]Разработчик!$M$7,[9]Разработчик!$L$8,IF(K233&lt;=[9]Разработчик!$P$7,[9]Разработчик!$O$8,IF(K233&lt;=[9]Разработчик!$S$7,[9]Разработчик!$R$8,IF(K233&lt;=425.9,3.5,IF(K233&gt;=[9]Разработчик!$V$7,[9]Разработчик!$U$8))))))))),"-"))</f>
        <v>2</v>
      </c>
      <c r="O233" s="15"/>
      <c r="P233" s="47">
        <v>2017</v>
      </c>
      <c r="Q233" s="47">
        <v>2023</v>
      </c>
      <c r="R233" s="47">
        <v>20</v>
      </c>
      <c r="S233" s="47" t="s">
        <v>340</v>
      </c>
      <c r="T233" s="17">
        <f t="shared" si="21"/>
        <v>2035</v>
      </c>
      <c r="U233" s="36"/>
      <c r="V233" s="36"/>
      <c r="W233" s="36"/>
      <c r="X233" s="36"/>
      <c r="Y233" s="36"/>
      <c r="Z233" s="36">
        <v>1</v>
      </c>
      <c r="AA233" s="418"/>
      <c r="AB233" s="201" t="s">
        <v>2521</v>
      </c>
      <c r="AC233" s="196">
        <f t="shared" si="22"/>
        <v>1</v>
      </c>
      <c r="AD233" s="196">
        <f t="shared" si="23"/>
        <v>3</v>
      </c>
      <c r="AE233" s="196">
        <f t="shared" si="24"/>
        <v>4</v>
      </c>
    </row>
    <row r="234" spans="1:31" s="7" customFormat="1" x14ac:dyDescent="0.25">
      <c r="A234" s="321"/>
      <c r="B234" s="242">
        <v>8</v>
      </c>
      <c r="C234" s="321"/>
      <c r="D234" s="321"/>
      <c r="E234" s="321"/>
      <c r="F234" s="47" t="s">
        <v>63</v>
      </c>
      <c r="G234" s="321"/>
      <c r="H234" s="321"/>
      <c r="I234" s="321"/>
      <c r="J234" s="156">
        <v>0.3</v>
      </c>
      <c r="K234" s="71">
        <v>57</v>
      </c>
      <c r="L234" s="152">
        <v>4</v>
      </c>
      <c r="M234" s="71">
        <v>2015</v>
      </c>
      <c r="N234" s="14">
        <f>IF(K234="","",IF(O234="",IF(K234=0,"",IF(K234&lt;=[9]Разработчик!$D$7,[9]Разработчик!$C$8,IF(K234&lt;=[9]Разработчик!$G$7,[9]Разработчик!$F$8,IF(K234&lt;=[9]Разработчик!$J$7,[9]Разработчик!$I$8,IF(K234&lt;=[9]Разработчик!$M$7,[9]Разработчик!$L$8,IF(K234&lt;=[9]Разработчик!$P$7,[9]Разработчик!$O$8,IF(K234&lt;=[9]Разработчик!$S$7,[9]Разработчик!$R$8,IF(K234&lt;=425.9,3.5,IF(K234&gt;=[9]Разработчик!$V$7,[9]Разработчик!$U$8))))))))),"-"))</f>
        <v>1.5</v>
      </c>
      <c r="O234" s="15"/>
      <c r="P234" s="47">
        <v>2017</v>
      </c>
      <c r="Q234" s="47">
        <v>2023</v>
      </c>
      <c r="R234" s="47">
        <v>20</v>
      </c>
      <c r="S234" s="47" t="s">
        <v>340</v>
      </c>
      <c r="T234" s="17">
        <f t="shared" si="21"/>
        <v>2035</v>
      </c>
      <c r="U234" s="36"/>
      <c r="V234" s="36"/>
      <c r="W234" s="36"/>
      <c r="X234" s="36"/>
      <c r="Y234" s="36"/>
      <c r="Z234" s="36"/>
      <c r="AA234" s="418"/>
      <c r="AB234" s="201" t="s">
        <v>2521</v>
      </c>
      <c r="AC234" s="196">
        <f t="shared" si="22"/>
        <v>0</v>
      </c>
      <c r="AD234" s="196">
        <f t="shared" si="23"/>
        <v>0</v>
      </c>
      <c r="AE234" s="196">
        <f t="shared" si="24"/>
        <v>0</v>
      </c>
    </row>
    <row r="235" spans="1:31" s="7" customFormat="1" ht="35.25" customHeight="1" x14ac:dyDescent="0.25">
      <c r="A235" s="321"/>
      <c r="B235" s="242">
        <v>8</v>
      </c>
      <c r="C235" s="321"/>
      <c r="D235" s="321"/>
      <c r="E235" s="321"/>
      <c r="F235" s="47" t="s">
        <v>63</v>
      </c>
      <c r="G235" s="321"/>
      <c r="H235" s="321"/>
      <c r="I235" s="321"/>
      <c r="J235" s="156">
        <v>0.2</v>
      </c>
      <c r="K235" s="71">
        <v>32</v>
      </c>
      <c r="L235" s="152">
        <v>4</v>
      </c>
      <c r="M235" s="71">
        <v>2015</v>
      </c>
      <c r="N235" s="14">
        <f>IF(K235="","",IF(O235="",IF(K235=0,"",IF(K235&lt;=[9]Разработчик!$D$7,[9]Разработчик!$C$8,IF(K235&lt;=[9]Разработчик!$G$7,[9]Разработчик!$F$8,IF(K235&lt;=[9]Разработчик!$J$7,[9]Разработчик!$I$8,IF(K235&lt;=[9]Разработчик!$M$7,[9]Разработчик!$L$8,IF(K235&lt;=[9]Разработчик!$P$7,[9]Разработчик!$O$8,IF(K235&lt;=[9]Разработчик!$S$7,[9]Разработчик!$R$8,IF(K235&lt;=425.9,3.5,IF(K235&gt;=[9]Разработчик!$V$7,[9]Разработчик!$U$8))))))))),"-"))</f>
        <v>1.5</v>
      </c>
      <c r="O235" s="15"/>
      <c r="P235" s="47">
        <v>2017</v>
      </c>
      <c r="Q235" s="47">
        <v>2023</v>
      </c>
      <c r="R235" s="47">
        <v>20</v>
      </c>
      <c r="S235" s="47" t="s">
        <v>340</v>
      </c>
      <c r="T235" s="17">
        <f t="shared" si="21"/>
        <v>2035</v>
      </c>
      <c r="U235" s="36"/>
      <c r="V235" s="36"/>
      <c r="W235" s="36">
        <v>1</v>
      </c>
      <c r="X235" s="36"/>
      <c r="Y235" s="36"/>
      <c r="Z235" s="36"/>
      <c r="AA235" s="418"/>
      <c r="AB235" s="201" t="s">
        <v>2521</v>
      </c>
      <c r="AC235" s="196">
        <f t="shared" si="22"/>
        <v>0</v>
      </c>
      <c r="AD235" s="196">
        <f t="shared" si="23"/>
        <v>2</v>
      </c>
      <c r="AE235" s="196">
        <f t="shared" si="24"/>
        <v>2</v>
      </c>
    </row>
    <row r="236" spans="1:31" s="7" customFormat="1" x14ac:dyDescent="0.25">
      <c r="A236" s="321" t="s">
        <v>2269</v>
      </c>
      <c r="B236" s="242">
        <v>9</v>
      </c>
      <c r="C236" s="321" t="s">
        <v>2270</v>
      </c>
      <c r="D236" s="321" t="s">
        <v>2271</v>
      </c>
      <c r="E236" s="321" t="s">
        <v>2238</v>
      </c>
      <c r="F236" s="47" t="s">
        <v>63</v>
      </c>
      <c r="G236" s="321">
        <v>0.4</v>
      </c>
      <c r="H236" s="321">
        <v>0.15</v>
      </c>
      <c r="I236" s="321">
        <v>127</v>
      </c>
      <c r="J236" s="156">
        <v>24.4</v>
      </c>
      <c r="K236" s="71">
        <v>159</v>
      </c>
      <c r="L236" s="152">
        <v>6</v>
      </c>
      <c r="M236" s="71">
        <v>2015</v>
      </c>
      <c r="N236" s="14">
        <f>IF(K236="","",IF(O236="",IF(K236=0,"",IF(K236&lt;=[9]Разработчик!$D$7,[9]Разработчик!$C$8,IF(K236&lt;=[9]Разработчик!$G$7,[9]Разработчик!$F$8,IF(K236&lt;=[9]Разработчик!$J$7,[9]Разработчик!$I$8,IF(K236&lt;=[9]Разработчик!$M$7,[9]Разработчик!$L$8,IF(K236&lt;=[9]Разработчик!$P$7,[9]Разработчик!$O$8,IF(K236&lt;=[9]Разработчик!$S$7,[9]Разработчик!$R$8,IF(K236&lt;=425.9,3.5,IF(K236&gt;=[9]Разработчик!$V$7,[9]Разработчик!$U$8))))))))),"-"))</f>
        <v>2.5</v>
      </c>
      <c r="O236" s="15"/>
      <c r="P236" s="47">
        <v>2017</v>
      </c>
      <c r="Q236" s="47">
        <v>2023</v>
      </c>
      <c r="R236" s="47">
        <v>20</v>
      </c>
      <c r="S236" s="47" t="s">
        <v>340</v>
      </c>
      <c r="T236" s="17">
        <f t="shared" si="21"/>
        <v>2035</v>
      </c>
      <c r="U236" s="36">
        <v>12</v>
      </c>
      <c r="V236" s="36"/>
      <c r="W236" s="36">
        <v>2</v>
      </c>
      <c r="X236" s="36">
        <v>3</v>
      </c>
      <c r="Y236" s="36"/>
      <c r="Z236" s="36">
        <v>5</v>
      </c>
      <c r="AA236" s="418"/>
      <c r="AB236" s="201" t="s">
        <v>2521</v>
      </c>
      <c r="AC236" s="196">
        <f t="shared" si="22"/>
        <v>20</v>
      </c>
      <c r="AD236" s="196">
        <f t="shared" si="23"/>
        <v>49</v>
      </c>
      <c r="AE236" s="196">
        <f t="shared" si="24"/>
        <v>69</v>
      </c>
    </row>
    <row r="237" spans="1:31" s="7" customFormat="1" x14ac:dyDescent="0.25">
      <c r="A237" s="321"/>
      <c r="B237" s="242">
        <v>9</v>
      </c>
      <c r="C237" s="321"/>
      <c r="D237" s="321"/>
      <c r="E237" s="321"/>
      <c r="F237" s="47" t="s">
        <v>63</v>
      </c>
      <c r="G237" s="321"/>
      <c r="H237" s="321"/>
      <c r="I237" s="321"/>
      <c r="J237" s="156">
        <v>1.9</v>
      </c>
      <c r="K237" s="71">
        <v>108</v>
      </c>
      <c r="L237" s="152">
        <v>5</v>
      </c>
      <c r="M237" s="71">
        <v>2015</v>
      </c>
      <c r="N237" s="14">
        <f>IF(K237="","",IF(O237="",IF(K237=0,"",IF(K237&lt;=[9]Разработчик!$D$7,[9]Разработчик!$C$8,IF(K237&lt;=[9]Разработчик!$G$7,[9]Разработчик!$F$8,IF(K237&lt;=[9]Разработчик!$J$7,[9]Разработчик!$I$8,IF(K237&lt;=[9]Разработчик!$M$7,[9]Разработчик!$L$8,IF(K237&lt;=[9]Разработчик!$P$7,[9]Разработчик!$O$8,IF(K237&lt;=[9]Разработчик!$S$7,[9]Разработчик!$R$8,IF(K237&lt;=425.9,3.5,IF(K237&gt;=[9]Разработчик!$V$7,[9]Разработчик!$U$8))))))))),"-"))</f>
        <v>2</v>
      </c>
      <c r="O237" s="15"/>
      <c r="P237" s="47">
        <v>2017</v>
      </c>
      <c r="Q237" s="47">
        <v>2023</v>
      </c>
      <c r="R237" s="47">
        <v>20</v>
      </c>
      <c r="S237" s="47" t="s">
        <v>340</v>
      </c>
      <c r="T237" s="17">
        <f t="shared" si="21"/>
        <v>2035</v>
      </c>
      <c r="U237" s="36">
        <v>1</v>
      </c>
      <c r="V237" s="36"/>
      <c r="W237" s="36"/>
      <c r="X237" s="36"/>
      <c r="Y237" s="36"/>
      <c r="Z237" s="36"/>
      <c r="AA237" s="418"/>
      <c r="AB237" s="201" t="s">
        <v>2521</v>
      </c>
      <c r="AC237" s="196">
        <f t="shared" si="22"/>
        <v>1</v>
      </c>
      <c r="AD237" s="196">
        <f t="shared" si="23"/>
        <v>2</v>
      </c>
      <c r="AE237" s="196">
        <f t="shared" si="24"/>
        <v>3</v>
      </c>
    </row>
    <row r="238" spans="1:31" s="7" customFormat="1" x14ac:dyDescent="0.25">
      <c r="A238" s="321"/>
      <c r="B238" s="242">
        <v>9</v>
      </c>
      <c r="C238" s="321"/>
      <c r="D238" s="321"/>
      <c r="E238" s="321"/>
      <c r="F238" s="47" t="s">
        <v>63</v>
      </c>
      <c r="G238" s="321"/>
      <c r="H238" s="321"/>
      <c r="I238" s="321"/>
      <c r="J238" s="156">
        <v>0.2</v>
      </c>
      <c r="K238" s="71">
        <v>32</v>
      </c>
      <c r="L238" s="152">
        <v>4</v>
      </c>
      <c r="M238" s="71">
        <v>2015</v>
      </c>
      <c r="N238" s="14">
        <f>IF(K238="","",IF(O238="",IF(K238=0,"",IF(K238&lt;=[9]Разработчик!$D$7,[9]Разработчик!$C$8,IF(K238&lt;=[9]Разработчик!$G$7,[9]Разработчик!$F$8,IF(K238&lt;=[9]Разработчик!$J$7,[9]Разработчик!$I$8,IF(K238&lt;=[9]Разработчик!$M$7,[9]Разработчик!$L$8,IF(K238&lt;=[9]Разработчик!$P$7,[9]Разработчик!$O$8,IF(K238&lt;=[9]Разработчик!$S$7,[9]Разработчик!$R$8,IF(K238&lt;=425.9,3.5,IF(K238&gt;=[9]Разработчик!$V$7,[9]Разработчик!$U$8))))))))),"-"))</f>
        <v>1.5</v>
      </c>
      <c r="O238" s="15"/>
      <c r="P238" s="47">
        <v>2017</v>
      </c>
      <c r="Q238" s="47">
        <v>2023</v>
      </c>
      <c r="R238" s="47">
        <v>20</v>
      </c>
      <c r="S238" s="47" t="s">
        <v>340</v>
      </c>
      <c r="T238" s="17">
        <f t="shared" si="21"/>
        <v>2035</v>
      </c>
      <c r="U238" s="36"/>
      <c r="V238" s="36"/>
      <c r="W238" s="36">
        <v>1</v>
      </c>
      <c r="X238" s="36"/>
      <c r="Y238" s="36"/>
      <c r="Z238" s="36"/>
      <c r="AA238" s="418"/>
      <c r="AB238" s="201" t="s">
        <v>2521</v>
      </c>
      <c r="AC238" s="196">
        <f t="shared" si="22"/>
        <v>0</v>
      </c>
      <c r="AD238" s="196">
        <f t="shared" si="23"/>
        <v>2</v>
      </c>
      <c r="AE238" s="196">
        <f t="shared" si="24"/>
        <v>2</v>
      </c>
    </row>
    <row r="239" spans="1:31" s="7" customFormat="1" ht="59.25" customHeight="1" x14ac:dyDescent="0.25">
      <c r="A239" s="321"/>
      <c r="B239" s="242">
        <v>9</v>
      </c>
      <c r="C239" s="321"/>
      <c r="D239" s="321"/>
      <c r="E239" s="321"/>
      <c r="F239" s="47" t="s">
        <v>63</v>
      </c>
      <c r="G239" s="321"/>
      <c r="H239" s="321"/>
      <c r="I239" s="321"/>
      <c r="J239" s="156">
        <v>0.1</v>
      </c>
      <c r="K239" s="71">
        <v>14</v>
      </c>
      <c r="L239" s="152">
        <v>4</v>
      </c>
      <c r="M239" s="71">
        <v>2015</v>
      </c>
      <c r="N239" s="14">
        <f>IF(K239="","",IF(O239="",IF(K239=0,"",IF(K239&lt;=[9]Разработчик!$D$7,[9]Разработчик!$C$8,IF(K239&lt;=[9]Разработчик!$G$7,[9]Разработчик!$F$8,IF(K239&lt;=[9]Разработчик!$J$7,[9]Разработчик!$I$8,IF(K239&lt;=[9]Разработчик!$M$7,[9]Разработчик!$L$8,IF(K239&lt;=[9]Разработчик!$P$7,[9]Разработчик!$O$8,IF(K239&lt;=[9]Разработчик!$S$7,[9]Разработчик!$R$8,IF(K239&lt;=425.9,3.5,IF(K239&gt;=[9]Разработчик!$V$7,[9]Разработчик!$U$8))))))))),"-"))</f>
        <v>1</v>
      </c>
      <c r="O239" s="15"/>
      <c r="P239" s="47">
        <v>2017</v>
      </c>
      <c r="Q239" s="47">
        <v>2023</v>
      </c>
      <c r="R239" s="47">
        <v>20</v>
      </c>
      <c r="S239" s="47" t="s">
        <v>340</v>
      </c>
      <c r="T239" s="17">
        <f t="shared" si="21"/>
        <v>2035</v>
      </c>
      <c r="U239" s="36"/>
      <c r="V239" s="36"/>
      <c r="W239" s="36">
        <v>2</v>
      </c>
      <c r="X239" s="36"/>
      <c r="Y239" s="36"/>
      <c r="Z239" s="36"/>
      <c r="AA239" s="418"/>
      <c r="AB239" s="201" t="s">
        <v>2521</v>
      </c>
      <c r="AC239" s="196">
        <f t="shared" si="22"/>
        <v>0</v>
      </c>
      <c r="AD239" s="196">
        <f t="shared" si="23"/>
        <v>4</v>
      </c>
      <c r="AE239" s="196">
        <f t="shared" si="24"/>
        <v>4</v>
      </c>
    </row>
    <row r="240" spans="1:31" s="7" customFormat="1" x14ac:dyDescent="0.25">
      <c r="A240" s="321" t="s">
        <v>2272</v>
      </c>
      <c r="B240" s="242">
        <v>10</v>
      </c>
      <c r="C240" s="321" t="s">
        <v>2273</v>
      </c>
      <c r="D240" s="71" t="s">
        <v>2274</v>
      </c>
      <c r="E240" s="321" t="s">
        <v>1963</v>
      </c>
      <c r="F240" s="47" t="s">
        <v>63</v>
      </c>
      <c r="G240" s="321">
        <v>0.45</v>
      </c>
      <c r="H240" s="321">
        <v>0.35</v>
      </c>
      <c r="I240" s="321">
        <v>148</v>
      </c>
      <c r="J240" s="156">
        <v>2</v>
      </c>
      <c r="K240" s="71">
        <v>219</v>
      </c>
      <c r="L240" s="152">
        <v>6</v>
      </c>
      <c r="M240" s="71">
        <v>2015</v>
      </c>
      <c r="N240" s="14">
        <f>IF(K240="","",IF(O240="",IF(K240=0,"",IF(K240&lt;=[9]Разработчик!$D$7,[9]Разработчик!$C$8,IF(K240&lt;=[9]Разработчик!$G$7,[9]Разработчик!$F$8,IF(K240&lt;=[9]Разработчик!$J$7,[9]Разработчик!$I$8,IF(K240&lt;=[9]Разработчик!$M$7,[9]Разработчик!$L$8,IF(K240&lt;=[9]Разработчик!$P$7,[9]Разработчик!$O$8,IF(K240&lt;=[9]Разработчик!$S$7,[9]Разработчик!$R$8,IF(K240&lt;=425.9,3.5,IF(K240&gt;=[9]Разработчик!$V$7,[9]Разработчик!$U$8))))))))),"-"))</f>
        <v>2.5</v>
      </c>
      <c r="O240" s="15"/>
      <c r="P240" s="47">
        <v>2017</v>
      </c>
      <c r="Q240" s="47">
        <v>2023</v>
      </c>
      <c r="R240" s="47">
        <v>20</v>
      </c>
      <c r="S240" s="47" t="s">
        <v>340</v>
      </c>
      <c r="T240" s="17">
        <f t="shared" si="21"/>
        <v>2035</v>
      </c>
      <c r="U240" s="36">
        <v>2</v>
      </c>
      <c r="V240" s="36"/>
      <c r="W240" s="36"/>
      <c r="X240" s="36"/>
      <c r="Y240" s="36"/>
      <c r="Z240" s="36">
        <v>5</v>
      </c>
      <c r="AA240" s="418" t="s">
        <v>3088</v>
      </c>
      <c r="AB240" s="201" t="s">
        <v>2521</v>
      </c>
      <c r="AC240" s="196">
        <f t="shared" si="22"/>
        <v>7</v>
      </c>
      <c r="AD240" s="196">
        <f t="shared" si="23"/>
        <v>19</v>
      </c>
      <c r="AE240" s="196">
        <f t="shared" si="24"/>
        <v>26</v>
      </c>
    </row>
    <row r="241" spans="1:31" s="7" customFormat="1" ht="36" customHeight="1" x14ac:dyDescent="0.25">
      <c r="A241" s="321"/>
      <c r="B241" s="242">
        <v>10</v>
      </c>
      <c r="C241" s="321"/>
      <c r="D241" s="321" t="s">
        <v>2275</v>
      </c>
      <c r="E241" s="321"/>
      <c r="F241" s="47" t="s">
        <v>63</v>
      </c>
      <c r="G241" s="321"/>
      <c r="H241" s="321"/>
      <c r="I241" s="321"/>
      <c r="J241" s="156">
        <v>62.4</v>
      </c>
      <c r="K241" s="71">
        <v>159</v>
      </c>
      <c r="L241" s="152">
        <v>6</v>
      </c>
      <c r="M241" s="71">
        <v>2015</v>
      </c>
      <c r="N241" s="14">
        <f>IF(K241="","",IF(O241="",IF(K241=0,"",IF(K241&lt;=[9]Разработчик!$D$7,[9]Разработчик!$C$8,IF(K241&lt;=[9]Разработчик!$G$7,[9]Разработчик!$F$8,IF(K241&lt;=[9]Разработчик!$J$7,[9]Разработчик!$I$8,IF(K241&lt;=[9]Разработчик!$M$7,[9]Разработчик!$L$8,IF(K241&lt;=[9]Разработчик!$P$7,[9]Разработчик!$O$8,IF(K241&lt;=[9]Разработчик!$S$7,[9]Разработчик!$R$8,IF(K241&lt;=425.9,3.5,IF(K241&gt;=[9]Разработчик!$V$7,[9]Разработчик!$U$8))))))))),"-"))</f>
        <v>2.5</v>
      </c>
      <c r="O241" s="15"/>
      <c r="P241" s="47">
        <v>2017</v>
      </c>
      <c r="Q241" s="47">
        <v>2023</v>
      </c>
      <c r="R241" s="47">
        <v>20</v>
      </c>
      <c r="S241" s="47" t="s">
        <v>340</v>
      </c>
      <c r="T241" s="17">
        <f t="shared" si="21"/>
        <v>2035</v>
      </c>
      <c r="U241" s="36">
        <v>12</v>
      </c>
      <c r="V241" s="36"/>
      <c r="W241" s="36">
        <v>2</v>
      </c>
      <c r="X241" s="36">
        <v>3</v>
      </c>
      <c r="Y241" s="36"/>
      <c r="Z241" s="36">
        <v>2</v>
      </c>
      <c r="AA241" s="418"/>
      <c r="AB241" s="201" t="s">
        <v>2521</v>
      </c>
      <c r="AC241" s="196">
        <f t="shared" si="22"/>
        <v>17</v>
      </c>
      <c r="AD241" s="196">
        <f t="shared" si="23"/>
        <v>40</v>
      </c>
      <c r="AE241" s="196">
        <f t="shared" si="24"/>
        <v>57</v>
      </c>
    </row>
    <row r="242" spans="1:31" s="7" customFormat="1" x14ac:dyDescent="0.25">
      <c r="A242" s="321"/>
      <c r="B242" s="242">
        <v>10</v>
      </c>
      <c r="C242" s="321"/>
      <c r="D242" s="321"/>
      <c r="E242" s="321"/>
      <c r="F242" s="47" t="s">
        <v>63</v>
      </c>
      <c r="G242" s="321"/>
      <c r="H242" s="321"/>
      <c r="I242" s="321"/>
      <c r="J242" s="156">
        <v>7.7</v>
      </c>
      <c r="K242" s="71">
        <v>108</v>
      </c>
      <c r="L242" s="152">
        <v>5</v>
      </c>
      <c r="M242" s="71">
        <v>2015</v>
      </c>
      <c r="N242" s="14">
        <f>IF(K242="","",IF(O242="",IF(K242=0,"",IF(K242&lt;=[9]Разработчик!$D$7,[9]Разработчик!$C$8,IF(K242&lt;=[9]Разработчик!$G$7,[9]Разработчик!$F$8,IF(K242&lt;=[9]Разработчик!$J$7,[9]Разработчик!$I$8,IF(K242&lt;=[9]Разработчик!$M$7,[9]Разработчик!$L$8,IF(K242&lt;=[9]Разработчик!$P$7,[9]Разработчик!$O$8,IF(K242&lt;=[9]Разработчик!$S$7,[9]Разработчик!$R$8,IF(K242&lt;=425.9,3.5,IF(K242&gt;=[9]Разработчик!$V$7,[9]Разработчик!$U$8))))))))),"-"))</f>
        <v>2</v>
      </c>
      <c r="O242" s="15"/>
      <c r="P242" s="47">
        <v>2017</v>
      </c>
      <c r="Q242" s="47">
        <v>2023</v>
      </c>
      <c r="R242" s="47">
        <v>20</v>
      </c>
      <c r="S242" s="47" t="s">
        <v>340</v>
      </c>
      <c r="T242" s="17">
        <f t="shared" si="21"/>
        <v>2035</v>
      </c>
      <c r="U242" s="36">
        <v>2</v>
      </c>
      <c r="V242" s="36"/>
      <c r="W242" s="36">
        <v>10</v>
      </c>
      <c r="X242" s="36">
        <v>4</v>
      </c>
      <c r="Y242" s="36"/>
      <c r="Z242" s="36">
        <v>10</v>
      </c>
      <c r="AA242" s="418"/>
      <c r="AB242" s="201" t="s">
        <v>2521</v>
      </c>
      <c r="AC242" s="196">
        <f t="shared" si="22"/>
        <v>16</v>
      </c>
      <c r="AD242" s="196">
        <f t="shared" si="23"/>
        <v>62</v>
      </c>
      <c r="AE242" s="196">
        <f t="shared" si="24"/>
        <v>78</v>
      </c>
    </row>
    <row r="243" spans="1:31" s="7" customFormat="1" x14ac:dyDescent="0.25">
      <c r="A243" s="321"/>
      <c r="B243" s="242">
        <v>10</v>
      </c>
      <c r="C243" s="321"/>
      <c r="D243" s="71" t="s">
        <v>2276</v>
      </c>
      <c r="E243" s="321"/>
      <c r="F243" s="47" t="s">
        <v>63</v>
      </c>
      <c r="G243" s="321"/>
      <c r="H243" s="321"/>
      <c r="I243" s="321"/>
      <c r="J243" s="156">
        <v>2.8</v>
      </c>
      <c r="K243" s="71">
        <v>89</v>
      </c>
      <c r="L243" s="152">
        <v>5</v>
      </c>
      <c r="M243" s="71">
        <v>2015</v>
      </c>
      <c r="N243" s="14">
        <f>IF(K243="","",IF(O243="",IF(K243=0,"",IF(K243&lt;=[9]Разработчик!$D$7,[9]Разработчик!$C$8,IF(K243&lt;=[9]Разработчик!$G$7,[9]Разработчик!$F$8,IF(K243&lt;=[9]Разработчик!$J$7,[9]Разработчик!$I$8,IF(K243&lt;=[9]Разработчик!$M$7,[9]Разработчик!$L$8,IF(K243&lt;=[9]Разработчик!$P$7,[9]Разработчик!$O$8,IF(K243&lt;=[9]Разработчик!$S$7,[9]Разработчик!$R$8,IF(K243&lt;=425.9,3.5,IF(K243&gt;=[9]Разработчик!$V$7,[9]Разработчик!$U$8))))))))),"-"))</f>
        <v>2</v>
      </c>
      <c r="O243" s="15"/>
      <c r="P243" s="47">
        <v>2017</v>
      </c>
      <c r="Q243" s="47">
        <v>2023</v>
      </c>
      <c r="R243" s="47">
        <v>20</v>
      </c>
      <c r="S243" s="47" t="s">
        <v>340</v>
      </c>
      <c r="T243" s="17">
        <f t="shared" si="21"/>
        <v>2035</v>
      </c>
      <c r="U243" s="36">
        <v>2</v>
      </c>
      <c r="V243" s="36"/>
      <c r="W243" s="36">
        <v>1</v>
      </c>
      <c r="X243" s="36"/>
      <c r="Y243" s="36"/>
      <c r="Z243" s="36"/>
      <c r="AA243" s="418"/>
      <c r="AB243" s="201" t="s">
        <v>2521</v>
      </c>
      <c r="AC243" s="196">
        <f t="shared" si="22"/>
        <v>2</v>
      </c>
      <c r="AD243" s="196">
        <f t="shared" si="23"/>
        <v>6</v>
      </c>
      <c r="AE243" s="196">
        <f t="shared" si="24"/>
        <v>8</v>
      </c>
    </row>
    <row r="244" spans="1:31" s="7" customFormat="1" x14ac:dyDescent="0.25">
      <c r="A244" s="321"/>
      <c r="B244" s="242">
        <v>10</v>
      </c>
      <c r="C244" s="321"/>
      <c r="D244" s="71" t="s">
        <v>2277</v>
      </c>
      <c r="E244" s="321"/>
      <c r="F244" s="47" t="s">
        <v>63</v>
      </c>
      <c r="G244" s="321"/>
      <c r="H244" s="321"/>
      <c r="I244" s="321"/>
      <c r="J244" s="156">
        <v>2.8</v>
      </c>
      <c r="K244" s="71">
        <v>89</v>
      </c>
      <c r="L244" s="152">
        <v>5</v>
      </c>
      <c r="M244" s="71">
        <v>2015</v>
      </c>
      <c r="N244" s="14">
        <f>IF(K244="","",IF(O244="",IF(K244=0,"",IF(K244&lt;=[9]Разработчик!$D$7,[9]Разработчик!$C$8,IF(K244&lt;=[9]Разработчик!$G$7,[9]Разработчик!$F$8,IF(K244&lt;=[9]Разработчик!$J$7,[9]Разработчик!$I$8,IF(K244&lt;=[9]Разработчик!$M$7,[9]Разработчик!$L$8,IF(K244&lt;=[9]Разработчик!$P$7,[9]Разработчик!$O$8,IF(K244&lt;=[9]Разработчик!$S$7,[9]Разработчик!$R$8,IF(K244&lt;=425.9,3.5,IF(K244&gt;=[9]Разработчик!$V$7,[9]Разработчик!$U$8))))))))),"-"))</f>
        <v>2</v>
      </c>
      <c r="O244" s="15"/>
      <c r="P244" s="47">
        <v>2017</v>
      </c>
      <c r="Q244" s="47">
        <v>2023</v>
      </c>
      <c r="R244" s="47">
        <v>20</v>
      </c>
      <c r="S244" s="47" t="s">
        <v>340</v>
      </c>
      <c r="T244" s="17">
        <f t="shared" si="21"/>
        <v>2035</v>
      </c>
      <c r="U244" s="36">
        <v>2</v>
      </c>
      <c r="V244" s="36"/>
      <c r="W244" s="36">
        <v>1</v>
      </c>
      <c r="X244" s="36"/>
      <c r="Y244" s="36"/>
      <c r="Z244" s="36"/>
      <c r="AA244" s="418"/>
      <c r="AB244" s="201" t="s">
        <v>2521</v>
      </c>
      <c r="AC244" s="196">
        <f t="shared" si="22"/>
        <v>2</v>
      </c>
      <c r="AD244" s="196">
        <f t="shared" si="23"/>
        <v>6</v>
      </c>
      <c r="AE244" s="196">
        <f t="shared" si="24"/>
        <v>8</v>
      </c>
    </row>
    <row r="245" spans="1:31" s="7" customFormat="1" x14ac:dyDescent="0.25">
      <c r="A245" s="321"/>
      <c r="B245" s="242">
        <v>10</v>
      </c>
      <c r="C245" s="321"/>
      <c r="D245" s="71" t="s">
        <v>2278</v>
      </c>
      <c r="E245" s="321"/>
      <c r="F245" s="47" t="s">
        <v>63</v>
      </c>
      <c r="G245" s="321"/>
      <c r="H245" s="321"/>
      <c r="I245" s="321"/>
      <c r="J245" s="156">
        <v>59.3</v>
      </c>
      <c r="K245" s="71">
        <v>108</v>
      </c>
      <c r="L245" s="152">
        <v>5</v>
      </c>
      <c r="M245" s="71">
        <v>2015</v>
      </c>
      <c r="N245" s="14">
        <f>IF(K245="","",IF(O245="",IF(K245=0,"",IF(K245&lt;=[9]Разработчик!$D$7,[9]Разработчик!$C$8,IF(K245&lt;=[9]Разработчик!$G$7,[9]Разработчик!$F$8,IF(K245&lt;=[9]Разработчик!$J$7,[9]Разработчик!$I$8,IF(K245&lt;=[9]Разработчик!$M$7,[9]Разработчик!$L$8,IF(K245&lt;=[9]Разработчик!$P$7,[9]Разработчик!$O$8,IF(K245&lt;=[9]Разработчик!$S$7,[9]Разработчик!$R$8,IF(K245&lt;=425.9,3.5,IF(K245&gt;=[9]Разработчик!$V$7,[9]Разработчик!$U$8))))))))),"-"))</f>
        <v>2</v>
      </c>
      <c r="O245" s="15"/>
      <c r="P245" s="47">
        <v>2017</v>
      </c>
      <c r="Q245" s="47">
        <v>2023</v>
      </c>
      <c r="R245" s="47">
        <v>20</v>
      </c>
      <c r="S245" s="47" t="s">
        <v>340</v>
      </c>
      <c r="T245" s="17">
        <f t="shared" si="21"/>
        <v>2035</v>
      </c>
      <c r="U245" s="36">
        <v>20</v>
      </c>
      <c r="V245" s="36"/>
      <c r="W245" s="36">
        <v>10</v>
      </c>
      <c r="X245" s="36">
        <v>4</v>
      </c>
      <c r="Y245" s="36"/>
      <c r="Z245" s="36">
        <v>12</v>
      </c>
      <c r="AA245" s="418"/>
      <c r="AB245" s="201" t="s">
        <v>2521</v>
      </c>
      <c r="AC245" s="196">
        <f t="shared" si="22"/>
        <v>36</v>
      </c>
      <c r="AD245" s="196">
        <f t="shared" si="23"/>
        <v>104</v>
      </c>
      <c r="AE245" s="196">
        <f t="shared" si="24"/>
        <v>140</v>
      </c>
    </row>
    <row r="246" spans="1:31" s="7" customFormat="1" x14ac:dyDescent="0.25">
      <c r="A246" s="321"/>
      <c r="B246" s="242">
        <v>10</v>
      </c>
      <c r="C246" s="321"/>
      <c r="D246" s="321" t="s">
        <v>2279</v>
      </c>
      <c r="E246" s="321"/>
      <c r="F246" s="47" t="s">
        <v>63</v>
      </c>
      <c r="G246" s="321"/>
      <c r="H246" s="321"/>
      <c r="I246" s="321"/>
      <c r="J246" s="156">
        <v>114.5</v>
      </c>
      <c r="K246" s="71">
        <v>108</v>
      </c>
      <c r="L246" s="152">
        <v>5</v>
      </c>
      <c r="M246" s="71">
        <v>2015</v>
      </c>
      <c r="N246" s="14">
        <f>IF(K246="","",IF(O246="",IF(K246=0,"",IF(K246&lt;=[9]Разработчик!$D$7,[9]Разработчик!$C$8,IF(K246&lt;=[9]Разработчик!$G$7,[9]Разработчик!$F$8,IF(K246&lt;=[9]Разработчик!$J$7,[9]Разработчик!$I$8,IF(K246&lt;=[9]Разработчик!$M$7,[9]Разработчик!$L$8,IF(K246&lt;=[9]Разработчик!$P$7,[9]Разработчик!$O$8,IF(K246&lt;=[9]Разработчик!$S$7,[9]Разработчик!$R$8,IF(K246&lt;=425.9,3.5,IF(K246&gt;=[9]Разработчик!$V$7,[9]Разработчик!$U$8))))))))),"-"))</f>
        <v>2</v>
      </c>
      <c r="O246" s="15"/>
      <c r="P246" s="47">
        <v>2017</v>
      </c>
      <c r="Q246" s="47">
        <v>2023</v>
      </c>
      <c r="R246" s="47">
        <v>20</v>
      </c>
      <c r="S246" s="47" t="s">
        <v>340</v>
      </c>
      <c r="T246" s="17">
        <f t="shared" si="21"/>
        <v>2035</v>
      </c>
      <c r="U246" s="36">
        <v>17</v>
      </c>
      <c r="V246" s="36"/>
      <c r="W246" s="36">
        <v>2</v>
      </c>
      <c r="X246" s="36">
        <v>2</v>
      </c>
      <c r="Y246" s="36"/>
      <c r="Z246" s="36">
        <v>6</v>
      </c>
      <c r="AA246" s="418"/>
      <c r="AB246" s="201" t="s">
        <v>2521</v>
      </c>
      <c r="AC246" s="196">
        <f t="shared" si="22"/>
        <v>25</v>
      </c>
      <c r="AD246" s="196">
        <f t="shared" si="23"/>
        <v>60</v>
      </c>
      <c r="AE246" s="196">
        <f t="shared" si="24"/>
        <v>85</v>
      </c>
    </row>
    <row r="247" spans="1:31" s="7" customFormat="1" x14ac:dyDescent="0.25">
      <c r="A247" s="321"/>
      <c r="B247" s="242">
        <v>10</v>
      </c>
      <c r="C247" s="321"/>
      <c r="D247" s="321"/>
      <c r="E247" s="321"/>
      <c r="F247" s="47" t="s">
        <v>63</v>
      </c>
      <c r="G247" s="321"/>
      <c r="H247" s="321"/>
      <c r="I247" s="321"/>
      <c r="J247" s="156">
        <v>24.5</v>
      </c>
      <c r="K247" s="71">
        <v>57</v>
      </c>
      <c r="L247" s="152">
        <v>4</v>
      </c>
      <c r="M247" s="71">
        <v>2015</v>
      </c>
      <c r="N247" s="14">
        <f>IF(K247="","",IF(O247="",IF(K247=0,"",IF(K247&lt;=[9]Разработчик!$D$7,[9]Разработчик!$C$8,IF(K247&lt;=[9]Разработчик!$G$7,[9]Разработчик!$F$8,IF(K247&lt;=[9]Разработчик!$J$7,[9]Разработчик!$I$8,IF(K247&lt;=[9]Разработчик!$M$7,[9]Разработчик!$L$8,IF(K247&lt;=[9]Разработчик!$P$7,[9]Разработчик!$O$8,IF(K247&lt;=[9]Разработчик!$S$7,[9]Разработчик!$R$8,IF(K247&lt;=425.9,3.5,IF(K247&gt;=[9]Разработчик!$V$7,[9]Разработчик!$U$8))))))))),"-"))</f>
        <v>1.5</v>
      </c>
      <c r="O247" s="15"/>
      <c r="P247" s="47">
        <v>2017</v>
      </c>
      <c r="Q247" s="47">
        <v>2023</v>
      </c>
      <c r="R247" s="47">
        <v>20</v>
      </c>
      <c r="S247" s="47" t="s">
        <v>340</v>
      </c>
      <c r="T247" s="17">
        <f t="shared" ref="T247:T267" si="25">IF(M247="","",M247+R247)</f>
        <v>2035</v>
      </c>
      <c r="U247" s="36">
        <v>9</v>
      </c>
      <c r="V247" s="36"/>
      <c r="W247" s="36">
        <v>2</v>
      </c>
      <c r="X247" s="36">
        <v>2</v>
      </c>
      <c r="Y247" s="36"/>
      <c r="Z247" s="36">
        <v>1</v>
      </c>
      <c r="AA247" s="418"/>
      <c r="AB247" s="201" t="s">
        <v>2521</v>
      </c>
      <c r="AC247" s="196">
        <f t="shared" ref="AC247:AC267" si="26">SUM(U247+V247+X247+Y247+Z247)</f>
        <v>12</v>
      </c>
      <c r="AD247" s="196">
        <f t="shared" ref="AD247:AD267" si="27">SUM(U247*2)+(V247*3)+(W247*2)+(X247*2)+(Y247)+(Z247*3)</f>
        <v>29</v>
      </c>
      <c r="AE247" s="196">
        <f t="shared" ref="AE247:AE268" si="28">SUM(AC247+AD247)</f>
        <v>41</v>
      </c>
    </row>
    <row r="248" spans="1:31" s="7" customFormat="1" x14ac:dyDescent="0.25">
      <c r="A248" s="321"/>
      <c r="B248" s="242">
        <v>10</v>
      </c>
      <c r="C248" s="321"/>
      <c r="D248" s="321"/>
      <c r="E248" s="321"/>
      <c r="F248" s="47" t="s">
        <v>63</v>
      </c>
      <c r="G248" s="321"/>
      <c r="H248" s="321"/>
      <c r="I248" s="321"/>
      <c r="J248" s="156">
        <v>30.7</v>
      </c>
      <c r="K248" s="71">
        <v>45</v>
      </c>
      <c r="L248" s="152">
        <v>4</v>
      </c>
      <c r="M248" s="71">
        <v>2015</v>
      </c>
      <c r="N248" s="14">
        <f>IF(K248="","",IF(O248="",IF(K248=0,"",IF(K248&lt;=[9]Разработчик!$D$7,[9]Разработчик!$C$8,IF(K248&lt;=[9]Разработчик!$G$7,[9]Разработчик!$F$8,IF(K248&lt;=[9]Разработчик!$J$7,[9]Разработчик!$I$8,IF(K248&lt;=[9]Разработчик!$M$7,[9]Разработчик!$L$8,IF(K248&lt;=[9]Разработчик!$P$7,[9]Разработчик!$O$8,IF(K248&lt;=[9]Разработчик!$S$7,[9]Разработчик!$R$8,IF(K248&lt;=425.9,3.5,IF(K248&gt;=[9]Разработчик!$V$7,[9]Разработчик!$U$8))))))))),"-"))</f>
        <v>1.5</v>
      </c>
      <c r="O248" s="15"/>
      <c r="P248" s="47">
        <v>2017</v>
      </c>
      <c r="Q248" s="47">
        <v>2023</v>
      </c>
      <c r="R248" s="47">
        <v>20</v>
      </c>
      <c r="S248" s="47" t="s">
        <v>340</v>
      </c>
      <c r="T248" s="17">
        <f t="shared" si="25"/>
        <v>2035</v>
      </c>
      <c r="U248" s="36">
        <v>10</v>
      </c>
      <c r="V248" s="36"/>
      <c r="W248" s="36">
        <v>6</v>
      </c>
      <c r="X248" s="36"/>
      <c r="Y248" s="36"/>
      <c r="Z248" s="36">
        <v>5</v>
      </c>
      <c r="AA248" s="418"/>
      <c r="AB248" s="201" t="s">
        <v>2521</v>
      </c>
      <c r="AC248" s="196">
        <f t="shared" si="26"/>
        <v>15</v>
      </c>
      <c r="AD248" s="196">
        <f t="shared" si="27"/>
        <v>47</v>
      </c>
      <c r="AE248" s="196">
        <f t="shared" si="28"/>
        <v>62</v>
      </c>
    </row>
    <row r="249" spans="1:31" s="7" customFormat="1" x14ac:dyDescent="0.25">
      <c r="A249" s="321"/>
      <c r="B249" s="242">
        <v>10</v>
      </c>
      <c r="C249" s="321"/>
      <c r="D249" s="321"/>
      <c r="E249" s="321"/>
      <c r="F249" s="47" t="s">
        <v>63</v>
      </c>
      <c r="G249" s="321"/>
      <c r="H249" s="321"/>
      <c r="I249" s="321"/>
      <c r="J249" s="156">
        <v>2.5</v>
      </c>
      <c r="K249" s="71">
        <v>32</v>
      </c>
      <c r="L249" s="152">
        <v>4</v>
      </c>
      <c r="M249" s="71">
        <v>2015</v>
      </c>
      <c r="N249" s="14">
        <f>IF(K249="","",IF(O249="",IF(K249=0,"",IF(K249&lt;=[9]Разработчик!$D$7,[9]Разработчик!$C$8,IF(K249&lt;=[9]Разработчик!$G$7,[9]Разработчик!$F$8,IF(K249&lt;=[9]Разработчик!$J$7,[9]Разработчик!$I$8,IF(K249&lt;=[9]Разработчик!$M$7,[9]Разработчик!$L$8,IF(K249&lt;=[9]Разработчик!$P$7,[9]Разработчик!$O$8,IF(K249&lt;=[9]Разработчик!$S$7,[9]Разработчик!$R$8,IF(K249&lt;=425.9,3.5,IF(K249&gt;=[9]Разработчик!$V$7,[9]Разработчик!$U$8))))))))),"-"))</f>
        <v>1.5</v>
      </c>
      <c r="O249" s="15"/>
      <c r="P249" s="47">
        <v>2017</v>
      </c>
      <c r="Q249" s="47">
        <v>2023</v>
      </c>
      <c r="R249" s="47">
        <v>20</v>
      </c>
      <c r="S249" s="47" t="s">
        <v>340</v>
      </c>
      <c r="T249" s="17">
        <f t="shared" si="25"/>
        <v>2035</v>
      </c>
      <c r="U249" s="36"/>
      <c r="V249" s="36"/>
      <c r="W249" s="36">
        <v>2</v>
      </c>
      <c r="X249" s="36"/>
      <c r="Y249" s="36"/>
      <c r="Z249" s="36">
        <v>1</v>
      </c>
      <c r="AA249" s="418"/>
      <c r="AB249" s="201" t="s">
        <v>2521</v>
      </c>
      <c r="AC249" s="196">
        <f t="shared" si="26"/>
        <v>1</v>
      </c>
      <c r="AD249" s="196">
        <f t="shared" si="27"/>
        <v>7</v>
      </c>
      <c r="AE249" s="196">
        <f t="shared" si="28"/>
        <v>8</v>
      </c>
    </row>
    <row r="250" spans="1:31" s="7" customFormat="1" x14ac:dyDescent="0.25">
      <c r="A250" s="321" t="s">
        <v>2280</v>
      </c>
      <c r="B250" s="242">
        <v>12</v>
      </c>
      <c r="C250" s="321" t="s">
        <v>2281</v>
      </c>
      <c r="D250" s="321" t="s">
        <v>2282</v>
      </c>
      <c r="E250" s="321" t="s">
        <v>2238</v>
      </c>
      <c r="F250" s="47" t="s">
        <v>63</v>
      </c>
      <c r="G250" s="321">
        <v>0.45</v>
      </c>
      <c r="H250" s="321">
        <v>0.35</v>
      </c>
      <c r="I250" s="321">
        <v>170</v>
      </c>
      <c r="J250" s="156">
        <v>87.2</v>
      </c>
      <c r="K250" s="71">
        <v>530</v>
      </c>
      <c r="L250" s="152">
        <v>9</v>
      </c>
      <c r="M250" s="71">
        <v>2015</v>
      </c>
      <c r="N250" s="14">
        <f>IF(K250="","",IF(O250="",IF(K250=0,"",IF(K250&lt;=[9]Разработчик!$D$7,[9]Разработчик!$C$8,IF(K250&lt;=[9]Разработчик!$G$7,[9]Разработчик!$F$8,IF(K250&lt;=[9]Разработчик!$J$7,[9]Разработчик!$I$8,IF(K250&lt;=[9]Разработчик!$M$7,[9]Разработчик!$L$8,IF(K250&lt;=[9]Разработчик!$P$7,[9]Разработчик!$O$8,IF(K250&lt;=[9]Разработчик!$S$7,[9]Разработчик!$R$8,IF(K250&lt;=425.9,3.5,IF(K250&gt;=[9]Разработчик!$V$7,[9]Разработчик!$U$8))))))))),"-"))</f>
        <v>4</v>
      </c>
      <c r="O250" s="15"/>
      <c r="P250" s="47">
        <v>2017</v>
      </c>
      <c r="Q250" s="47">
        <v>2023</v>
      </c>
      <c r="R250" s="47">
        <v>20</v>
      </c>
      <c r="S250" s="47" t="s">
        <v>340</v>
      </c>
      <c r="T250" s="17">
        <f t="shared" si="25"/>
        <v>2035</v>
      </c>
      <c r="U250" s="36">
        <v>4</v>
      </c>
      <c r="V250" s="36"/>
      <c r="W250" s="36">
        <v>1</v>
      </c>
      <c r="X250" s="36">
        <v>6</v>
      </c>
      <c r="Y250" s="36"/>
      <c r="Z250" s="36">
        <v>12</v>
      </c>
      <c r="AA250" s="418" t="s">
        <v>3105</v>
      </c>
      <c r="AB250" s="201" t="s">
        <v>2521</v>
      </c>
      <c r="AC250" s="196">
        <f t="shared" si="26"/>
        <v>22</v>
      </c>
      <c r="AD250" s="196">
        <f t="shared" si="27"/>
        <v>58</v>
      </c>
      <c r="AE250" s="196">
        <f t="shared" si="28"/>
        <v>80</v>
      </c>
    </row>
    <row r="251" spans="1:31" s="7" customFormat="1" x14ac:dyDescent="0.25">
      <c r="A251" s="321"/>
      <c r="B251" s="242">
        <v>12</v>
      </c>
      <c r="C251" s="321"/>
      <c r="D251" s="321"/>
      <c r="E251" s="321"/>
      <c r="F251" s="47" t="s">
        <v>63</v>
      </c>
      <c r="G251" s="321"/>
      <c r="H251" s="321"/>
      <c r="I251" s="321"/>
      <c r="J251" s="156">
        <v>12.9</v>
      </c>
      <c r="K251" s="71">
        <v>426</v>
      </c>
      <c r="L251" s="152">
        <v>9</v>
      </c>
      <c r="M251" s="71">
        <v>2015</v>
      </c>
      <c r="N251" s="14">
        <f>IF(K251="","",IF(O251="",IF(K251=0,"",IF(K251&lt;=[9]Разработчик!$D$7,[9]Разработчик!$C$8,IF(K251&lt;=[9]Разработчик!$G$7,[9]Разработчик!$F$8,IF(K251&lt;=[9]Разработчик!$J$7,[9]Разработчик!$I$8,IF(K251&lt;=[9]Разработчик!$M$7,[9]Разработчик!$L$8,IF(K251&lt;=[9]Разработчик!$P$7,[9]Разработчик!$O$8,IF(K251&lt;=[9]Разработчик!$S$7,[9]Разработчик!$R$8,IF(K251&lt;=425.9,3.5,IF(K251&gt;=[9]Разработчик!$V$7,[9]Разработчик!$U$8))))))))),"-"))</f>
        <v>4</v>
      </c>
      <c r="O251" s="15"/>
      <c r="P251" s="47">
        <v>2017</v>
      </c>
      <c r="Q251" s="47">
        <v>2023</v>
      </c>
      <c r="R251" s="47">
        <v>20</v>
      </c>
      <c r="S251" s="47" t="s">
        <v>340</v>
      </c>
      <c r="T251" s="17">
        <f t="shared" si="25"/>
        <v>2035</v>
      </c>
      <c r="U251" s="36">
        <v>3</v>
      </c>
      <c r="V251" s="36"/>
      <c r="W251" s="36">
        <v>1</v>
      </c>
      <c r="X251" s="36">
        <v>1</v>
      </c>
      <c r="Y251" s="36"/>
      <c r="Z251" s="36">
        <v>2</v>
      </c>
      <c r="AA251" s="418"/>
      <c r="AB251" s="201" t="s">
        <v>2521</v>
      </c>
      <c r="AC251" s="196">
        <f t="shared" si="26"/>
        <v>6</v>
      </c>
      <c r="AD251" s="196">
        <f t="shared" si="27"/>
        <v>16</v>
      </c>
      <c r="AE251" s="196">
        <f t="shared" si="28"/>
        <v>22</v>
      </c>
    </row>
    <row r="252" spans="1:31" s="7" customFormat="1" x14ac:dyDescent="0.25">
      <c r="A252" s="321"/>
      <c r="B252" s="242">
        <v>12</v>
      </c>
      <c r="C252" s="321"/>
      <c r="D252" s="321"/>
      <c r="E252" s="321"/>
      <c r="F252" s="47" t="s">
        <v>63</v>
      </c>
      <c r="G252" s="321"/>
      <c r="H252" s="321"/>
      <c r="I252" s="321"/>
      <c r="J252" s="156">
        <v>42.7</v>
      </c>
      <c r="K252" s="71">
        <v>325</v>
      </c>
      <c r="L252" s="152">
        <v>8</v>
      </c>
      <c r="M252" s="71">
        <v>2015</v>
      </c>
      <c r="N252" s="14">
        <f>IF(K252="","",IF(O252="",IF(K252=0,"",IF(K252&lt;=[9]Разработчик!$D$7,[9]Разработчик!$C$8,IF(K252&lt;=[9]Разработчик!$G$7,[9]Разработчик!$F$8,IF(K252&lt;=[9]Разработчик!$J$7,[9]Разработчик!$I$8,IF(K252&lt;=[9]Разработчик!$M$7,[9]Разработчик!$L$8,IF(K252&lt;=[9]Разработчик!$P$7,[9]Разработчик!$O$8,IF(K252&lt;=[9]Разработчик!$S$7,[9]Разработчик!$R$8,IF(K252&lt;=425.9,3.5,IF(K252&gt;=[9]Разработчик!$V$7,[9]Разработчик!$U$8))))))))),"-"))</f>
        <v>3</v>
      </c>
      <c r="O252" s="15"/>
      <c r="P252" s="47">
        <v>2017</v>
      </c>
      <c r="Q252" s="47">
        <v>2023</v>
      </c>
      <c r="R252" s="47">
        <v>20</v>
      </c>
      <c r="S252" s="47" t="s">
        <v>340</v>
      </c>
      <c r="T252" s="17">
        <f t="shared" si="25"/>
        <v>2035</v>
      </c>
      <c r="U252" s="36">
        <v>14</v>
      </c>
      <c r="V252" s="36"/>
      <c r="W252" s="36">
        <v>2</v>
      </c>
      <c r="X252" s="36"/>
      <c r="Y252" s="36">
        <v>2</v>
      </c>
      <c r="Z252" s="36">
        <v>4</v>
      </c>
      <c r="AA252" s="418"/>
      <c r="AB252" s="201" t="s">
        <v>2521</v>
      </c>
      <c r="AC252" s="196">
        <f t="shared" si="26"/>
        <v>20</v>
      </c>
      <c r="AD252" s="196">
        <f t="shared" si="27"/>
        <v>46</v>
      </c>
      <c r="AE252" s="196">
        <f t="shared" si="28"/>
        <v>66</v>
      </c>
    </row>
    <row r="253" spans="1:31" s="7" customFormat="1" x14ac:dyDescent="0.25">
      <c r="A253" s="321"/>
      <c r="B253" s="242">
        <v>12</v>
      </c>
      <c r="C253" s="321"/>
      <c r="D253" s="321"/>
      <c r="E253" s="321"/>
      <c r="F253" s="47" t="s">
        <v>63</v>
      </c>
      <c r="G253" s="321"/>
      <c r="H253" s="321"/>
      <c r="I253" s="321"/>
      <c r="J253" s="156">
        <v>47.6</v>
      </c>
      <c r="K253" s="71">
        <v>159</v>
      </c>
      <c r="L253" s="152">
        <v>6</v>
      </c>
      <c r="M253" s="71">
        <v>2015</v>
      </c>
      <c r="N253" s="14">
        <f>IF(K253="","",IF(O253="",IF(K253=0,"",IF(K253&lt;=[9]Разработчик!$D$7,[9]Разработчик!$C$8,IF(K253&lt;=[9]Разработчик!$G$7,[9]Разработчик!$F$8,IF(K253&lt;=[9]Разработчик!$J$7,[9]Разработчик!$I$8,IF(K253&lt;=[9]Разработчик!$M$7,[9]Разработчик!$L$8,IF(K253&lt;=[9]Разработчик!$P$7,[9]Разработчик!$O$8,IF(K253&lt;=[9]Разработчик!$S$7,[9]Разработчик!$R$8,IF(K253&lt;=425.9,3.5,IF(K253&gt;=[9]Разработчик!$V$7,[9]Разработчик!$U$8))))))))),"-"))</f>
        <v>2.5</v>
      </c>
      <c r="O253" s="15"/>
      <c r="P253" s="47">
        <v>2017</v>
      </c>
      <c r="Q253" s="47">
        <v>2023</v>
      </c>
      <c r="R253" s="47">
        <v>20</v>
      </c>
      <c r="S253" s="47" t="s">
        <v>340</v>
      </c>
      <c r="T253" s="17">
        <f t="shared" si="25"/>
        <v>2035</v>
      </c>
      <c r="U253" s="36">
        <v>2</v>
      </c>
      <c r="V253" s="36"/>
      <c r="W253" s="36"/>
      <c r="X253" s="36"/>
      <c r="Y253" s="36">
        <v>1</v>
      </c>
      <c r="Z253" s="36">
        <v>11</v>
      </c>
      <c r="AA253" s="418"/>
      <c r="AB253" s="201" t="s">
        <v>2521</v>
      </c>
      <c r="AC253" s="196">
        <f t="shared" si="26"/>
        <v>14</v>
      </c>
      <c r="AD253" s="196">
        <f t="shared" si="27"/>
        <v>38</v>
      </c>
      <c r="AE253" s="196">
        <f t="shared" si="28"/>
        <v>52</v>
      </c>
    </row>
    <row r="254" spans="1:31" s="7" customFormat="1" x14ac:dyDescent="0.25">
      <c r="A254" s="321"/>
      <c r="B254" s="242">
        <v>12</v>
      </c>
      <c r="C254" s="321"/>
      <c r="D254" s="321"/>
      <c r="E254" s="321"/>
      <c r="F254" s="47" t="s">
        <v>63</v>
      </c>
      <c r="G254" s="321"/>
      <c r="H254" s="321"/>
      <c r="I254" s="321"/>
      <c r="J254" s="156">
        <v>59.5</v>
      </c>
      <c r="K254" s="71">
        <v>108</v>
      </c>
      <c r="L254" s="152">
        <v>5</v>
      </c>
      <c r="M254" s="71">
        <v>2015</v>
      </c>
      <c r="N254" s="14">
        <f>IF(K254="","",IF(O254="",IF(K254=0,"",IF(K254&lt;=[9]Разработчик!$D$7,[9]Разработчик!$C$8,IF(K254&lt;=[9]Разработчик!$G$7,[9]Разработчик!$F$8,IF(K254&lt;=[9]Разработчик!$J$7,[9]Разработчик!$I$8,IF(K254&lt;=[9]Разработчик!$M$7,[9]Разработчик!$L$8,IF(K254&lt;=[9]Разработчик!$P$7,[9]Разработчик!$O$8,IF(K254&lt;=[9]Разработчик!$S$7,[9]Разработчик!$R$8,IF(K254&lt;=425.9,3.5,IF(K254&gt;=[9]Разработчик!$V$7,[9]Разработчик!$U$8))))))))),"-"))</f>
        <v>2</v>
      </c>
      <c r="O254" s="15"/>
      <c r="P254" s="47">
        <v>2017</v>
      </c>
      <c r="Q254" s="47">
        <v>2023</v>
      </c>
      <c r="R254" s="47">
        <v>20</v>
      </c>
      <c r="S254" s="47" t="s">
        <v>340</v>
      </c>
      <c r="T254" s="17">
        <f t="shared" si="25"/>
        <v>2035</v>
      </c>
      <c r="U254" s="36">
        <v>2</v>
      </c>
      <c r="V254" s="36"/>
      <c r="W254" s="36"/>
      <c r="X254" s="36"/>
      <c r="Y254" s="36">
        <v>1</v>
      </c>
      <c r="Z254" s="36">
        <v>19</v>
      </c>
      <c r="AA254" s="418"/>
      <c r="AB254" s="201" t="s">
        <v>2521</v>
      </c>
      <c r="AC254" s="196">
        <f t="shared" si="26"/>
        <v>22</v>
      </c>
      <c r="AD254" s="196">
        <f t="shared" si="27"/>
        <v>62</v>
      </c>
      <c r="AE254" s="196">
        <f t="shared" si="28"/>
        <v>84</v>
      </c>
    </row>
    <row r="255" spans="1:31" s="7" customFormat="1" x14ac:dyDescent="0.25">
      <c r="A255" s="321"/>
      <c r="B255" s="242">
        <v>12</v>
      </c>
      <c r="C255" s="321"/>
      <c r="D255" s="321"/>
      <c r="E255" s="321"/>
      <c r="F255" s="47" t="s">
        <v>63</v>
      </c>
      <c r="G255" s="321"/>
      <c r="H255" s="321"/>
      <c r="I255" s="321"/>
      <c r="J255" s="156">
        <v>36</v>
      </c>
      <c r="K255" s="71">
        <v>57</v>
      </c>
      <c r="L255" s="152">
        <v>4</v>
      </c>
      <c r="M255" s="71">
        <v>2015</v>
      </c>
      <c r="N255" s="14">
        <f>IF(K255="","",IF(O255="",IF(K255=0,"",IF(K255&lt;=[9]Разработчик!$D$7,[9]Разработчик!$C$8,IF(K255&lt;=[9]Разработчик!$G$7,[9]Разработчик!$F$8,IF(K255&lt;=[9]Разработчик!$J$7,[9]Разработчик!$I$8,IF(K255&lt;=[9]Разработчик!$M$7,[9]Разработчик!$L$8,IF(K255&lt;=[9]Разработчик!$P$7,[9]Разработчик!$O$8,IF(K255&lt;=[9]Разработчик!$S$7,[9]Разработчик!$R$8,IF(K255&lt;=425.9,3.5,IF(K255&gt;=[9]Разработчик!$V$7,[9]Разработчик!$U$8))))))))),"-"))</f>
        <v>1.5</v>
      </c>
      <c r="O255" s="15"/>
      <c r="P255" s="47">
        <v>2017</v>
      </c>
      <c r="Q255" s="47">
        <v>2023</v>
      </c>
      <c r="R255" s="47">
        <v>20</v>
      </c>
      <c r="S255" s="47" t="s">
        <v>340</v>
      </c>
      <c r="T255" s="17">
        <f t="shared" si="25"/>
        <v>2035</v>
      </c>
      <c r="U255" s="36">
        <v>29</v>
      </c>
      <c r="V255" s="36"/>
      <c r="W255" s="36"/>
      <c r="X255" s="36"/>
      <c r="Y255" s="36"/>
      <c r="Z255" s="36"/>
      <c r="AA255" s="418"/>
      <c r="AB255" s="201" t="s">
        <v>2521</v>
      </c>
      <c r="AC255" s="196">
        <f t="shared" si="26"/>
        <v>29</v>
      </c>
      <c r="AD255" s="196">
        <f t="shared" si="27"/>
        <v>58</v>
      </c>
      <c r="AE255" s="196">
        <f t="shared" si="28"/>
        <v>87</v>
      </c>
    </row>
    <row r="256" spans="1:31" s="7" customFormat="1" x14ac:dyDescent="0.25">
      <c r="A256" s="321"/>
      <c r="B256" s="242">
        <v>12</v>
      </c>
      <c r="C256" s="321"/>
      <c r="D256" s="321"/>
      <c r="E256" s="321"/>
      <c r="F256" s="47" t="s">
        <v>63</v>
      </c>
      <c r="G256" s="321"/>
      <c r="H256" s="321"/>
      <c r="I256" s="321"/>
      <c r="J256" s="156">
        <v>0.3</v>
      </c>
      <c r="K256" s="71">
        <v>45</v>
      </c>
      <c r="L256" s="152">
        <v>4</v>
      </c>
      <c r="M256" s="71">
        <v>2015</v>
      </c>
      <c r="N256" s="14">
        <f>IF(K256="","",IF(O256="",IF(K256=0,"",IF(K256&lt;=[9]Разработчик!$D$7,[9]Разработчик!$C$8,IF(K256&lt;=[9]Разработчик!$G$7,[9]Разработчик!$F$8,IF(K256&lt;=[9]Разработчик!$J$7,[9]Разработчик!$I$8,IF(K256&lt;=[9]Разработчик!$M$7,[9]Разработчик!$L$8,IF(K256&lt;=[9]Разработчик!$P$7,[9]Разработчик!$O$8,IF(K256&lt;=[9]Разработчик!$S$7,[9]Разработчик!$R$8,IF(K256&lt;=425.9,3.5,IF(K256&gt;=[9]Разработчик!$V$7,[9]Разработчик!$U$8))))))))),"-"))</f>
        <v>1.5</v>
      </c>
      <c r="O256" s="15"/>
      <c r="P256" s="47">
        <v>2017</v>
      </c>
      <c r="Q256" s="47">
        <v>2023</v>
      </c>
      <c r="R256" s="47">
        <v>20</v>
      </c>
      <c r="S256" s="47" t="s">
        <v>340</v>
      </c>
      <c r="T256" s="17">
        <f t="shared" si="25"/>
        <v>2035</v>
      </c>
      <c r="U256" s="36">
        <v>1</v>
      </c>
      <c r="V256" s="36"/>
      <c r="W256" s="36"/>
      <c r="X256" s="36"/>
      <c r="Y256" s="36"/>
      <c r="Z256" s="36"/>
      <c r="AA256" s="418"/>
      <c r="AB256" s="201" t="s">
        <v>2521</v>
      </c>
      <c r="AC256" s="196">
        <f t="shared" si="26"/>
        <v>1</v>
      </c>
      <c r="AD256" s="196">
        <f t="shared" si="27"/>
        <v>2</v>
      </c>
      <c r="AE256" s="196">
        <f t="shared" si="28"/>
        <v>3</v>
      </c>
    </row>
    <row r="257" spans="1:31" s="7" customFormat="1" x14ac:dyDescent="0.25">
      <c r="A257" s="321"/>
      <c r="B257" s="242">
        <v>12</v>
      </c>
      <c r="C257" s="321"/>
      <c r="D257" s="321"/>
      <c r="E257" s="321"/>
      <c r="F257" s="47" t="s">
        <v>63</v>
      </c>
      <c r="G257" s="321"/>
      <c r="H257" s="321"/>
      <c r="I257" s="321"/>
      <c r="J257" s="156">
        <v>45.9</v>
      </c>
      <c r="K257" s="71">
        <v>32</v>
      </c>
      <c r="L257" s="152">
        <v>4</v>
      </c>
      <c r="M257" s="71">
        <v>2015</v>
      </c>
      <c r="N257" s="14">
        <f>IF(K257="","",IF(O257="",IF(K257=0,"",IF(K257&lt;=[9]Разработчик!$D$7,[9]Разработчик!$C$8,IF(K257&lt;=[9]Разработчик!$G$7,[9]Разработчик!$F$8,IF(K257&lt;=[9]Разработчик!$J$7,[9]Разработчик!$I$8,IF(K257&lt;=[9]Разработчик!$M$7,[9]Разработчик!$L$8,IF(K257&lt;=[9]Разработчик!$P$7,[9]Разработчик!$O$8,IF(K257&lt;=[9]Разработчик!$S$7,[9]Разработчик!$R$8,IF(K257&lt;=425.9,3.5,IF(K257&gt;=[9]Разработчик!$V$7,[9]Разработчик!$U$8))))))))),"-"))</f>
        <v>1.5</v>
      </c>
      <c r="O257" s="15"/>
      <c r="P257" s="47">
        <v>2017</v>
      </c>
      <c r="Q257" s="47">
        <v>2023</v>
      </c>
      <c r="R257" s="47">
        <v>20</v>
      </c>
      <c r="S257" s="47" t="s">
        <v>340</v>
      </c>
      <c r="T257" s="17">
        <f t="shared" si="25"/>
        <v>2035</v>
      </c>
      <c r="U257" s="36"/>
      <c r="V257" s="36"/>
      <c r="W257" s="36">
        <v>6</v>
      </c>
      <c r="X257" s="36"/>
      <c r="Y257" s="36"/>
      <c r="Z257" s="36"/>
      <c r="AA257" s="418"/>
      <c r="AB257" s="201" t="s">
        <v>2521</v>
      </c>
      <c r="AC257" s="196">
        <f t="shared" si="26"/>
        <v>0</v>
      </c>
      <c r="AD257" s="196">
        <f t="shared" si="27"/>
        <v>12</v>
      </c>
      <c r="AE257" s="196">
        <f t="shared" si="28"/>
        <v>12</v>
      </c>
    </row>
    <row r="258" spans="1:31" s="7" customFormat="1" x14ac:dyDescent="0.25">
      <c r="A258" s="321"/>
      <c r="B258" s="242">
        <v>12</v>
      </c>
      <c r="C258" s="321"/>
      <c r="D258" s="321"/>
      <c r="E258" s="321"/>
      <c r="F258" s="47" t="s">
        <v>63</v>
      </c>
      <c r="G258" s="321"/>
      <c r="H258" s="321"/>
      <c r="I258" s="321"/>
      <c r="J258" s="156">
        <v>1</v>
      </c>
      <c r="K258" s="71">
        <v>18</v>
      </c>
      <c r="L258" s="152">
        <v>4</v>
      </c>
      <c r="M258" s="71">
        <v>2015</v>
      </c>
      <c r="N258" s="14">
        <f>IF(K258="","",IF(O258="",IF(K258=0,"",IF(K258&lt;=[9]Разработчик!$D$7,[9]Разработчик!$C$8,IF(K258&lt;=[9]Разработчик!$G$7,[9]Разработчик!$F$8,IF(K258&lt;=[9]Разработчик!$J$7,[9]Разработчик!$I$8,IF(K258&lt;=[9]Разработчик!$M$7,[9]Разработчик!$L$8,IF(K258&lt;=[9]Разработчик!$P$7,[9]Разработчик!$O$8,IF(K258&lt;=[9]Разработчик!$S$7,[9]Разработчик!$R$8,IF(K258&lt;=425.9,3.5,IF(K258&gt;=[9]Разработчик!$V$7,[9]Разработчик!$U$8))))))))),"-"))</f>
        <v>1</v>
      </c>
      <c r="O258" s="15"/>
      <c r="P258" s="47">
        <v>2017</v>
      </c>
      <c r="Q258" s="47">
        <v>2023</v>
      </c>
      <c r="R258" s="47">
        <v>20</v>
      </c>
      <c r="S258" s="47" t="s">
        <v>340</v>
      </c>
      <c r="T258" s="17">
        <f t="shared" si="25"/>
        <v>2035</v>
      </c>
      <c r="U258" s="36"/>
      <c r="V258" s="36"/>
      <c r="W258" s="36"/>
      <c r="X258" s="36"/>
      <c r="Y258" s="36"/>
      <c r="Z258" s="36"/>
      <c r="AA258" s="418"/>
      <c r="AB258" s="201" t="s">
        <v>2521</v>
      </c>
      <c r="AC258" s="196">
        <f t="shared" si="26"/>
        <v>0</v>
      </c>
      <c r="AD258" s="196">
        <f t="shared" si="27"/>
        <v>0</v>
      </c>
      <c r="AE258" s="196">
        <f t="shared" si="28"/>
        <v>0</v>
      </c>
    </row>
    <row r="259" spans="1:31" s="7" customFormat="1" x14ac:dyDescent="0.25">
      <c r="A259" s="321"/>
      <c r="B259" s="242">
        <v>12</v>
      </c>
      <c r="C259" s="321"/>
      <c r="D259" s="71" t="s">
        <v>2283</v>
      </c>
      <c r="E259" s="321"/>
      <c r="F259" s="47" t="s">
        <v>63</v>
      </c>
      <c r="G259" s="321"/>
      <c r="H259" s="321"/>
      <c r="I259" s="321"/>
      <c r="J259" s="156">
        <v>27.8</v>
      </c>
      <c r="K259" s="71">
        <v>273</v>
      </c>
      <c r="L259" s="152">
        <v>8</v>
      </c>
      <c r="M259" s="71">
        <v>2015</v>
      </c>
      <c r="N259" s="14">
        <f>IF(K259="","",IF(O259="",IF(K259=0,"",IF(K259&lt;=[9]Разработчик!$D$7,[9]Разработчик!$C$8,IF(K259&lt;=[9]Разработчик!$G$7,[9]Разработчик!$F$8,IF(K259&lt;=[9]Разработчик!$J$7,[9]Разработчик!$I$8,IF(K259&lt;=[9]Разработчик!$M$7,[9]Разработчик!$L$8,IF(K259&lt;=[9]Разработчик!$P$7,[9]Разработчик!$O$8,IF(K259&lt;=[9]Разработчик!$S$7,[9]Разработчик!$R$8,IF(K259&lt;=425.9,3.5,IF(K259&gt;=[9]Разработчик!$V$7,[9]Разработчик!$U$8))))))))),"-"))</f>
        <v>3</v>
      </c>
      <c r="O259" s="15"/>
      <c r="P259" s="47">
        <v>2017</v>
      </c>
      <c r="Q259" s="47">
        <v>2023</v>
      </c>
      <c r="R259" s="47">
        <v>20</v>
      </c>
      <c r="S259" s="47" t="s">
        <v>340</v>
      </c>
      <c r="T259" s="17">
        <f t="shared" si="25"/>
        <v>2035</v>
      </c>
      <c r="U259" s="36">
        <v>8</v>
      </c>
      <c r="V259" s="36"/>
      <c r="W259" s="36">
        <v>3</v>
      </c>
      <c r="X259" s="36">
        <v>3</v>
      </c>
      <c r="Y259" s="36">
        <v>2</v>
      </c>
      <c r="Z259" s="36">
        <v>5</v>
      </c>
      <c r="AA259" s="418"/>
      <c r="AB259" s="201" t="s">
        <v>2521</v>
      </c>
      <c r="AC259" s="196">
        <f t="shared" si="26"/>
        <v>18</v>
      </c>
      <c r="AD259" s="196">
        <f t="shared" si="27"/>
        <v>45</v>
      </c>
      <c r="AE259" s="196">
        <f t="shared" si="28"/>
        <v>63</v>
      </c>
    </row>
    <row r="260" spans="1:31" s="7" customFormat="1" x14ac:dyDescent="0.25">
      <c r="A260" s="321"/>
      <c r="B260" s="242">
        <v>12</v>
      </c>
      <c r="C260" s="321"/>
      <c r="D260" s="71" t="s">
        <v>2284</v>
      </c>
      <c r="E260" s="321"/>
      <c r="F260" s="47" t="s">
        <v>63</v>
      </c>
      <c r="G260" s="321"/>
      <c r="H260" s="321"/>
      <c r="I260" s="321"/>
      <c r="J260" s="156">
        <v>74</v>
      </c>
      <c r="K260" s="71">
        <v>89</v>
      </c>
      <c r="L260" s="152">
        <v>5</v>
      </c>
      <c r="M260" s="71">
        <v>2015</v>
      </c>
      <c r="N260" s="14">
        <f>IF(K260="","",IF(O260="",IF(K260=0,"",IF(K260&lt;=[9]Разработчик!$D$7,[9]Разработчик!$C$8,IF(K260&lt;=[9]Разработчик!$G$7,[9]Разработчик!$F$8,IF(K260&lt;=[9]Разработчик!$J$7,[9]Разработчик!$I$8,IF(K260&lt;=[9]Разработчик!$M$7,[9]Разработчик!$L$8,IF(K260&lt;=[9]Разработчик!$P$7,[9]Разработчик!$O$8,IF(K260&lt;=[9]Разработчик!$S$7,[9]Разработчик!$R$8,IF(K260&lt;=425.9,3.5,IF(K260&gt;=[9]Разработчик!$V$7,[9]Разработчик!$U$8))))))))),"-"))</f>
        <v>2</v>
      </c>
      <c r="O260" s="15"/>
      <c r="P260" s="47">
        <v>2017</v>
      </c>
      <c r="Q260" s="47">
        <v>2023</v>
      </c>
      <c r="R260" s="47">
        <v>20</v>
      </c>
      <c r="S260" s="47" t="s">
        <v>340</v>
      </c>
      <c r="T260" s="17">
        <f t="shared" si="25"/>
        <v>2035</v>
      </c>
      <c r="U260" s="36">
        <v>12</v>
      </c>
      <c r="V260" s="36"/>
      <c r="W260" s="36">
        <v>1</v>
      </c>
      <c r="X260" s="36"/>
      <c r="Y260" s="36">
        <v>2</v>
      </c>
      <c r="Z260" s="36">
        <v>20</v>
      </c>
      <c r="AA260" s="418"/>
      <c r="AB260" s="201" t="s">
        <v>2521</v>
      </c>
      <c r="AC260" s="196">
        <f t="shared" si="26"/>
        <v>34</v>
      </c>
      <c r="AD260" s="196">
        <f t="shared" si="27"/>
        <v>88</v>
      </c>
      <c r="AE260" s="196">
        <f t="shared" si="28"/>
        <v>122</v>
      </c>
    </row>
    <row r="261" spans="1:31" s="7" customFormat="1" x14ac:dyDescent="0.25">
      <c r="A261" s="321"/>
      <c r="B261" s="242">
        <v>12</v>
      </c>
      <c r="C261" s="321"/>
      <c r="D261" s="71" t="s">
        <v>2285</v>
      </c>
      <c r="E261" s="321"/>
      <c r="F261" s="47" t="s">
        <v>63</v>
      </c>
      <c r="G261" s="321"/>
      <c r="H261" s="321"/>
      <c r="I261" s="321"/>
      <c r="J261" s="156">
        <v>45.6</v>
      </c>
      <c r="K261" s="71">
        <v>108</v>
      </c>
      <c r="L261" s="152">
        <v>5</v>
      </c>
      <c r="M261" s="71">
        <v>2015</v>
      </c>
      <c r="N261" s="14">
        <f>IF(K261="","",IF(O261="",IF(K261=0,"",IF(K261&lt;=[9]Разработчик!$D$7,[9]Разработчик!$C$8,IF(K261&lt;=[9]Разработчик!$G$7,[9]Разработчик!$F$8,IF(K261&lt;=[9]Разработчик!$J$7,[9]Разработчик!$I$8,IF(K261&lt;=[9]Разработчик!$M$7,[9]Разработчик!$L$8,IF(K261&lt;=[9]Разработчик!$P$7,[9]Разработчик!$O$8,IF(K261&lt;=[9]Разработчик!$S$7,[9]Разработчик!$R$8,IF(K261&lt;=425.9,3.5,IF(K261&gt;=[9]Разработчик!$V$7,[9]Разработчик!$U$8))))))))),"-"))</f>
        <v>2</v>
      </c>
      <c r="O261" s="15"/>
      <c r="P261" s="47">
        <v>2017</v>
      </c>
      <c r="Q261" s="47">
        <v>2023</v>
      </c>
      <c r="R261" s="47">
        <v>20</v>
      </c>
      <c r="S261" s="47" t="s">
        <v>340</v>
      </c>
      <c r="T261" s="17">
        <f t="shared" si="25"/>
        <v>2035</v>
      </c>
      <c r="U261" s="36">
        <v>14</v>
      </c>
      <c r="V261" s="36"/>
      <c r="W261" s="36">
        <v>1</v>
      </c>
      <c r="X261" s="36">
        <v>1</v>
      </c>
      <c r="Y261" s="36"/>
      <c r="Z261" s="36">
        <v>5</v>
      </c>
      <c r="AA261" s="418"/>
      <c r="AB261" s="201" t="s">
        <v>2521</v>
      </c>
      <c r="AC261" s="196">
        <f t="shared" si="26"/>
        <v>20</v>
      </c>
      <c r="AD261" s="196">
        <f t="shared" si="27"/>
        <v>47</v>
      </c>
      <c r="AE261" s="196">
        <f t="shared" si="28"/>
        <v>67</v>
      </c>
    </row>
    <row r="262" spans="1:31" s="7" customFormat="1" x14ac:dyDescent="0.25">
      <c r="A262" s="321"/>
      <c r="B262" s="242">
        <v>12</v>
      </c>
      <c r="C262" s="321"/>
      <c r="D262" s="71" t="s">
        <v>2286</v>
      </c>
      <c r="E262" s="321"/>
      <c r="F262" s="47" t="s">
        <v>63</v>
      </c>
      <c r="G262" s="321"/>
      <c r="H262" s="321"/>
      <c r="I262" s="321"/>
      <c r="J262" s="152">
        <v>30.9</v>
      </c>
      <c r="K262" s="71">
        <v>89</v>
      </c>
      <c r="L262" s="152">
        <v>5</v>
      </c>
      <c r="M262" s="71">
        <v>2015</v>
      </c>
      <c r="N262" s="14">
        <f>IF(K262="","",IF(O262="",IF(K262=0,"",IF(K262&lt;=[9]Разработчик!$D$7,[9]Разработчик!$C$8,IF(K262&lt;=[9]Разработчик!$G$7,[9]Разработчик!$F$8,IF(K262&lt;=[9]Разработчик!$J$7,[9]Разработчик!$I$8,IF(K262&lt;=[9]Разработчик!$M$7,[9]Разработчик!$L$8,IF(K262&lt;=[9]Разработчик!$P$7,[9]Разработчик!$O$8,IF(K262&lt;=[9]Разработчик!$S$7,[9]Разработчик!$R$8,IF(K262&lt;=425.9,3.5,IF(K262&gt;=[9]Разработчик!$V$7,[9]Разработчик!$U$8))))))))),"-"))</f>
        <v>2</v>
      </c>
      <c r="O262" s="15"/>
      <c r="P262" s="47">
        <v>2017</v>
      </c>
      <c r="Q262" s="47">
        <v>2023</v>
      </c>
      <c r="R262" s="47">
        <v>20</v>
      </c>
      <c r="S262" s="47" t="s">
        <v>340</v>
      </c>
      <c r="T262" s="17">
        <f t="shared" si="25"/>
        <v>2035</v>
      </c>
      <c r="U262" s="36">
        <v>10</v>
      </c>
      <c r="V262" s="36">
        <v>4</v>
      </c>
      <c r="W262" s="36">
        <v>1</v>
      </c>
      <c r="X262" s="36">
        <v>2</v>
      </c>
      <c r="Y262" s="36"/>
      <c r="Z262" s="36">
        <v>3</v>
      </c>
      <c r="AA262" s="418"/>
      <c r="AB262" s="201" t="s">
        <v>2521</v>
      </c>
      <c r="AC262" s="196">
        <f t="shared" si="26"/>
        <v>19</v>
      </c>
      <c r="AD262" s="196">
        <f t="shared" si="27"/>
        <v>47</v>
      </c>
      <c r="AE262" s="196">
        <f t="shared" si="28"/>
        <v>66</v>
      </c>
    </row>
    <row r="263" spans="1:31" s="7" customFormat="1" x14ac:dyDescent="0.25">
      <c r="A263" s="321"/>
      <c r="B263" s="242">
        <v>12</v>
      </c>
      <c r="C263" s="321"/>
      <c r="D263" s="71" t="s">
        <v>2287</v>
      </c>
      <c r="E263" s="321"/>
      <c r="F263" s="47" t="s">
        <v>63</v>
      </c>
      <c r="G263" s="321"/>
      <c r="H263" s="321"/>
      <c r="I263" s="321"/>
      <c r="J263" s="152">
        <v>24.7</v>
      </c>
      <c r="K263" s="71">
        <v>89</v>
      </c>
      <c r="L263" s="152">
        <v>5</v>
      </c>
      <c r="M263" s="71">
        <v>2015</v>
      </c>
      <c r="N263" s="14">
        <f>IF(K263="","",IF(O263="",IF(K263=0,"",IF(K263&lt;=[9]Разработчик!$D$7,[9]Разработчик!$C$8,IF(K263&lt;=[9]Разработчик!$G$7,[9]Разработчик!$F$8,IF(K263&lt;=[9]Разработчик!$J$7,[9]Разработчик!$I$8,IF(K263&lt;=[9]Разработчик!$M$7,[9]Разработчик!$L$8,IF(K263&lt;=[9]Разработчик!$P$7,[9]Разработчик!$O$8,IF(K263&lt;=[9]Разработчик!$S$7,[9]Разработчик!$R$8,IF(K263&lt;=425.9,3.5,IF(K263&gt;=[9]Разработчик!$V$7,[9]Разработчик!$U$8))))))))),"-"))</f>
        <v>2</v>
      </c>
      <c r="O263" s="15"/>
      <c r="P263" s="47">
        <v>2017</v>
      </c>
      <c r="Q263" s="47">
        <v>2023</v>
      </c>
      <c r="R263" s="47">
        <v>20</v>
      </c>
      <c r="S263" s="47" t="s">
        <v>340</v>
      </c>
      <c r="T263" s="17">
        <f t="shared" si="25"/>
        <v>2035</v>
      </c>
      <c r="U263" s="36">
        <v>6</v>
      </c>
      <c r="V263" s="36"/>
      <c r="W263" s="36">
        <v>1</v>
      </c>
      <c r="X263" s="36">
        <v>1</v>
      </c>
      <c r="Y263" s="36"/>
      <c r="Z263" s="36">
        <v>11</v>
      </c>
      <c r="AA263" s="418"/>
      <c r="AB263" s="201" t="s">
        <v>2521</v>
      </c>
      <c r="AC263" s="196">
        <f t="shared" si="26"/>
        <v>18</v>
      </c>
      <c r="AD263" s="196">
        <f t="shared" si="27"/>
        <v>49</v>
      </c>
      <c r="AE263" s="196">
        <f t="shared" si="28"/>
        <v>67</v>
      </c>
    </row>
    <row r="264" spans="1:31" s="7" customFormat="1" x14ac:dyDescent="0.25">
      <c r="A264" s="321" t="s">
        <v>2288</v>
      </c>
      <c r="B264" s="242">
        <v>13</v>
      </c>
      <c r="C264" s="321" t="s">
        <v>2289</v>
      </c>
      <c r="D264" s="321" t="s">
        <v>2290</v>
      </c>
      <c r="E264" s="321" t="s">
        <v>2238</v>
      </c>
      <c r="F264" s="47" t="s">
        <v>63</v>
      </c>
      <c r="G264" s="321">
        <v>0.45</v>
      </c>
      <c r="H264" s="321">
        <v>0.35</v>
      </c>
      <c r="I264" s="321">
        <v>170</v>
      </c>
      <c r="J264" s="152">
        <v>112.6</v>
      </c>
      <c r="K264" s="71">
        <v>219</v>
      </c>
      <c r="L264" s="152">
        <v>6</v>
      </c>
      <c r="M264" s="71">
        <v>2015</v>
      </c>
      <c r="N264" s="14">
        <f>IF(K264="","",IF(O264="",IF(K264=0,"",IF(K264&lt;=[9]Разработчик!$D$7,[9]Разработчик!$C$8,IF(K264&lt;=[9]Разработчик!$G$7,[9]Разработчик!$F$8,IF(K264&lt;=[9]Разработчик!$J$7,[9]Разработчик!$I$8,IF(K264&lt;=[9]Разработчик!$M$7,[9]Разработчик!$L$8,IF(K264&lt;=[9]Разработчик!$P$7,[9]Разработчик!$O$8,IF(K264&lt;=[9]Разработчик!$S$7,[9]Разработчик!$R$8,IF(K264&lt;=425.9,3.5,IF(K264&gt;=[9]Разработчик!$V$7,[9]Разработчик!$U$8))))))))),"-"))</f>
        <v>2.5</v>
      </c>
      <c r="O264" s="15"/>
      <c r="P264" s="47">
        <v>2017</v>
      </c>
      <c r="Q264" s="47">
        <v>2023</v>
      </c>
      <c r="R264" s="47">
        <v>20</v>
      </c>
      <c r="S264" s="47" t="s">
        <v>340</v>
      </c>
      <c r="T264" s="17">
        <f t="shared" si="25"/>
        <v>2035</v>
      </c>
      <c r="U264" s="36">
        <v>15</v>
      </c>
      <c r="V264" s="36"/>
      <c r="W264" s="36">
        <v>3</v>
      </c>
      <c r="X264" s="36">
        <v>1</v>
      </c>
      <c r="Y264" s="36">
        <v>1</v>
      </c>
      <c r="Z264" s="36">
        <v>3</v>
      </c>
      <c r="AA264" s="418" t="s">
        <v>3088</v>
      </c>
      <c r="AB264" s="201" t="s">
        <v>2521</v>
      </c>
      <c r="AC264" s="196">
        <f t="shared" si="26"/>
        <v>20</v>
      </c>
      <c r="AD264" s="196">
        <f t="shared" si="27"/>
        <v>48</v>
      </c>
      <c r="AE264" s="196">
        <f t="shared" si="28"/>
        <v>68</v>
      </c>
    </row>
    <row r="265" spans="1:31" s="7" customFormat="1" x14ac:dyDescent="0.25">
      <c r="A265" s="321"/>
      <c r="B265" s="242">
        <v>13</v>
      </c>
      <c r="C265" s="321"/>
      <c r="D265" s="321"/>
      <c r="E265" s="321"/>
      <c r="F265" s="47" t="s">
        <v>63</v>
      </c>
      <c r="G265" s="321"/>
      <c r="H265" s="321"/>
      <c r="I265" s="321"/>
      <c r="J265" s="152">
        <v>3</v>
      </c>
      <c r="K265" s="71">
        <v>159</v>
      </c>
      <c r="L265" s="152">
        <v>6</v>
      </c>
      <c r="M265" s="71">
        <v>2015</v>
      </c>
      <c r="N265" s="14">
        <f>IF(K265="","",IF(O265="",IF(K265=0,"",IF(K265&lt;=[9]Разработчик!$D$7,[9]Разработчик!$C$8,IF(K265&lt;=[9]Разработчик!$G$7,[9]Разработчик!$F$8,IF(K265&lt;=[9]Разработчик!$J$7,[9]Разработчик!$I$8,IF(K265&lt;=[9]Разработчик!$M$7,[9]Разработчик!$L$8,IF(K265&lt;=[9]Разработчик!$P$7,[9]Разработчик!$O$8,IF(K265&lt;=[9]Разработчик!$S$7,[9]Разработчик!$R$8,IF(K265&lt;=425.9,3.5,IF(K265&gt;=[9]Разработчик!$V$7,[9]Разработчик!$U$8))))))))),"-"))</f>
        <v>2.5</v>
      </c>
      <c r="O265" s="15"/>
      <c r="P265" s="47">
        <v>2017</v>
      </c>
      <c r="Q265" s="47">
        <v>2023</v>
      </c>
      <c r="R265" s="47">
        <v>20</v>
      </c>
      <c r="S265" s="47" t="s">
        <v>340</v>
      </c>
      <c r="T265" s="17">
        <f t="shared" si="25"/>
        <v>2035</v>
      </c>
      <c r="U265" s="36">
        <v>1</v>
      </c>
      <c r="V265" s="36"/>
      <c r="W265" s="36">
        <v>2</v>
      </c>
      <c r="X265" s="36">
        <v>1</v>
      </c>
      <c r="Y265" s="36"/>
      <c r="Z265" s="36">
        <v>4</v>
      </c>
      <c r="AA265" s="418"/>
      <c r="AB265" s="201" t="s">
        <v>2521</v>
      </c>
      <c r="AC265" s="196">
        <f t="shared" si="26"/>
        <v>6</v>
      </c>
      <c r="AD265" s="196">
        <f t="shared" si="27"/>
        <v>20</v>
      </c>
      <c r="AE265" s="196">
        <f t="shared" si="28"/>
        <v>26</v>
      </c>
    </row>
    <row r="266" spans="1:31" s="7" customFormat="1" x14ac:dyDescent="0.25">
      <c r="A266" s="321"/>
      <c r="B266" s="242">
        <v>13</v>
      </c>
      <c r="C266" s="321"/>
      <c r="D266" s="321"/>
      <c r="E266" s="321"/>
      <c r="F266" s="47" t="s">
        <v>63</v>
      </c>
      <c r="G266" s="321"/>
      <c r="H266" s="321"/>
      <c r="I266" s="321"/>
      <c r="J266" s="152">
        <v>3.8</v>
      </c>
      <c r="K266" s="71">
        <v>89</v>
      </c>
      <c r="L266" s="152">
        <v>5</v>
      </c>
      <c r="M266" s="71">
        <v>2015</v>
      </c>
      <c r="N266" s="14">
        <f>IF(K266="","",IF(O266="",IF(K266=0,"",IF(K266&lt;=[9]Разработчик!$D$7,[9]Разработчик!$C$8,IF(K266&lt;=[9]Разработчик!$G$7,[9]Разработчик!$F$8,IF(K266&lt;=[9]Разработчик!$J$7,[9]Разработчик!$I$8,IF(K266&lt;=[9]Разработчик!$M$7,[9]Разработчик!$L$8,IF(K266&lt;=[9]Разработчик!$P$7,[9]Разработчик!$O$8,IF(K266&lt;=[9]Разработчик!$S$7,[9]Разработчик!$R$8,IF(K266&lt;=425.9,3.5,IF(K266&gt;=[9]Разработчик!$V$7,[9]Разработчик!$U$8))))))))),"-"))</f>
        <v>2</v>
      </c>
      <c r="O266" s="15"/>
      <c r="P266" s="47">
        <v>2017</v>
      </c>
      <c r="Q266" s="47">
        <v>2023</v>
      </c>
      <c r="R266" s="47">
        <v>20</v>
      </c>
      <c r="S266" s="47" t="s">
        <v>340</v>
      </c>
      <c r="T266" s="17">
        <f t="shared" si="25"/>
        <v>2035</v>
      </c>
      <c r="U266" s="36">
        <v>2</v>
      </c>
      <c r="V266" s="36">
        <v>3</v>
      </c>
      <c r="W266" s="36">
        <v>2</v>
      </c>
      <c r="X266" s="36"/>
      <c r="Y266" s="36"/>
      <c r="Z266" s="36"/>
      <c r="AA266" s="418"/>
      <c r="AB266" s="201" t="s">
        <v>2521</v>
      </c>
      <c r="AC266" s="196">
        <f t="shared" si="26"/>
        <v>5</v>
      </c>
      <c r="AD266" s="196">
        <f t="shared" si="27"/>
        <v>17</v>
      </c>
      <c r="AE266" s="196">
        <f t="shared" si="28"/>
        <v>22</v>
      </c>
    </row>
    <row r="267" spans="1:31" s="7" customFormat="1" ht="32.25" customHeight="1" x14ac:dyDescent="0.25">
      <c r="A267" s="321"/>
      <c r="B267" s="242">
        <v>13</v>
      </c>
      <c r="C267" s="321"/>
      <c r="D267" s="321"/>
      <c r="E267" s="321"/>
      <c r="F267" s="47" t="s">
        <v>63</v>
      </c>
      <c r="G267" s="321"/>
      <c r="H267" s="321"/>
      <c r="I267" s="321"/>
      <c r="J267" s="152">
        <v>0.8</v>
      </c>
      <c r="K267" s="71">
        <v>32</v>
      </c>
      <c r="L267" s="152">
        <v>4</v>
      </c>
      <c r="M267" s="71">
        <v>2015</v>
      </c>
      <c r="N267" s="14">
        <f>IF(K267="","",IF(O267="",IF(K267=0,"",IF(K267&lt;=[9]Разработчик!$D$7,[9]Разработчик!$C$8,IF(K267&lt;=[9]Разработчик!$G$7,[9]Разработчик!$F$8,IF(K267&lt;=[9]Разработчик!$J$7,[9]Разработчик!$I$8,IF(K267&lt;=[9]Разработчик!$M$7,[9]Разработчик!$L$8,IF(K267&lt;=[9]Разработчик!$P$7,[9]Разработчик!$O$8,IF(K267&lt;=[9]Разработчик!$S$7,[9]Разработчик!$R$8,IF(K267&lt;=425.9,3.5,IF(K267&gt;=[9]Разработчик!$V$7,[9]Разработчик!$U$8))))))))),"-"))</f>
        <v>1.5</v>
      </c>
      <c r="O267" s="15"/>
      <c r="P267" s="47">
        <v>2017</v>
      </c>
      <c r="Q267" s="47">
        <v>2023</v>
      </c>
      <c r="R267" s="47">
        <v>20</v>
      </c>
      <c r="S267" s="47" t="s">
        <v>340</v>
      </c>
      <c r="T267" s="17">
        <f t="shared" si="25"/>
        <v>2035</v>
      </c>
      <c r="U267" s="36">
        <v>1</v>
      </c>
      <c r="V267" s="36"/>
      <c r="W267" s="36">
        <v>2</v>
      </c>
      <c r="X267" s="36"/>
      <c r="Y267" s="36"/>
      <c r="Z267" s="36"/>
      <c r="AA267" s="418"/>
      <c r="AB267" s="201" t="s">
        <v>2521</v>
      </c>
      <c r="AC267" s="196">
        <f t="shared" si="26"/>
        <v>1</v>
      </c>
      <c r="AD267" s="196">
        <f t="shared" si="27"/>
        <v>6</v>
      </c>
      <c r="AE267" s="196">
        <f t="shared" si="28"/>
        <v>7</v>
      </c>
    </row>
    <row r="268" spans="1:31" x14ac:dyDescent="0.25">
      <c r="AC268" s="200">
        <v>1689</v>
      </c>
      <c r="AD268" s="200">
        <v>4854</v>
      </c>
      <c r="AE268" s="200">
        <f t="shared" si="28"/>
        <v>6543</v>
      </c>
    </row>
    <row r="269" spans="1:31" ht="15.75" x14ac:dyDescent="0.25">
      <c r="B269" s="5" t="s">
        <v>3200</v>
      </c>
    </row>
  </sheetData>
  <autoFilter ref="A6:AE269"/>
  <mergeCells count="332">
    <mergeCell ref="AA264:AA267"/>
    <mergeCell ref="E240:E249"/>
    <mergeCell ref="G240:G249"/>
    <mergeCell ref="H240:H249"/>
    <mergeCell ref="I240:I249"/>
    <mergeCell ref="AA240:AA249"/>
    <mergeCell ref="AA208:AA239"/>
    <mergeCell ref="AC3:AC5"/>
    <mergeCell ref="AD3:AD5"/>
    <mergeCell ref="AE3:AE5"/>
    <mergeCell ref="A2:AE2"/>
    <mergeCell ref="A1:AE1"/>
    <mergeCell ref="A250:A263"/>
    <mergeCell ref="C250:C263"/>
    <mergeCell ref="D250:D258"/>
    <mergeCell ref="E250:E263"/>
    <mergeCell ref="G250:G263"/>
    <mergeCell ref="H250:H263"/>
    <mergeCell ref="I250:I263"/>
    <mergeCell ref="AA250:AA263"/>
    <mergeCell ref="C232:C235"/>
    <mergeCell ref="D232:D235"/>
    <mergeCell ref="E232:E235"/>
    <mergeCell ref="G232:G235"/>
    <mergeCell ref="H232:H235"/>
    <mergeCell ref="I232:I235"/>
    <mergeCell ref="A236:A239"/>
    <mergeCell ref="C236:C239"/>
    <mergeCell ref="D236:D239"/>
    <mergeCell ref="A240:A249"/>
    <mergeCell ref="C240:C249"/>
    <mergeCell ref="D222:D227"/>
    <mergeCell ref="E222:E231"/>
    <mergeCell ref="G222:G231"/>
    <mergeCell ref="H222:H231"/>
    <mergeCell ref="I222:I231"/>
    <mergeCell ref="D230:D231"/>
    <mergeCell ref="D241:D242"/>
    <mergeCell ref="D246:D249"/>
    <mergeCell ref="A264:A267"/>
    <mergeCell ref="C264:C267"/>
    <mergeCell ref="D264:D267"/>
    <mergeCell ref="E264:E267"/>
    <mergeCell ref="G264:G267"/>
    <mergeCell ref="H264:H267"/>
    <mergeCell ref="I264:I267"/>
    <mergeCell ref="E236:E239"/>
    <mergeCell ref="G236:G239"/>
    <mergeCell ref="A232:A235"/>
    <mergeCell ref="H236:H239"/>
    <mergeCell ref="I236:I239"/>
    <mergeCell ref="A222:A231"/>
    <mergeCell ref="C222:C231"/>
    <mergeCell ref="A217:A221"/>
    <mergeCell ref="C217:C221"/>
    <mergeCell ref="D217:D219"/>
    <mergeCell ref="E217:E221"/>
    <mergeCell ref="G217:G221"/>
    <mergeCell ref="H217:H221"/>
    <mergeCell ref="I217:I221"/>
    <mergeCell ref="A208:A216"/>
    <mergeCell ref="C208:C216"/>
    <mergeCell ref="D208:D212"/>
    <mergeCell ref="E208:E216"/>
    <mergeCell ref="G208:G216"/>
    <mergeCell ref="H208:H216"/>
    <mergeCell ref="I208:I216"/>
    <mergeCell ref="AA197:AA207"/>
    <mergeCell ref="D200:D204"/>
    <mergeCell ref="A205:A207"/>
    <mergeCell ref="C205:C207"/>
    <mergeCell ref="D205:D206"/>
    <mergeCell ref="E205:E207"/>
    <mergeCell ref="G205:G207"/>
    <mergeCell ref="H205:H207"/>
    <mergeCell ref="I205:I207"/>
    <mergeCell ref="H197:H204"/>
    <mergeCell ref="I197:I204"/>
    <mergeCell ref="A197:A204"/>
    <mergeCell ref="C197:C204"/>
    <mergeCell ref="D197:D198"/>
    <mergeCell ref="E197:E204"/>
    <mergeCell ref="G197:G204"/>
    <mergeCell ref="AA184:AA189"/>
    <mergeCell ref="AA190:AA191"/>
    <mergeCell ref="AA192:AA194"/>
    <mergeCell ref="AA195:AA196"/>
    <mergeCell ref="AA78:AA84"/>
    <mergeCell ref="AA85:AA99"/>
    <mergeCell ref="AA100:AA109"/>
    <mergeCell ref="AA110:AA121"/>
    <mergeCell ref="AA122:AA130"/>
    <mergeCell ref="AA131:AA170"/>
    <mergeCell ref="AA55:AA73"/>
    <mergeCell ref="AA48:AA54"/>
    <mergeCell ref="AA43:AA47"/>
    <mergeCell ref="AA30:AA42"/>
    <mergeCell ref="AA14:AA29"/>
    <mergeCell ref="AA7:AA13"/>
    <mergeCell ref="AA74:AA77"/>
    <mergeCell ref="AA171:AA179"/>
    <mergeCell ref="AA181:AA183"/>
    <mergeCell ref="A3:A5"/>
    <mergeCell ref="B3:B5"/>
    <mergeCell ref="C3:D3"/>
    <mergeCell ref="E3:E5"/>
    <mergeCell ref="F3:F5"/>
    <mergeCell ref="G3:L3"/>
    <mergeCell ref="O4:O5"/>
    <mergeCell ref="P4:P5"/>
    <mergeCell ref="M3:M5"/>
    <mergeCell ref="N3:O3"/>
    <mergeCell ref="P3:Q3"/>
    <mergeCell ref="R3:R5"/>
    <mergeCell ref="S3:S5"/>
    <mergeCell ref="T3:T5"/>
    <mergeCell ref="Q4:Q5"/>
    <mergeCell ref="C4:C5"/>
    <mergeCell ref="D4:D5"/>
    <mergeCell ref="G4:G5"/>
    <mergeCell ref="H4:I4"/>
    <mergeCell ref="J4:L4"/>
    <mergeCell ref="N4:N5"/>
    <mergeCell ref="I7:I13"/>
    <mergeCell ref="D9:D11"/>
    <mergeCell ref="G9:G11"/>
    <mergeCell ref="D12:D13"/>
    <mergeCell ref="G12:G13"/>
    <mergeCell ref="A7:A13"/>
    <mergeCell ref="C7:C13"/>
    <mergeCell ref="D7:D8"/>
    <mergeCell ref="E7:E13"/>
    <mergeCell ref="G7:G8"/>
    <mergeCell ref="H7:H13"/>
    <mergeCell ref="A14:A29"/>
    <mergeCell ref="C14:C29"/>
    <mergeCell ref="D14:D17"/>
    <mergeCell ref="E14:E29"/>
    <mergeCell ref="G14:G17"/>
    <mergeCell ref="H14:H29"/>
    <mergeCell ref="I14:I29"/>
    <mergeCell ref="D19:D20"/>
    <mergeCell ref="G19:G20"/>
    <mergeCell ref="I43:I47"/>
    <mergeCell ref="A43:A47"/>
    <mergeCell ref="C43:C47"/>
    <mergeCell ref="D43:D45"/>
    <mergeCell ref="E43:E47"/>
    <mergeCell ref="G43:G45"/>
    <mergeCell ref="H43:H47"/>
    <mergeCell ref="A30:A42"/>
    <mergeCell ref="C30:C42"/>
    <mergeCell ref="D30:D32"/>
    <mergeCell ref="E30:E42"/>
    <mergeCell ref="G30:G32"/>
    <mergeCell ref="H30:H42"/>
    <mergeCell ref="I30:I42"/>
    <mergeCell ref="D38:D40"/>
    <mergeCell ref="G38:G40"/>
    <mergeCell ref="A55:A73"/>
    <mergeCell ref="C55:C73"/>
    <mergeCell ref="D55:D56"/>
    <mergeCell ref="E55:E73"/>
    <mergeCell ref="G55:G56"/>
    <mergeCell ref="G70:G71"/>
    <mergeCell ref="H48:H50"/>
    <mergeCell ref="I48:I50"/>
    <mergeCell ref="A51:A54"/>
    <mergeCell ref="C51:C54"/>
    <mergeCell ref="E51:E54"/>
    <mergeCell ref="H51:H54"/>
    <mergeCell ref="I51:I54"/>
    <mergeCell ref="D52:D53"/>
    <mergeCell ref="G52:G53"/>
    <mergeCell ref="A48:A50"/>
    <mergeCell ref="C48:C50"/>
    <mergeCell ref="D48:D49"/>
    <mergeCell ref="E48:E50"/>
    <mergeCell ref="G48:G49"/>
    <mergeCell ref="H55:H73"/>
    <mergeCell ref="I55:I73"/>
    <mergeCell ref="D57:D61"/>
    <mergeCell ref="G57:G61"/>
    <mergeCell ref="D65:D67"/>
    <mergeCell ref="G65:G67"/>
    <mergeCell ref="D68:D69"/>
    <mergeCell ref="G68:G69"/>
    <mergeCell ref="D70:D71"/>
    <mergeCell ref="A74:A77"/>
    <mergeCell ref="C74:C77"/>
    <mergeCell ref="D74:D76"/>
    <mergeCell ref="E74:E77"/>
    <mergeCell ref="G74:G76"/>
    <mergeCell ref="H74:H77"/>
    <mergeCell ref="I74:I77"/>
    <mergeCell ref="I78:I79"/>
    <mergeCell ref="A80:A81"/>
    <mergeCell ref="C80:C81"/>
    <mergeCell ref="D80:D81"/>
    <mergeCell ref="E80:E81"/>
    <mergeCell ref="G80:G81"/>
    <mergeCell ref="H80:H81"/>
    <mergeCell ref="I80:I81"/>
    <mergeCell ref="A78:A79"/>
    <mergeCell ref="C78:C79"/>
    <mergeCell ref="D78:D79"/>
    <mergeCell ref="E78:E79"/>
    <mergeCell ref="G78:G79"/>
    <mergeCell ref="H78:H79"/>
    <mergeCell ref="A85:A99"/>
    <mergeCell ref="C85:C99"/>
    <mergeCell ref="D85:D90"/>
    <mergeCell ref="E85:E99"/>
    <mergeCell ref="G85:G90"/>
    <mergeCell ref="H85:H99"/>
    <mergeCell ref="D92:D93"/>
    <mergeCell ref="G92:G93"/>
    <mergeCell ref="I82:I84"/>
    <mergeCell ref="A82:A84"/>
    <mergeCell ref="C82:C84"/>
    <mergeCell ref="D82:D84"/>
    <mergeCell ref="E82:E84"/>
    <mergeCell ref="G82:G84"/>
    <mergeCell ref="H82:H84"/>
    <mergeCell ref="D96:D99"/>
    <mergeCell ref="G96:G99"/>
    <mergeCell ref="I85:I99"/>
    <mergeCell ref="A110:A121"/>
    <mergeCell ref="C110:C121"/>
    <mergeCell ref="D110:D112"/>
    <mergeCell ref="E110:E121"/>
    <mergeCell ref="G110:G112"/>
    <mergeCell ref="H110:H121"/>
    <mergeCell ref="I110:I121"/>
    <mergeCell ref="A100:A109"/>
    <mergeCell ref="C100:C109"/>
    <mergeCell ref="D100:D101"/>
    <mergeCell ref="E100:E109"/>
    <mergeCell ref="G100:G101"/>
    <mergeCell ref="H100:H109"/>
    <mergeCell ref="I100:I109"/>
    <mergeCell ref="D102:D103"/>
    <mergeCell ref="G102:G103"/>
    <mergeCell ref="D105:D106"/>
    <mergeCell ref="G105:G106"/>
    <mergeCell ref="A131:A135"/>
    <mergeCell ref="C131:C135"/>
    <mergeCell ref="D131:D134"/>
    <mergeCell ref="E131:E135"/>
    <mergeCell ref="G131:G134"/>
    <mergeCell ref="H131:H135"/>
    <mergeCell ref="I131:I135"/>
    <mergeCell ref="A122:A130"/>
    <mergeCell ref="C122:C130"/>
    <mergeCell ref="D122:D125"/>
    <mergeCell ref="E122:E130"/>
    <mergeCell ref="G122:G125"/>
    <mergeCell ref="H122:H130"/>
    <mergeCell ref="I122:I130"/>
    <mergeCell ref="D126:D128"/>
    <mergeCell ref="G126:G128"/>
    <mergeCell ref="I136:I141"/>
    <mergeCell ref="A136:A141"/>
    <mergeCell ref="C136:C141"/>
    <mergeCell ref="D136:D138"/>
    <mergeCell ref="E136:E141"/>
    <mergeCell ref="G136:G138"/>
    <mergeCell ref="H136:H141"/>
    <mergeCell ref="A142:A163"/>
    <mergeCell ref="C142:C163"/>
    <mergeCell ref="D142:D144"/>
    <mergeCell ref="E142:E163"/>
    <mergeCell ref="G142:G144"/>
    <mergeCell ref="H142:H163"/>
    <mergeCell ref="I142:I163"/>
    <mergeCell ref="D149:D154"/>
    <mergeCell ref="G149:G154"/>
    <mergeCell ref="D156:D157"/>
    <mergeCell ref="G156:G157"/>
    <mergeCell ref="D158:D159"/>
    <mergeCell ref="G158:G159"/>
    <mergeCell ref="I164:I170"/>
    <mergeCell ref="A164:A170"/>
    <mergeCell ref="C164:C170"/>
    <mergeCell ref="D164:D170"/>
    <mergeCell ref="E164:E170"/>
    <mergeCell ref="G164:G170"/>
    <mergeCell ref="H164:H170"/>
    <mergeCell ref="I171:I179"/>
    <mergeCell ref="A171:A179"/>
    <mergeCell ref="C171:C179"/>
    <mergeCell ref="D171:D174"/>
    <mergeCell ref="E171:E179"/>
    <mergeCell ref="G171:G174"/>
    <mergeCell ref="H171:H179"/>
    <mergeCell ref="I181:I183"/>
    <mergeCell ref="I184:I189"/>
    <mergeCell ref="A184:A189"/>
    <mergeCell ref="C184:C189"/>
    <mergeCell ref="D184:D189"/>
    <mergeCell ref="E184:E189"/>
    <mergeCell ref="G184:G189"/>
    <mergeCell ref="H184:H189"/>
    <mergeCell ref="E190:E191"/>
    <mergeCell ref="G190:G191"/>
    <mergeCell ref="A181:A183"/>
    <mergeCell ref="C181:C183"/>
    <mergeCell ref="E181:E183"/>
    <mergeCell ref="H181:H183"/>
    <mergeCell ref="Y3:Y5"/>
    <mergeCell ref="Z3:Z5"/>
    <mergeCell ref="AA3:AA5"/>
    <mergeCell ref="AB3:AB5"/>
    <mergeCell ref="A195:A196"/>
    <mergeCell ref="C195:C196"/>
    <mergeCell ref="E195:E196"/>
    <mergeCell ref="H195:H196"/>
    <mergeCell ref="I195:I196"/>
    <mergeCell ref="U3:U5"/>
    <mergeCell ref="V3:V5"/>
    <mergeCell ref="W3:W5"/>
    <mergeCell ref="X3:X5"/>
    <mergeCell ref="H190:H191"/>
    <mergeCell ref="I190:I191"/>
    <mergeCell ref="A192:A194"/>
    <mergeCell ref="C192:C194"/>
    <mergeCell ref="E192:E194"/>
    <mergeCell ref="H192:H194"/>
    <mergeCell ref="I192:I194"/>
    <mergeCell ref="A190:A191"/>
    <mergeCell ref="C190:C191"/>
    <mergeCell ref="D190:D191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errorStyle="warning" allowBlank="1" showInputMessage="1" showErrorMessage="1" errorTitle="Объект" error="Подразделение АО &quot;Антипинский НПЗ&quot;">
          <x14:formula1>
            <xm:f>[9]Разработчик!#REF!</xm:f>
          </x14:formula1>
          <xm:sqref>A1</xm:sqref>
        </x14:dataValidation>
        <x14:dataValidation type="list" allowBlank="1" showInputMessage="1" showErrorMessage="1" error="Указать категорию согласно Приложения №22 к Руководству по безопасности №784 от 27 декабря 2012г.">
          <x14:formula1>
            <xm:f>[9]Разработчик!#REF!</xm:f>
          </x14:formula1>
          <xm:sqref>F7:F267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0"/>
  <sheetViews>
    <sheetView workbookViewId="0">
      <selection activeCell="Q7" sqref="Q7"/>
    </sheetView>
  </sheetViews>
  <sheetFormatPr defaultRowHeight="15" x14ac:dyDescent="0.25"/>
  <cols>
    <col min="3" max="3" width="22.42578125" customWidth="1"/>
    <col min="20" max="20" width="15.140625" customWidth="1"/>
    <col min="22" max="22" width="11" customWidth="1"/>
    <col min="23" max="23" width="10.28515625" customWidth="1"/>
    <col min="24" max="24" width="11.140625" customWidth="1"/>
    <col min="25" max="25" width="11" customWidth="1"/>
    <col min="28" max="28" width="12.5703125" customWidth="1"/>
    <col min="29" max="29" width="11.7109375" customWidth="1"/>
    <col min="30" max="30" width="11.42578125" customWidth="1"/>
    <col min="31" max="31" width="12.42578125" customWidth="1"/>
  </cols>
  <sheetData>
    <row r="1" spans="1:31" ht="15.75" x14ac:dyDescent="0.25">
      <c r="A1" s="309" t="s">
        <v>2315</v>
      </c>
      <c r="B1" s="309"/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309"/>
      <c r="O1" s="309"/>
      <c r="P1" s="309"/>
      <c r="Q1" s="309"/>
      <c r="R1" s="309"/>
      <c r="S1" s="309"/>
      <c r="T1" s="309"/>
      <c r="U1" s="309"/>
      <c r="V1" s="309"/>
      <c r="W1" s="309"/>
      <c r="X1" s="309"/>
      <c r="Y1" s="309"/>
      <c r="Z1" s="309"/>
      <c r="AA1" s="309"/>
      <c r="AB1" s="309"/>
      <c r="AC1" s="309"/>
      <c r="AD1" s="309"/>
      <c r="AE1" s="309"/>
    </row>
    <row r="2" spans="1:31" ht="15.75" x14ac:dyDescent="0.25">
      <c r="A2" s="308"/>
      <c r="B2" s="308"/>
      <c r="C2" s="308"/>
      <c r="D2" s="308"/>
      <c r="E2" s="308"/>
      <c r="F2" s="308"/>
      <c r="G2" s="308"/>
      <c r="H2" s="308"/>
      <c r="I2" s="308"/>
      <c r="J2" s="308"/>
      <c r="K2" s="308"/>
      <c r="L2" s="308"/>
      <c r="M2" s="308"/>
      <c r="N2" s="308"/>
      <c r="O2" s="308"/>
      <c r="P2" s="308"/>
      <c r="Q2" s="308"/>
      <c r="R2" s="308"/>
      <c r="S2" s="308"/>
      <c r="T2" s="308"/>
      <c r="U2" s="308"/>
      <c r="V2" s="308"/>
      <c r="W2" s="308"/>
      <c r="X2" s="308"/>
      <c r="Y2" s="308"/>
      <c r="Z2" s="308"/>
      <c r="AA2" s="308"/>
      <c r="AB2" s="308"/>
      <c r="AC2" s="308"/>
      <c r="AD2" s="308"/>
      <c r="AE2" s="308"/>
    </row>
    <row r="3" spans="1:31" ht="40.5" customHeight="1" x14ac:dyDescent="0.25">
      <c r="A3" s="316" t="s">
        <v>0</v>
      </c>
      <c r="B3" s="316" t="s">
        <v>1</v>
      </c>
      <c r="C3" s="298" t="s">
        <v>2</v>
      </c>
      <c r="D3" s="298"/>
      <c r="E3" s="317" t="s">
        <v>3</v>
      </c>
      <c r="F3" s="318" t="s">
        <v>4</v>
      </c>
      <c r="G3" s="319" t="s">
        <v>5</v>
      </c>
      <c r="H3" s="319"/>
      <c r="I3" s="319"/>
      <c r="J3" s="319"/>
      <c r="K3" s="319"/>
      <c r="L3" s="319"/>
      <c r="M3" s="316" t="s">
        <v>6</v>
      </c>
      <c r="N3" s="317" t="s">
        <v>3107</v>
      </c>
      <c r="O3" s="317"/>
      <c r="P3" s="321" t="s">
        <v>8</v>
      </c>
      <c r="Q3" s="321"/>
      <c r="R3" s="316" t="s">
        <v>9</v>
      </c>
      <c r="S3" s="316" t="s">
        <v>10</v>
      </c>
      <c r="T3" s="316" t="s">
        <v>11</v>
      </c>
      <c r="U3" s="302" t="s">
        <v>2512</v>
      </c>
      <c r="V3" s="302" t="s">
        <v>2513</v>
      </c>
      <c r="W3" s="302" t="s">
        <v>2514</v>
      </c>
      <c r="X3" s="302" t="s">
        <v>2515</v>
      </c>
      <c r="Y3" s="302" t="s">
        <v>2516</v>
      </c>
      <c r="Z3" s="302" t="s">
        <v>2517</v>
      </c>
      <c r="AA3" s="303" t="s">
        <v>2518</v>
      </c>
      <c r="AB3" s="303" t="s">
        <v>2519</v>
      </c>
      <c r="AC3" s="303" t="s">
        <v>3187</v>
      </c>
      <c r="AD3" s="303" t="s">
        <v>3185</v>
      </c>
      <c r="AE3" s="302" t="s">
        <v>3186</v>
      </c>
    </row>
    <row r="4" spans="1:31" ht="64.5" customHeight="1" x14ac:dyDescent="0.25">
      <c r="A4" s="316"/>
      <c r="B4" s="316"/>
      <c r="C4" s="298" t="s">
        <v>12</v>
      </c>
      <c r="D4" s="298" t="s">
        <v>13</v>
      </c>
      <c r="E4" s="317"/>
      <c r="F4" s="318"/>
      <c r="G4" s="316" t="s">
        <v>14</v>
      </c>
      <c r="H4" s="317" t="s">
        <v>15</v>
      </c>
      <c r="I4" s="317"/>
      <c r="J4" s="317" t="s">
        <v>16</v>
      </c>
      <c r="K4" s="317"/>
      <c r="L4" s="317"/>
      <c r="M4" s="316"/>
      <c r="N4" s="316" t="s">
        <v>17</v>
      </c>
      <c r="O4" s="316" t="s">
        <v>18</v>
      </c>
      <c r="P4" s="320" t="s">
        <v>19</v>
      </c>
      <c r="Q4" s="320" t="s">
        <v>20</v>
      </c>
      <c r="R4" s="316"/>
      <c r="S4" s="316"/>
      <c r="T4" s="318"/>
      <c r="U4" s="302"/>
      <c r="V4" s="302"/>
      <c r="W4" s="302"/>
      <c r="X4" s="302"/>
      <c r="Y4" s="302"/>
      <c r="Z4" s="302"/>
      <c r="AA4" s="303"/>
      <c r="AB4" s="303"/>
      <c r="AC4" s="303"/>
      <c r="AD4" s="303"/>
      <c r="AE4" s="302"/>
    </row>
    <row r="5" spans="1:31" ht="77.25" x14ac:dyDescent="0.25">
      <c r="A5" s="316"/>
      <c r="B5" s="316"/>
      <c r="C5" s="298"/>
      <c r="D5" s="298"/>
      <c r="E5" s="317"/>
      <c r="F5" s="318"/>
      <c r="G5" s="318"/>
      <c r="H5" s="72" t="s">
        <v>21</v>
      </c>
      <c r="I5" s="72" t="s">
        <v>22</v>
      </c>
      <c r="J5" s="73" t="s">
        <v>23</v>
      </c>
      <c r="K5" s="73" t="s">
        <v>24</v>
      </c>
      <c r="L5" s="73" t="s">
        <v>25</v>
      </c>
      <c r="M5" s="316"/>
      <c r="N5" s="316"/>
      <c r="O5" s="316"/>
      <c r="P5" s="320"/>
      <c r="Q5" s="320"/>
      <c r="R5" s="316"/>
      <c r="S5" s="316"/>
      <c r="T5" s="318"/>
      <c r="U5" s="302"/>
      <c r="V5" s="302"/>
      <c r="W5" s="302"/>
      <c r="X5" s="302"/>
      <c r="Y5" s="302"/>
      <c r="Z5" s="302"/>
      <c r="AA5" s="303"/>
      <c r="AB5" s="303"/>
      <c r="AC5" s="303"/>
      <c r="AD5" s="303"/>
      <c r="AE5" s="302"/>
    </row>
    <row r="6" spans="1:31" x14ac:dyDescent="0.25">
      <c r="A6" s="53"/>
      <c r="B6" s="53"/>
      <c r="C6" s="54"/>
      <c r="D6" s="54"/>
      <c r="E6" s="54"/>
      <c r="F6" s="55"/>
      <c r="G6" s="55"/>
      <c r="H6" s="55"/>
      <c r="I6" s="55"/>
      <c r="J6" s="53"/>
      <c r="K6" s="53"/>
      <c r="L6" s="53"/>
      <c r="M6" s="53"/>
      <c r="N6" s="55"/>
      <c r="O6" s="55"/>
      <c r="P6" s="53"/>
      <c r="Q6" s="53"/>
      <c r="R6" s="53"/>
      <c r="S6" s="53"/>
      <c r="T6" s="55"/>
      <c r="U6" s="56"/>
      <c r="V6" s="56"/>
      <c r="W6" s="56"/>
      <c r="X6" s="56"/>
      <c r="Y6" s="56"/>
      <c r="Z6" s="56"/>
      <c r="AA6" s="56"/>
      <c r="AB6" s="56"/>
    </row>
    <row r="7" spans="1:31" s="7" customFormat="1" ht="62.25" customHeight="1" x14ac:dyDescent="0.25">
      <c r="A7" s="361" t="s">
        <v>2292</v>
      </c>
      <c r="B7" s="239">
        <v>18</v>
      </c>
      <c r="C7" s="321" t="s">
        <v>2293</v>
      </c>
      <c r="D7" s="361" t="s">
        <v>2294</v>
      </c>
      <c r="E7" s="321" t="s">
        <v>2291</v>
      </c>
      <c r="F7" s="71" t="s">
        <v>33</v>
      </c>
      <c r="G7" s="321">
        <v>0.75</v>
      </c>
      <c r="H7" s="321">
        <v>0.6</v>
      </c>
      <c r="I7" s="321">
        <v>20</v>
      </c>
      <c r="J7" s="321">
        <v>292</v>
      </c>
      <c r="K7" s="71">
        <v>325</v>
      </c>
      <c r="L7" s="71">
        <v>8</v>
      </c>
      <c r="M7" s="71">
        <v>2006</v>
      </c>
      <c r="N7" s="14">
        <f>IF(K7="","",IF(O7="",IF(K7=0,"",IF(K7&lt;=[10]Разработчик!$D$7,[10]Разработчик!$C$8,IF(K7&lt;=[10]Разработчик!$G$7,[10]Разработчик!$F$8,IF(K7&lt;=[10]Разработчик!$J$7,[10]Разработчик!$I$8,IF(K7&lt;=[10]Разработчик!$M$7,[10]Разработчик!$L$8,IF(K7&lt;=[10]Разработчик!$P$7,[10]Разработчик!$O$8,IF(K7&lt;=[10]Разработчик!$S$7,[10]Разработчик!$R$8,IF(K7&lt;=425.9,3.5,IF(K7&gt;=[10]Разработчик!$V$7,[10]Разработчик!$U$8))))))))),"-"))</f>
        <v>3</v>
      </c>
      <c r="O7" s="15"/>
      <c r="P7" s="47">
        <v>2019</v>
      </c>
      <c r="Q7" s="47">
        <v>2023</v>
      </c>
      <c r="R7" s="74" t="s">
        <v>1162</v>
      </c>
      <c r="S7" s="74" t="s">
        <v>340</v>
      </c>
      <c r="T7" s="17">
        <f t="shared" ref="T7:T13" si="0">IF(M7="","",M7+R7)</f>
        <v>2036</v>
      </c>
      <c r="U7" s="82">
        <v>3</v>
      </c>
      <c r="V7" s="82">
        <v>2</v>
      </c>
      <c r="W7" s="82">
        <v>2</v>
      </c>
      <c r="X7" s="82">
        <v>4</v>
      </c>
      <c r="Y7" s="82"/>
      <c r="Z7" s="82"/>
      <c r="AA7" s="419">
        <v>5</v>
      </c>
      <c r="AB7" s="419" t="s">
        <v>2521</v>
      </c>
      <c r="AC7" s="196">
        <f>SUM(U7+V7+X7+Y7+Z52)</f>
        <v>9</v>
      </c>
      <c r="AD7" s="196">
        <f t="shared" ref="AD7:AD27" si="1">SUM(U7*2)+(V7*3)+(W7*2)+(X7*2)+(Y7)+(Z7*3)</f>
        <v>24</v>
      </c>
      <c r="AE7" s="196">
        <f t="shared" ref="AE7:AE28" si="2">SUM(AC7+AD7)</f>
        <v>33</v>
      </c>
    </row>
    <row r="8" spans="1:31" s="7" customFormat="1" x14ac:dyDescent="0.25">
      <c r="A8" s="361"/>
      <c r="B8" s="239">
        <f t="shared" ref="B8:B13" si="3">B7</f>
        <v>18</v>
      </c>
      <c r="C8" s="321"/>
      <c r="D8" s="361"/>
      <c r="E8" s="321"/>
      <c r="F8" s="71" t="s">
        <v>33</v>
      </c>
      <c r="G8" s="321"/>
      <c r="H8" s="321"/>
      <c r="I8" s="321"/>
      <c r="J8" s="321"/>
      <c r="K8" s="71">
        <v>219</v>
      </c>
      <c r="L8" s="71">
        <v>6</v>
      </c>
      <c r="M8" s="71">
        <v>2006</v>
      </c>
      <c r="N8" s="14">
        <f>IF(K8="","",IF(O8="",IF(K8=0,"",IF(K8&lt;=[10]Разработчик!$D$7,[10]Разработчик!$C$8,IF(K8&lt;=[10]Разработчик!$G$7,[10]Разработчик!$F$8,IF(K8&lt;=[10]Разработчик!$J$7,[10]Разработчик!$I$8,IF(K8&lt;=[10]Разработчик!$M$7,[10]Разработчик!$L$8,IF(K8&lt;=[10]Разработчик!$P$7,[10]Разработчик!$O$8,IF(K8&lt;=[10]Разработчик!$S$7,[10]Разработчик!$R$8,IF(K8&lt;=425.9,3.5,IF(K8&gt;=[10]Разработчик!$V$7,[10]Разработчик!$U$8))))))))),"-"))</f>
        <v>2.5</v>
      </c>
      <c r="O8" s="15"/>
      <c r="P8" s="47">
        <v>2019</v>
      </c>
      <c r="Q8" s="47">
        <v>2023</v>
      </c>
      <c r="R8" s="74" t="s">
        <v>1162</v>
      </c>
      <c r="S8" s="74" t="s">
        <v>340</v>
      </c>
      <c r="T8" s="17">
        <f t="shared" si="0"/>
        <v>2036</v>
      </c>
      <c r="U8" s="82">
        <v>32</v>
      </c>
      <c r="V8" s="82">
        <v>5</v>
      </c>
      <c r="W8" s="82">
        <v>5</v>
      </c>
      <c r="X8" s="82"/>
      <c r="Y8" s="82"/>
      <c r="Z8" s="82"/>
      <c r="AA8" s="420"/>
      <c r="AB8" s="420"/>
      <c r="AC8" s="196">
        <f>SUM(U8+V8+X8+Y8+Z53)</f>
        <v>37</v>
      </c>
      <c r="AD8" s="196">
        <f t="shared" si="1"/>
        <v>89</v>
      </c>
      <c r="AE8" s="196">
        <f t="shared" si="2"/>
        <v>126</v>
      </c>
    </row>
    <row r="9" spans="1:31" s="7" customFormat="1" x14ac:dyDescent="0.25">
      <c r="A9" s="361"/>
      <c r="B9" s="239">
        <f t="shared" si="3"/>
        <v>18</v>
      </c>
      <c r="C9" s="321"/>
      <c r="D9" s="361"/>
      <c r="E9" s="321"/>
      <c r="F9" s="71" t="s">
        <v>33</v>
      </c>
      <c r="G9" s="321"/>
      <c r="H9" s="321"/>
      <c r="I9" s="321"/>
      <c r="J9" s="321"/>
      <c r="K9" s="71">
        <v>57</v>
      </c>
      <c r="L9" s="71">
        <v>3</v>
      </c>
      <c r="M9" s="71">
        <v>2006</v>
      </c>
      <c r="N9" s="14">
        <f>IF(K9="","",IF(O9="",IF(K9=0,"",IF(K9&lt;=[10]Разработчик!$D$7,[10]Разработчик!$C$8,IF(K9&lt;=[10]Разработчик!$G$7,[10]Разработчик!$F$8,IF(K9&lt;=[10]Разработчик!$J$7,[10]Разработчик!$I$8,IF(K9&lt;=[10]Разработчик!$M$7,[10]Разработчик!$L$8,IF(K9&lt;=[10]Разработчик!$P$7,[10]Разработчик!$O$8,IF(K9&lt;=[10]Разработчик!$S$7,[10]Разработчик!$R$8,IF(K9&lt;=425.9,3.5,IF(K9&gt;=[10]Разработчик!$V$7,[10]Разработчик!$U$8))))))))),"-"))</f>
        <v>1.5</v>
      </c>
      <c r="O9" s="15"/>
      <c r="P9" s="47">
        <v>2019</v>
      </c>
      <c r="Q9" s="47">
        <v>2023</v>
      </c>
      <c r="R9" s="74" t="s">
        <v>1162</v>
      </c>
      <c r="S9" s="74" t="s">
        <v>340</v>
      </c>
      <c r="T9" s="17">
        <f t="shared" si="0"/>
        <v>2036</v>
      </c>
      <c r="U9" s="82"/>
      <c r="V9" s="82"/>
      <c r="W9" s="82">
        <v>2</v>
      </c>
      <c r="X9" s="82"/>
      <c r="Y9" s="82"/>
      <c r="Z9" s="82"/>
      <c r="AA9" s="421"/>
      <c r="AB9" s="421"/>
      <c r="AC9" s="196">
        <f>SUM(U9+V9+X9+Y9+Z54)</f>
        <v>0</v>
      </c>
      <c r="AD9" s="196">
        <f t="shared" si="1"/>
        <v>4</v>
      </c>
      <c r="AE9" s="196">
        <f t="shared" si="2"/>
        <v>4</v>
      </c>
    </row>
    <row r="10" spans="1:31" s="7" customFormat="1" ht="60.75" customHeight="1" x14ac:dyDescent="0.25">
      <c r="A10" s="361" t="s">
        <v>2295</v>
      </c>
      <c r="B10" s="239">
        <v>19</v>
      </c>
      <c r="C10" s="321" t="s">
        <v>2296</v>
      </c>
      <c r="D10" s="361" t="s">
        <v>2297</v>
      </c>
      <c r="E10" s="321" t="s">
        <v>2291</v>
      </c>
      <c r="F10" s="71" t="s">
        <v>33</v>
      </c>
      <c r="G10" s="321">
        <v>0.19</v>
      </c>
      <c r="H10" s="321">
        <v>0.15</v>
      </c>
      <c r="I10" s="321">
        <v>20</v>
      </c>
      <c r="J10" s="321">
        <v>85.79</v>
      </c>
      <c r="K10" s="71">
        <v>219</v>
      </c>
      <c r="L10" s="71">
        <v>6</v>
      </c>
      <c r="M10" s="71">
        <v>2006</v>
      </c>
      <c r="N10" s="14">
        <f>IF(K10="","",IF(O10="",IF(K10=0,"",IF(K10&lt;=[10]Разработчик!$D$7,[10]Разработчик!$C$8,IF(K10&lt;=[10]Разработчик!$G$7,[10]Разработчик!$F$8,IF(K10&lt;=[10]Разработчик!$J$7,[10]Разработчик!$I$8,IF(K10&lt;=[10]Разработчик!$M$7,[10]Разработчик!$L$8,IF(K10&lt;=[10]Разработчик!$P$7,[10]Разработчик!$O$8,IF(K10&lt;=[10]Разработчик!$S$7,[10]Разработчик!$R$8,IF(K10&lt;=425.9,3.5,IF(K10&gt;=[10]Разработчик!$V$7,[10]Разработчик!$U$8))))))))),"-"))</f>
        <v>2.5</v>
      </c>
      <c r="O10" s="15"/>
      <c r="P10" s="47">
        <v>2021</v>
      </c>
      <c r="Q10" s="47">
        <v>2023</v>
      </c>
      <c r="R10" s="74" t="s">
        <v>1058</v>
      </c>
      <c r="S10" s="74" t="s">
        <v>340</v>
      </c>
      <c r="T10" s="17">
        <f t="shared" si="0"/>
        <v>2021</v>
      </c>
      <c r="U10" s="82">
        <v>10</v>
      </c>
      <c r="V10" s="82">
        <v>3</v>
      </c>
      <c r="W10" s="82">
        <v>4</v>
      </c>
      <c r="X10" s="82">
        <v>4</v>
      </c>
      <c r="Y10" s="82"/>
      <c r="Z10" s="82"/>
      <c r="AA10" s="419">
        <v>5</v>
      </c>
      <c r="AB10" s="419" t="s">
        <v>2521</v>
      </c>
      <c r="AC10" s="196">
        <f>SUM(U10+V10+X10+Y10+Z55)</f>
        <v>17</v>
      </c>
      <c r="AD10" s="196">
        <f t="shared" si="1"/>
        <v>45</v>
      </c>
      <c r="AE10" s="196">
        <f t="shared" si="2"/>
        <v>62</v>
      </c>
    </row>
    <row r="11" spans="1:31" s="7" customFormat="1" x14ac:dyDescent="0.25">
      <c r="A11" s="321"/>
      <c r="B11" s="239">
        <f t="shared" si="3"/>
        <v>19</v>
      </c>
      <c r="C11" s="321"/>
      <c r="D11" s="321"/>
      <c r="E11" s="321"/>
      <c r="F11" s="71" t="s">
        <v>33</v>
      </c>
      <c r="G11" s="321"/>
      <c r="H11" s="321"/>
      <c r="I11" s="321"/>
      <c r="J11" s="321"/>
      <c r="K11" s="71">
        <v>159</v>
      </c>
      <c r="L11" s="71">
        <v>4.5</v>
      </c>
      <c r="M11" s="71">
        <v>2006</v>
      </c>
      <c r="N11" s="14">
        <f>IF(K11="","",IF(O11="",IF(K11=0,"",IF(K11&lt;=[10]Разработчик!$D$7,[10]Разработчик!$C$8,IF(K11&lt;=[10]Разработчик!$G$7,[10]Разработчик!$F$8,IF(K11&lt;=[10]Разработчик!$J$7,[10]Разработчик!$I$8,IF(K11&lt;=[10]Разработчик!$M$7,[10]Разработчик!$L$8,IF(K11&lt;=[10]Разработчик!$P$7,[10]Разработчик!$O$8,IF(K11&lt;=[10]Разработчик!$S$7,[10]Разработчик!$R$8,IF(K11&lt;=425.9,3.5,IF(K11&gt;=[10]Разработчик!$V$7,[10]Разработчик!$U$8))))))))),"-"))</f>
        <v>2.5</v>
      </c>
      <c r="O11" s="15"/>
      <c r="P11" s="47">
        <v>2021</v>
      </c>
      <c r="Q11" s="47">
        <v>2023</v>
      </c>
      <c r="R11" s="74" t="s">
        <v>1058</v>
      </c>
      <c r="S11" s="74" t="s">
        <v>340</v>
      </c>
      <c r="T11" s="17">
        <f t="shared" si="0"/>
        <v>2021</v>
      </c>
      <c r="U11" s="82">
        <v>2</v>
      </c>
      <c r="V11" s="82"/>
      <c r="W11" s="82"/>
      <c r="X11" s="82">
        <v>1</v>
      </c>
      <c r="Y11" s="82"/>
      <c r="Z11" s="82"/>
      <c r="AA11" s="421"/>
      <c r="AB11" s="421"/>
      <c r="AC11" s="196">
        <f>SUM(U11+V11+X11+Y11+Z56)</f>
        <v>3</v>
      </c>
      <c r="AD11" s="196">
        <f t="shared" si="1"/>
        <v>6</v>
      </c>
      <c r="AE11" s="196">
        <f t="shared" si="2"/>
        <v>9</v>
      </c>
    </row>
    <row r="12" spans="1:31" s="7" customFormat="1" ht="102" customHeight="1" x14ac:dyDescent="0.25">
      <c r="A12" s="322" t="s">
        <v>2301</v>
      </c>
      <c r="B12" s="239">
        <v>26</v>
      </c>
      <c r="C12" s="322" t="s">
        <v>2302</v>
      </c>
      <c r="D12" s="322" t="s">
        <v>2303</v>
      </c>
      <c r="E12" s="322" t="s">
        <v>2304</v>
      </c>
      <c r="F12" s="71" t="s">
        <v>33</v>
      </c>
      <c r="G12" s="322">
        <v>1.2500000000000001E-2</v>
      </c>
      <c r="H12" s="322">
        <v>0.01</v>
      </c>
      <c r="I12" s="322" t="s">
        <v>2300</v>
      </c>
      <c r="J12" s="47">
        <v>18</v>
      </c>
      <c r="K12" s="47">
        <v>108</v>
      </c>
      <c r="L12" s="47">
        <v>5</v>
      </c>
      <c r="M12" s="47">
        <v>2014</v>
      </c>
      <c r="N12" s="14">
        <f>IF(K12="","",IF(O12="",IF(K12=0,"",IF(K12&lt;=[10]Разработчик!$D$7,[10]Разработчик!$C$8,IF(K12&lt;=[10]Разработчик!$G$7,[10]Разработчик!$F$8,IF(K12&lt;=[10]Разработчик!$J$7,[10]Разработчик!$I$8,IF(K12&lt;=[10]Разработчик!$M$7,[10]Разработчик!$L$8,IF(K12&lt;=[10]Разработчик!$P$7,[10]Разработчик!$O$8,IF(K12&lt;=[10]Разработчик!$S$7,[10]Разработчик!$R$8,IF(K12&lt;=425.9,3.5,IF(K12&gt;=[10]Разработчик!$V$7,[10]Разработчик!$U$8))))))))),"-"))</f>
        <v>2</v>
      </c>
      <c r="O12" s="15"/>
      <c r="P12" s="71">
        <v>2019</v>
      </c>
      <c r="Q12" s="71">
        <v>2023</v>
      </c>
      <c r="R12" s="71">
        <v>10</v>
      </c>
      <c r="S12" s="74" t="s">
        <v>340</v>
      </c>
      <c r="T12" s="17">
        <f t="shared" si="0"/>
        <v>2024</v>
      </c>
      <c r="U12" s="71">
        <v>8</v>
      </c>
      <c r="V12" s="82"/>
      <c r="W12" s="82">
        <v>1</v>
      </c>
      <c r="X12" s="82"/>
      <c r="Y12" s="82"/>
      <c r="Z12" s="82"/>
      <c r="AA12" s="419">
        <v>5</v>
      </c>
      <c r="AB12" s="419" t="s">
        <v>2520</v>
      </c>
      <c r="AC12" s="196">
        <f>SUM(U12+V12+X12+Y12+Z65)</f>
        <v>8</v>
      </c>
      <c r="AD12" s="196">
        <f t="shared" si="1"/>
        <v>18</v>
      </c>
      <c r="AE12" s="196">
        <f t="shared" si="2"/>
        <v>26</v>
      </c>
    </row>
    <row r="13" spans="1:31" s="7" customFormat="1" x14ac:dyDescent="0.25">
      <c r="A13" s="322"/>
      <c r="B13" s="239">
        <f t="shared" si="3"/>
        <v>26</v>
      </c>
      <c r="C13" s="322"/>
      <c r="D13" s="322"/>
      <c r="E13" s="322"/>
      <c r="F13" s="71" t="s">
        <v>33</v>
      </c>
      <c r="G13" s="322"/>
      <c r="H13" s="322"/>
      <c r="I13" s="322"/>
      <c r="J13" s="47">
        <v>0.5</v>
      </c>
      <c r="K13" s="47">
        <v>25</v>
      </c>
      <c r="L13" s="47">
        <v>5</v>
      </c>
      <c r="M13" s="47">
        <v>2014</v>
      </c>
      <c r="N13" s="14">
        <f>IF(K13="","",IF(O13="",IF(K13=0,"",IF(K13&lt;=[10]Разработчик!$D$7,[10]Разработчик!$C$8,IF(K13&lt;=[10]Разработчик!$G$7,[10]Разработчик!$F$8,IF(K13&lt;=[10]Разработчик!$J$7,[10]Разработчик!$I$8,IF(K13&lt;=[10]Разработчик!$M$7,[10]Разработчик!$L$8,IF(K13&lt;=[10]Разработчик!$P$7,[10]Разработчик!$O$8,IF(K13&lt;=[10]Разработчик!$S$7,[10]Разработчик!$R$8,IF(K13&lt;=425.9,3.5,IF(K13&gt;=[10]Разработчик!$V$7,[10]Разработчик!$U$8))))))))),"-"))</f>
        <v>1</v>
      </c>
      <c r="O13" s="15"/>
      <c r="P13" s="71">
        <v>2019</v>
      </c>
      <c r="Q13" s="71">
        <v>2023</v>
      </c>
      <c r="R13" s="71">
        <v>10</v>
      </c>
      <c r="S13" s="74" t="s">
        <v>340</v>
      </c>
      <c r="T13" s="17">
        <f t="shared" si="0"/>
        <v>2024</v>
      </c>
      <c r="U13" s="82"/>
      <c r="V13" s="82"/>
      <c r="W13" s="82">
        <v>1</v>
      </c>
      <c r="X13" s="82"/>
      <c r="Y13" s="82">
        <v>1</v>
      </c>
      <c r="Z13" s="82"/>
      <c r="AA13" s="421"/>
      <c r="AB13" s="421"/>
      <c r="AC13" s="196">
        <f>SUM(U13+V13+X13+Y13+Z66)</f>
        <v>1</v>
      </c>
      <c r="AD13" s="196">
        <f t="shared" si="1"/>
        <v>3</v>
      </c>
      <c r="AE13" s="196">
        <f t="shared" si="2"/>
        <v>4</v>
      </c>
    </row>
    <row r="14" spans="1:31" s="7" customFormat="1" ht="36" x14ac:dyDescent="0.25">
      <c r="A14" s="322" t="s">
        <v>2305</v>
      </c>
      <c r="B14" s="239">
        <v>29</v>
      </c>
      <c r="C14" s="47" t="s">
        <v>2306</v>
      </c>
      <c r="D14" s="74" t="s">
        <v>2307</v>
      </c>
      <c r="E14" s="47" t="s">
        <v>2308</v>
      </c>
      <c r="F14" s="47" t="s">
        <v>44</v>
      </c>
      <c r="G14" s="47">
        <v>0.378</v>
      </c>
      <c r="H14" s="47">
        <v>0.3</v>
      </c>
      <c r="I14" s="47">
        <v>10</v>
      </c>
      <c r="J14" s="47">
        <v>21.3</v>
      </c>
      <c r="K14" s="47">
        <v>108</v>
      </c>
      <c r="L14" s="47">
        <v>4</v>
      </c>
      <c r="M14" s="47">
        <v>2010</v>
      </c>
      <c r="N14" s="14">
        <f>IF(K14="","",IF(O14="",IF(K14=0,"",IF(K14&lt;=[10]Разработчик!$D$7,[10]Разработчик!$C$8,IF(K14&lt;=[10]Разработчик!$G$7,[10]Разработчик!$F$8,IF(K14&lt;=[10]Разработчик!$J$7,[10]Разработчик!$I$8,IF(K14&lt;=[10]Разработчик!$M$7,[10]Разработчик!$L$8,IF(K14&lt;=[10]Разработчик!$P$7,[10]Разработчик!$O$8,IF(K14&lt;=[10]Разработчик!$S$7,[10]Разработчик!$R$8,IF(K14&lt;=425.9,3.5,IF(K14&gt;=[10]Разработчик!$V$7,[10]Разработчик!$U$8))))))))),"-"))</f>
        <v>2</v>
      </c>
      <c r="O14" s="15"/>
      <c r="P14" s="71">
        <v>2019</v>
      </c>
      <c r="Q14" s="71">
        <v>2023</v>
      </c>
      <c r="R14" s="90">
        <v>20</v>
      </c>
      <c r="S14" s="74" t="s">
        <v>340</v>
      </c>
      <c r="T14" s="17">
        <f t="shared" ref="T14:T28" si="4">IF(M14="","",M14+R14)</f>
        <v>2030</v>
      </c>
      <c r="U14" s="82">
        <v>19</v>
      </c>
      <c r="V14" s="82">
        <v>3</v>
      </c>
      <c r="W14" s="82">
        <v>5</v>
      </c>
      <c r="X14" s="82">
        <v>1</v>
      </c>
      <c r="Y14" s="82"/>
      <c r="Z14" s="82"/>
      <c r="AA14" s="419">
        <v>5</v>
      </c>
      <c r="AB14" s="419" t="s">
        <v>2521</v>
      </c>
      <c r="AC14" s="196">
        <f>SUM(U14+V14+X14+Y14+Z67)</f>
        <v>23</v>
      </c>
      <c r="AD14" s="196">
        <f t="shared" si="1"/>
        <v>59</v>
      </c>
      <c r="AE14" s="196">
        <f t="shared" si="2"/>
        <v>82</v>
      </c>
    </row>
    <row r="15" spans="1:31" s="7" customFormat="1" x14ac:dyDescent="0.25">
      <c r="A15" s="322"/>
      <c r="B15" s="239">
        <f t="shared" ref="B15:B20" si="5">B14</f>
        <v>29</v>
      </c>
      <c r="C15" s="322" t="s">
        <v>2309</v>
      </c>
      <c r="D15" s="323" t="s">
        <v>2307</v>
      </c>
      <c r="E15" s="322" t="s">
        <v>2308</v>
      </c>
      <c r="F15" s="47" t="s">
        <v>44</v>
      </c>
      <c r="G15" s="322">
        <v>0.5</v>
      </c>
      <c r="H15" s="322">
        <v>0.4</v>
      </c>
      <c r="I15" s="322">
        <v>10</v>
      </c>
      <c r="J15" s="47">
        <v>443.9</v>
      </c>
      <c r="K15" s="47">
        <v>108</v>
      </c>
      <c r="L15" s="47">
        <v>4</v>
      </c>
      <c r="M15" s="47">
        <v>2010</v>
      </c>
      <c r="N15" s="14">
        <f>IF(K15="","",IF(O15="",IF(K15=0,"",IF(K15&lt;=[10]Разработчик!$D$7,[10]Разработчик!$C$8,IF(K15&lt;=[10]Разработчик!$G$7,[10]Разработчик!$F$8,IF(K15&lt;=[10]Разработчик!$J$7,[10]Разработчик!$I$8,IF(K15&lt;=[10]Разработчик!$M$7,[10]Разработчик!$L$8,IF(K15&lt;=[10]Разработчик!$P$7,[10]Разработчик!$O$8,IF(K15&lt;=[10]Разработчик!$S$7,[10]Разработчик!$R$8,IF(K15&lt;=425.9,3.5,IF(K15&gt;=[10]Разработчик!$V$7,[10]Разработчик!$U$8))))))))),"-"))</f>
        <v>2</v>
      </c>
      <c r="O15" s="15"/>
      <c r="P15" s="71">
        <v>2019</v>
      </c>
      <c r="Q15" s="71">
        <v>2023</v>
      </c>
      <c r="R15" s="74" t="s">
        <v>314</v>
      </c>
      <c r="S15" s="74" t="s">
        <v>340</v>
      </c>
      <c r="T15" s="17">
        <f t="shared" si="4"/>
        <v>2030</v>
      </c>
      <c r="U15" s="82"/>
      <c r="V15" s="82"/>
      <c r="W15" s="82"/>
      <c r="X15" s="82"/>
      <c r="Y15" s="82"/>
      <c r="Z15" s="82"/>
      <c r="AA15" s="420"/>
      <c r="AB15" s="420"/>
      <c r="AC15" s="196">
        <f>SUM(U15+V15+X15+Y15+Z68)</f>
        <v>0</v>
      </c>
      <c r="AD15" s="196">
        <f t="shared" si="1"/>
        <v>0</v>
      </c>
      <c r="AE15" s="196">
        <f t="shared" si="2"/>
        <v>0</v>
      </c>
    </row>
    <row r="16" spans="1:31" s="7" customFormat="1" x14ac:dyDescent="0.25">
      <c r="A16" s="322"/>
      <c r="B16" s="239">
        <f t="shared" si="5"/>
        <v>29</v>
      </c>
      <c r="C16" s="322"/>
      <c r="D16" s="323"/>
      <c r="E16" s="322"/>
      <c r="F16" s="47" t="s">
        <v>44</v>
      </c>
      <c r="G16" s="322"/>
      <c r="H16" s="322"/>
      <c r="I16" s="322"/>
      <c r="J16" s="47">
        <v>0.2</v>
      </c>
      <c r="K16" s="47">
        <v>32</v>
      </c>
      <c r="L16" s="47">
        <v>3.5</v>
      </c>
      <c r="M16" s="47">
        <v>2010</v>
      </c>
      <c r="N16" s="14">
        <f>IF(K16="","",IF(O16="",IF(K16=0,"",IF(K16&lt;=[10]Разработчик!$D$7,[10]Разработчик!$C$8,IF(K16&lt;=[10]Разработчик!$G$7,[10]Разработчик!$F$8,IF(K16&lt;=[10]Разработчик!$J$7,[10]Разработчик!$I$8,IF(K16&lt;=[10]Разработчик!$M$7,[10]Разработчик!$L$8,IF(K16&lt;=[10]Разработчик!$P$7,[10]Разработчик!$O$8,IF(K16&lt;=[10]Разработчик!$S$7,[10]Разработчик!$R$8,IF(K16&lt;=425.9,3.5,IF(K16&gt;=[10]Разработчик!$V$7,[10]Разработчик!$U$8))))))))),"-"))</f>
        <v>1.5</v>
      </c>
      <c r="O16" s="15"/>
      <c r="P16" s="71">
        <v>2019</v>
      </c>
      <c r="Q16" s="71">
        <v>2023</v>
      </c>
      <c r="R16" s="90">
        <v>20</v>
      </c>
      <c r="S16" s="74" t="s">
        <v>340</v>
      </c>
      <c r="T16" s="17">
        <f t="shared" si="4"/>
        <v>2030</v>
      </c>
      <c r="U16" s="82"/>
      <c r="V16" s="82"/>
      <c r="W16" s="82"/>
      <c r="X16" s="82"/>
      <c r="Y16" s="82"/>
      <c r="Z16" s="82"/>
      <c r="AA16" s="421"/>
      <c r="AB16" s="421"/>
      <c r="AC16" s="196">
        <f>SUM(U16+V16+X16+Y16+Z69)</f>
        <v>0</v>
      </c>
      <c r="AD16" s="196">
        <f t="shared" si="1"/>
        <v>0</v>
      </c>
      <c r="AE16" s="196">
        <f t="shared" si="2"/>
        <v>0</v>
      </c>
    </row>
    <row r="17" spans="1:31" s="7" customFormat="1" ht="63" customHeight="1" x14ac:dyDescent="0.25">
      <c r="A17" s="326" t="s">
        <v>2310</v>
      </c>
      <c r="B17" s="239">
        <v>31</v>
      </c>
      <c r="C17" s="321" t="s">
        <v>2311</v>
      </c>
      <c r="D17" s="321" t="s">
        <v>2312</v>
      </c>
      <c r="E17" s="321" t="s">
        <v>2313</v>
      </c>
      <c r="F17" s="47" t="s">
        <v>44</v>
      </c>
      <c r="G17" s="364">
        <v>0.375</v>
      </c>
      <c r="H17" s="321">
        <v>0.5</v>
      </c>
      <c r="I17" s="321" t="s">
        <v>2314</v>
      </c>
      <c r="J17" s="46">
        <v>129.02000000000001</v>
      </c>
      <c r="K17" s="46">
        <v>108</v>
      </c>
      <c r="L17" s="46">
        <v>4</v>
      </c>
      <c r="M17" s="47">
        <v>2010</v>
      </c>
      <c r="N17" s="14">
        <f>IF(K17="","",IF(O17="",IF(K17=0,"",IF(K17&lt;=[10]Разработчик!$D$7,[10]Разработчик!$C$8,IF(K17&lt;=[10]Разработчик!$G$7,[10]Разработчик!$F$8,IF(K17&lt;=[10]Разработчик!$J$7,[10]Разработчик!$I$8,IF(K17&lt;=[10]Разработчик!$M$7,[10]Разработчик!$L$8,IF(K17&lt;=[10]Разработчик!$P$7,[10]Разработчик!$O$8,IF(K17&lt;=[10]Разработчик!$S$7,[10]Разработчик!$R$8,IF(K17&lt;=425.9,3.5,IF(K17&gt;=[10]Разработчик!$V$7,[10]Разработчик!$U$8))))))))),"-"))</f>
        <v>2</v>
      </c>
      <c r="O17" s="15"/>
      <c r="P17" s="47">
        <v>2019</v>
      </c>
      <c r="Q17" s="47">
        <v>2023</v>
      </c>
      <c r="R17" s="46">
        <v>13</v>
      </c>
      <c r="S17" s="46" t="s">
        <v>54</v>
      </c>
      <c r="T17" s="17">
        <f t="shared" si="4"/>
        <v>2023</v>
      </c>
      <c r="U17" s="82">
        <v>21</v>
      </c>
      <c r="V17" s="82">
        <v>2</v>
      </c>
      <c r="W17" s="82">
        <v>7</v>
      </c>
      <c r="X17" s="82">
        <v>2</v>
      </c>
      <c r="Y17" s="82"/>
      <c r="Z17" s="82"/>
      <c r="AA17" s="419">
        <v>5</v>
      </c>
      <c r="AB17" s="419" t="s">
        <v>2521</v>
      </c>
      <c r="AC17" s="196">
        <f>SUM(U17+V17+X17+Y17+Z73)</f>
        <v>25</v>
      </c>
      <c r="AD17" s="196">
        <f t="shared" si="1"/>
        <v>66</v>
      </c>
      <c r="AE17" s="196">
        <f t="shared" si="2"/>
        <v>91</v>
      </c>
    </row>
    <row r="18" spans="1:31" s="7" customFormat="1" x14ac:dyDescent="0.25">
      <c r="A18" s="326"/>
      <c r="B18" s="239">
        <f t="shared" si="5"/>
        <v>31</v>
      </c>
      <c r="C18" s="321"/>
      <c r="D18" s="321"/>
      <c r="E18" s="321"/>
      <c r="F18" s="47" t="s">
        <v>44</v>
      </c>
      <c r="G18" s="364"/>
      <c r="H18" s="321"/>
      <c r="I18" s="321"/>
      <c r="J18" s="46">
        <v>31.25</v>
      </c>
      <c r="K18" s="46">
        <v>108</v>
      </c>
      <c r="L18" s="46">
        <v>4</v>
      </c>
      <c r="M18" s="47">
        <v>2010</v>
      </c>
      <c r="N18" s="14">
        <f>IF(K18="","",IF(O18="",IF(K18=0,"",IF(K18&lt;=[10]Разработчик!$D$7,[10]Разработчик!$C$8,IF(K18&lt;=[10]Разработчик!$G$7,[10]Разработчик!$F$8,IF(K18&lt;=[10]Разработчик!$J$7,[10]Разработчик!$I$8,IF(K18&lt;=[10]Разработчик!$M$7,[10]Разработчик!$L$8,IF(K18&lt;=[10]Разработчик!$P$7,[10]Разработчик!$O$8,IF(K18&lt;=[10]Разработчик!$S$7,[10]Разработчик!$R$8,IF(K18&lt;=425.9,3.5,IF(K18&gt;=[10]Разработчик!$V$7,[10]Разработчик!$U$8))))))))),"-"))</f>
        <v>2</v>
      </c>
      <c r="O18" s="15"/>
      <c r="P18" s="47">
        <v>2019</v>
      </c>
      <c r="Q18" s="47">
        <v>2023</v>
      </c>
      <c r="R18" s="46">
        <v>13</v>
      </c>
      <c r="S18" s="46" t="s">
        <v>54</v>
      </c>
      <c r="T18" s="17">
        <f t="shared" si="4"/>
        <v>2023</v>
      </c>
      <c r="U18" s="82"/>
      <c r="V18" s="82"/>
      <c r="W18" s="82"/>
      <c r="X18" s="82"/>
      <c r="Y18" s="82"/>
      <c r="Z18" s="82"/>
      <c r="AA18" s="420"/>
      <c r="AB18" s="420"/>
      <c r="AC18" s="196">
        <f>SUM(U18+V18+X18+Y18+Z74)</f>
        <v>0</v>
      </c>
      <c r="AD18" s="196">
        <f t="shared" si="1"/>
        <v>0</v>
      </c>
      <c r="AE18" s="196">
        <f t="shared" si="2"/>
        <v>0</v>
      </c>
    </row>
    <row r="19" spans="1:31" s="7" customFormat="1" x14ac:dyDescent="0.25">
      <c r="A19" s="326"/>
      <c r="B19" s="239">
        <f t="shared" si="5"/>
        <v>31</v>
      </c>
      <c r="C19" s="321"/>
      <c r="D19" s="321"/>
      <c r="E19" s="321"/>
      <c r="F19" s="47" t="s">
        <v>44</v>
      </c>
      <c r="G19" s="364"/>
      <c r="H19" s="321"/>
      <c r="I19" s="321"/>
      <c r="J19" s="46">
        <v>0.4</v>
      </c>
      <c r="K19" s="46">
        <v>89</v>
      </c>
      <c r="L19" s="46">
        <v>4.5</v>
      </c>
      <c r="M19" s="47">
        <v>2010</v>
      </c>
      <c r="N19" s="14">
        <f>IF(K19="","",IF(O19="",IF(K19=0,"",IF(K19&lt;=[10]Разработчик!$D$7,[10]Разработчик!$C$8,IF(K19&lt;=[10]Разработчик!$G$7,[10]Разработчик!$F$8,IF(K19&lt;=[10]Разработчик!$J$7,[10]Разработчик!$I$8,IF(K19&lt;=[10]Разработчик!$M$7,[10]Разработчик!$L$8,IF(K19&lt;=[10]Разработчик!$P$7,[10]Разработчик!$O$8,IF(K19&lt;=[10]Разработчик!$S$7,[10]Разработчик!$R$8,IF(K19&lt;=425.9,3.5,IF(K19&gt;=[10]Разработчик!$V$7,[10]Разработчик!$U$8))))))))),"-"))</f>
        <v>2</v>
      </c>
      <c r="O19" s="15"/>
      <c r="P19" s="47">
        <v>2019</v>
      </c>
      <c r="Q19" s="47">
        <v>2023</v>
      </c>
      <c r="R19" s="46">
        <v>10</v>
      </c>
      <c r="S19" s="46" t="s">
        <v>54</v>
      </c>
      <c r="T19" s="17">
        <f t="shared" si="4"/>
        <v>2020</v>
      </c>
      <c r="U19" s="82"/>
      <c r="V19" s="82"/>
      <c r="W19" s="82"/>
      <c r="X19" s="82"/>
      <c r="Y19" s="82"/>
      <c r="Z19" s="82"/>
      <c r="AA19" s="420"/>
      <c r="AB19" s="420"/>
      <c r="AC19" s="196">
        <f>SUM(U19+V19+X19+Y19+Z75)</f>
        <v>0</v>
      </c>
      <c r="AD19" s="196">
        <f t="shared" si="1"/>
        <v>0</v>
      </c>
      <c r="AE19" s="196">
        <f t="shared" si="2"/>
        <v>0</v>
      </c>
    </row>
    <row r="20" spans="1:31" s="7" customFormat="1" x14ac:dyDescent="0.25">
      <c r="A20" s="326"/>
      <c r="B20" s="239">
        <f t="shared" si="5"/>
        <v>31</v>
      </c>
      <c r="C20" s="321"/>
      <c r="D20" s="321"/>
      <c r="E20" s="321"/>
      <c r="F20" s="47" t="s">
        <v>44</v>
      </c>
      <c r="G20" s="364"/>
      <c r="H20" s="321"/>
      <c r="I20" s="321"/>
      <c r="J20" s="46">
        <v>2.6</v>
      </c>
      <c r="K20" s="46">
        <v>32</v>
      </c>
      <c r="L20" s="46">
        <v>3</v>
      </c>
      <c r="M20" s="47">
        <v>2010</v>
      </c>
      <c r="N20" s="14">
        <f>IF(K20="","",IF(O20="",IF(K20=0,"",IF(K20&lt;=[10]Разработчик!$D$7,[10]Разработчик!$C$8,IF(K20&lt;=[10]Разработчик!$G$7,[10]Разработчик!$F$8,IF(K20&lt;=[10]Разработчик!$J$7,[10]Разработчик!$I$8,IF(K20&lt;=[10]Разработчик!$M$7,[10]Разработчик!$L$8,IF(K20&lt;=[10]Разработчик!$P$7,[10]Разработчик!$O$8,IF(K20&lt;=[10]Разработчик!$S$7,[10]Разработчик!$R$8,IF(K20&lt;=425.9,3.5,IF(K20&gt;=[10]Разработчик!$V$7,[10]Разработчик!$U$8))))))))),"-"))</f>
        <v>1.5</v>
      </c>
      <c r="O20" s="15"/>
      <c r="P20" s="47">
        <v>2019</v>
      </c>
      <c r="Q20" s="47">
        <v>2023</v>
      </c>
      <c r="R20" s="46">
        <v>7</v>
      </c>
      <c r="S20" s="46" t="s">
        <v>54</v>
      </c>
      <c r="T20" s="17">
        <f t="shared" si="4"/>
        <v>2017</v>
      </c>
      <c r="U20" s="82"/>
      <c r="V20" s="82"/>
      <c r="W20" s="82">
        <v>1</v>
      </c>
      <c r="X20" s="82"/>
      <c r="Y20" s="82"/>
      <c r="Z20" s="82"/>
      <c r="AA20" s="421"/>
      <c r="AB20" s="421"/>
      <c r="AC20" s="196">
        <f>SUM(U20+V20+X20+Y20+Z76)</f>
        <v>0</v>
      </c>
      <c r="AD20" s="196">
        <f t="shared" si="1"/>
        <v>2</v>
      </c>
      <c r="AE20" s="196">
        <f t="shared" si="2"/>
        <v>2</v>
      </c>
    </row>
    <row r="21" spans="1:31" s="7" customFormat="1" ht="214.5" customHeight="1" x14ac:dyDescent="0.25">
      <c r="A21" s="322" t="s">
        <v>2317</v>
      </c>
      <c r="B21" s="239"/>
      <c r="C21" s="322" t="s">
        <v>2318</v>
      </c>
      <c r="D21" s="47" t="s">
        <v>28</v>
      </c>
      <c r="E21" s="322" t="s">
        <v>2316</v>
      </c>
      <c r="F21" s="47" t="s">
        <v>63</v>
      </c>
      <c r="G21" s="422">
        <v>0.75</v>
      </c>
      <c r="H21" s="364">
        <v>0.6</v>
      </c>
      <c r="I21" s="364">
        <v>160</v>
      </c>
      <c r="J21" s="46">
        <v>254</v>
      </c>
      <c r="K21" s="46">
        <v>159</v>
      </c>
      <c r="L21" s="46">
        <v>6</v>
      </c>
      <c r="M21" s="47">
        <v>2014</v>
      </c>
      <c r="N21" s="14">
        <v>2.5</v>
      </c>
      <c r="O21" s="15"/>
      <c r="P21" s="47">
        <v>2017</v>
      </c>
      <c r="Q21" s="47">
        <v>2023</v>
      </c>
      <c r="R21" s="46">
        <v>16</v>
      </c>
      <c r="S21" s="46" t="s">
        <v>340</v>
      </c>
      <c r="T21" s="17">
        <v>2030</v>
      </c>
      <c r="U21" s="228">
        <v>23</v>
      </c>
      <c r="V21" s="228"/>
      <c r="W21" s="228">
        <v>4</v>
      </c>
      <c r="X21" s="228">
        <v>2</v>
      </c>
      <c r="Y21" s="228">
        <v>3</v>
      </c>
      <c r="Z21" s="198"/>
      <c r="AA21" s="286" t="s">
        <v>2536</v>
      </c>
      <c r="AB21" s="295" t="s">
        <v>2530</v>
      </c>
      <c r="AC21" s="229">
        <f t="shared" ref="AC21:AC27" si="6">SUM(U21+V21+X21+Y21+Z79)</f>
        <v>28</v>
      </c>
      <c r="AD21" s="229">
        <f t="shared" si="1"/>
        <v>61</v>
      </c>
      <c r="AE21" s="229">
        <f t="shared" si="2"/>
        <v>89</v>
      </c>
    </row>
    <row r="22" spans="1:31" s="7" customFormat="1" x14ac:dyDescent="0.25">
      <c r="A22" s="322"/>
      <c r="B22" s="239"/>
      <c r="C22" s="322"/>
      <c r="D22" s="47" t="s">
        <v>28</v>
      </c>
      <c r="E22" s="322"/>
      <c r="F22" s="47" t="s">
        <v>63</v>
      </c>
      <c r="G22" s="422"/>
      <c r="H22" s="364"/>
      <c r="I22" s="364"/>
      <c r="J22" s="46">
        <v>127</v>
      </c>
      <c r="K22" s="46">
        <v>108</v>
      </c>
      <c r="L22" s="46">
        <v>5</v>
      </c>
      <c r="M22" s="47">
        <v>2014</v>
      </c>
      <c r="N22" s="14">
        <v>2</v>
      </c>
      <c r="O22" s="15"/>
      <c r="P22" s="47">
        <v>2017</v>
      </c>
      <c r="Q22" s="47">
        <v>2023</v>
      </c>
      <c r="R22" s="46">
        <v>16</v>
      </c>
      <c r="S22" s="46" t="s">
        <v>340</v>
      </c>
      <c r="T22" s="17">
        <v>2030</v>
      </c>
      <c r="U22" s="29">
        <v>27</v>
      </c>
      <c r="V22" s="29">
        <v>8</v>
      </c>
      <c r="W22" s="29">
        <v>9</v>
      </c>
      <c r="X22" s="29">
        <v>5</v>
      </c>
      <c r="Y22" s="29">
        <v>6</v>
      </c>
      <c r="Z22" s="56"/>
      <c r="AA22" s="286"/>
      <c r="AB22" s="295"/>
      <c r="AC22" s="196">
        <f t="shared" si="6"/>
        <v>46</v>
      </c>
      <c r="AD22" s="196">
        <f t="shared" si="1"/>
        <v>112</v>
      </c>
      <c r="AE22" s="196">
        <f t="shared" si="2"/>
        <v>158</v>
      </c>
    </row>
    <row r="23" spans="1:31" s="7" customFormat="1" x14ac:dyDescent="0.25">
      <c r="A23" s="322"/>
      <c r="B23" s="239"/>
      <c r="C23" s="322"/>
      <c r="D23" s="47" t="s">
        <v>28</v>
      </c>
      <c r="E23" s="322"/>
      <c r="F23" s="47" t="s">
        <v>63</v>
      </c>
      <c r="G23" s="422"/>
      <c r="H23" s="364"/>
      <c r="I23" s="364"/>
      <c r="J23" s="46">
        <v>39</v>
      </c>
      <c r="K23" s="46">
        <v>89</v>
      </c>
      <c r="L23" s="46">
        <v>5</v>
      </c>
      <c r="M23" s="47">
        <v>2014</v>
      </c>
      <c r="N23" s="14">
        <v>2</v>
      </c>
      <c r="O23" s="15"/>
      <c r="P23" s="47">
        <v>2017</v>
      </c>
      <c r="Q23" s="47">
        <v>2023</v>
      </c>
      <c r="R23" s="46">
        <v>16</v>
      </c>
      <c r="S23" s="46" t="s">
        <v>340</v>
      </c>
      <c r="T23" s="17">
        <v>2030</v>
      </c>
      <c r="U23" s="29">
        <v>20</v>
      </c>
      <c r="V23" s="29"/>
      <c r="W23" s="29">
        <v>8</v>
      </c>
      <c r="X23" s="29"/>
      <c r="Y23" s="29"/>
      <c r="Z23" s="56"/>
      <c r="AA23" s="286"/>
      <c r="AB23" s="295"/>
      <c r="AC23" s="196">
        <f t="shared" si="6"/>
        <v>20</v>
      </c>
      <c r="AD23" s="196">
        <f t="shared" si="1"/>
        <v>56</v>
      </c>
      <c r="AE23" s="196">
        <f t="shared" si="2"/>
        <v>76</v>
      </c>
    </row>
    <row r="24" spans="1:31" s="7" customFormat="1" x14ac:dyDescent="0.25">
      <c r="A24" s="322"/>
      <c r="B24" s="239"/>
      <c r="C24" s="322"/>
      <c r="D24" s="47" t="s">
        <v>28</v>
      </c>
      <c r="E24" s="322"/>
      <c r="F24" s="47" t="s">
        <v>63</v>
      </c>
      <c r="G24" s="422"/>
      <c r="H24" s="364"/>
      <c r="I24" s="364"/>
      <c r="J24" s="46">
        <v>123.5</v>
      </c>
      <c r="K24" s="46">
        <v>57</v>
      </c>
      <c r="L24" s="46">
        <v>5</v>
      </c>
      <c r="M24" s="47">
        <v>2014</v>
      </c>
      <c r="N24" s="14">
        <v>1.5</v>
      </c>
      <c r="O24" s="15"/>
      <c r="P24" s="47">
        <v>2017</v>
      </c>
      <c r="Q24" s="47">
        <v>2023</v>
      </c>
      <c r="R24" s="46">
        <v>16</v>
      </c>
      <c r="S24" s="46" t="s">
        <v>340</v>
      </c>
      <c r="T24" s="17">
        <v>2030</v>
      </c>
      <c r="U24" s="30">
        <v>25</v>
      </c>
      <c r="V24" s="30"/>
      <c r="W24" s="30">
        <v>10</v>
      </c>
      <c r="X24" s="30"/>
      <c r="Y24" s="30">
        <v>2</v>
      </c>
      <c r="Z24" s="157"/>
      <c r="AA24" s="286"/>
      <c r="AB24" s="295"/>
      <c r="AC24" s="196">
        <f t="shared" si="6"/>
        <v>27</v>
      </c>
      <c r="AD24" s="196">
        <f t="shared" si="1"/>
        <v>72</v>
      </c>
      <c r="AE24" s="196">
        <f t="shared" si="2"/>
        <v>99</v>
      </c>
    </row>
    <row r="25" spans="1:31" s="7" customFormat="1" x14ac:dyDescent="0.25">
      <c r="A25" s="322"/>
      <c r="B25" s="239"/>
      <c r="C25" s="322"/>
      <c r="D25" s="47" t="s">
        <v>28</v>
      </c>
      <c r="E25" s="322"/>
      <c r="F25" s="47" t="s">
        <v>63</v>
      </c>
      <c r="G25" s="422"/>
      <c r="H25" s="364"/>
      <c r="I25" s="364"/>
      <c r="J25" s="46">
        <v>10</v>
      </c>
      <c r="K25" s="46">
        <v>38</v>
      </c>
      <c r="L25" s="46">
        <v>5</v>
      </c>
      <c r="M25" s="47">
        <v>2014</v>
      </c>
      <c r="N25" s="14">
        <v>1.5</v>
      </c>
      <c r="O25" s="15"/>
      <c r="P25" s="47">
        <v>2017</v>
      </c>
      <c r="Q25" s="47">
        <v>2023</v>
      </c>
      <c r="R25" s="46">
        <v>16</v>
      </c>
      <c r="S25" s="46" t="s">
        <v>340</v>
      </c>
      <c r="T25" s="17">
        <v>2030</v>
      </c>
      <c r="U25" s="30"/>
      <c r="V25" s="30"/>
      <c r="W25" s="30">
        <v>2</v>
      </c>
      <c r="X25" s="30"/>
      <c r="Y25" s="30"/>
      <c r="Z25" s="157"/>
      <c r="AA25" s="286"/>
      <c r="AB25" s="295"/>
      <c r="AC25" s="196">
        <f t="shared" si="6"/>
        <v>0</v>
      </c>
      <c r="AD25" s="196">
        <f t="shared" si="1"/>
        <v>4</v>
      </c>
      <c r="AE25" s="196">
        <f t="shared" si="2"/>
        <v>4</v>
      </c>
    </row>
    <row r="26" spans="1:31" s="7" customFormat="1" x14ac:dyDescent="0.25">
      <c r="A26" s="322"/>
      <c r="B26" s="239"/>
      <c r="C26" s="322"/>
      <c r="D26" s="47" t="s">
        <v>28</v>
      </c>
      <c r="E26" s="322"/>
      <c r="F26" s="47" t="s">
        <v>63</v>
      </c>
      <c r="G26" s="422"/>
      <c r="H26" s="364"/>
      <c r="I26" s="364"/>
      <c r="J26" s="46">
        <v>4</v>
      </c>
      <c r="K26" s="46">
        <v>32</v>
      </c>
      <c r="L26" s="46">
        <v>3</v>
      </c>
      <c r="M26" s="47">
        <v>2014</v>
      </c>
      <c r="N26" s="14">
        <v>1.5</v>
      </c>
      <c r="O26" s="15"/>
      <c r="P26" s="47">
        <v>2017</v>
      </c>
      <c r="Q26" s="47">
        <v>2023</v>
      </c>
      <c r="R26" s="46">
        <v>16</v>
      </c>
      <c r="S26" s="46" t="s">
        <v>340</v>
      </c>
      <c r="T26" s="17">
        <v>2030</v>
      </c>
      <c r="U26" s="30"/>
      <c r="V26" s="30"/>
      <c r="W26" s="30">
        <v>21</v>
      </c>
      <c r="X26" s="30"/>
      <c r="Y26" s="30"/>
      <c r="Z26" s="157"/>
      <c r="AA26" s="286"/>
      <c r="AB26" s="295"/>
      <c r="AC26" s="196">
        <f t="shared" si="6"/>
        <v>0</v>
      </c>
      <c r="AD26" s="196">
        <f t="shared" si="1"/>
        <v>42</v>
      </c>
      <c r="AE26" s="196">
        <f t="shared" si="2"/>
        <v>42</v>
      </c>
    </row>
    <row r="27" spans="1:31" s="7" customFormat="1" x14ac:dyDescent="0.25">
      <c r="A27" s="322"/>
      <c r="B27" s="239"/>
      <c r="C27" s="322"/>
      <c r="D27" s="47" t="s">
        <v>28</v>
      </c>
      <c r="E27" s="322"/>
      <c r="F27" s="47" t="s">
        <v>63</v>
      </c>
      <c r="G27" s="422"/>
      <c r="H27" s="364"/>
      <c r="I27" s="364"/>
      <c r="J27" s="46">
        <v>13.8</v>
      </c>
      <c r="K27" s="46">
        <v>25</v>
      </c>
      <c r="L27" s="46">
        <v>3</v>
      </c>
      <c r="M27" s="47">
        <v>2014</v>
      </c>
      <c r="N27" s="14">
        <v>1</v>
      </c>
      <c r="O27" s="15"/>
      <c r="P27" s="47">
        <v>2017</v>
      </c>
      <c r="Q27" s="47">
        <v>2023</v>
      </c>
      <c r="R27" s="46">
        <v>16</v>
      </c>
      <c r="S27" s="46" t="s">
        <v>340</v>
      </c>
      <c r="T27" s="17">
        <v>2030</v>
      </c>
      <c r="U27" s="30"/>
      <c r="V27" s="30"/>
      <c r="W27" s="30">
        <v>7</v>
      </c>
      <c r="X27" s="30"/>
      <c r="Y27" s="30"/>
      <c r="Z27" s="157"/>
      <c r="AA27" s="286"/>
      <c r="AB27" s="295"/>
      <c r="AC27" s="196">
        <f t="shared" si="6"/>
        <v>0</v>
      </c>
      <c r="AD27" s="196">
        <f t="shared" si="1"/>
        <v>14</v>
      </c>
      <c r="AE27" s="196">
        <f t="shared" si="2"/>
        <v>14</v>
      </c>
    </row>
    <row r="28" spans="1:31" s="7" customFormat="1" ht="15.75" x14ac:dyDescent="0.25">
      <c r="A28" s="45"/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19" t="str">
        <f>IF(K28="","",IF(O28="",IF(K28=0,"",IF(K28&lt;=[10]Разработчик!$D$7,[10]Разработчик!$C$8,IF(K28&lt;=[10]Разработчик!$G$7,[10]Разработчик!$F$8,IF(K28&lt;=[10]Разработчик!$J$7,[10]Разработчик!$I$8,IF(K28&lt;=[10]Разработчик!$M$7,[10]Разработчик!$L$8,IF(K28&lt;=[10]Разработчик!$P$7,[10]Разработчик!$O$8,IF(K28&lt;=[10]Разработчик!$S$7,[10]Разработчик!$R$8,IF(K28&lt;=425.9,3.5,IF(K28&gt;=[10]Разработчик!$V$7,[10]Разработчик!$U$8))))))))),"-"))</f>
        <v/>
      </c>
      <c r="O28" s="20"/>
      <c r="P28" s="45"/>
      <c r="Q28" s="45"/>
      <c r="R28" s="45"/>
      <c r="S28" s="45"/>
      <c r="T28" s="21" t="str">
        <f t="shared" si="4"/>
        <v/>
      </c>
      <c r="AC28" s="204">
        <f>SUM(AC7:AC27)</f>
        <v>244</v>
      </c>
      <c r="AD28" s="204">
        <f>SUM(AD7:AD27)</f>
        <v>677</v>
      </c>
      <c r="AE28" s="204">
        <f t="shared" si="2"/>
        <v>921</v>
      </c>
    </row>
    <row r="29" spans="1:31" s="7" customFormat="1" ht="15.75" x14ac:dyDescent="0.25">
      <c r="AB29" s="445"/>
      <c r="AC29" s="446"/>
      <c r="AD29" s="446"/>
      <c r="AE29" s="446"/>
    </row>
    <row r="30" spans="1:31" ht="15.75" x14ac:dyDescent="0.25">
      <c r="A30" s="5"/>
      <c r="B30" s="5" t="s">
        <v>3192</v>
      </c>
      <c r="U30" s="7"/>
      <c r="V30" s="7"/>
      <c r="W30" s="7"/>
      <c r="X30" s="7"/>
      <c r="Y30" s="7"/>
      <c r="Z30" s="7"/>
      <c r="AA30" s="7"/>
      <c r="AB30" s="7"/>
    </row>
  </sheetData>
  <autoFilter ref="A6:AE28"/>
  <mergeCells count="89">
    <mergeCell ref="A21:A27"/>
    <mergeCell ref="C21:C27"/>
    <mergeCell ref="E21:E27"/>
    <mergeCell ref="G21:G27"/>
    <mergeCell ref="AC3:AC5"/>
    <mergeCell ref="AD3:AD5"/>
    <mergeCell ref="AE3:AE5"/>
    <mergeCell ref="A2:AE2"/>
    <mergeCell ref="AA17:AA20"/>
    <mergeCell ref="AB17:AB20"/>
    <mergeCell ref="AA12:AA13"/>
    <mergeCell ref="AB12:AB13"/>
    <mergeCell ref="AB10:AB11"/>
    <mergeCell ref="AA10:AA11"/>
    <mergeCell ref="AA7:AA9"/>
    <mergeCell ref="AB7:AB9"/>
    <mergeCell ref="A1:AE1"/>
    <mergeCell ref="AA14:AA16"/>
    <mergeCell ref="AB14:AB16"/>
    <mergeCell ref="S3:S5"/>
    <mergeCell ref="C4:C5"/>
    <mergeCell ref="D4:D5"/>
    <mergeCell ref="G4:G5"/>
    <mergeCell ref="H4:I4"/>
    <mergeCell ref="H21:H27"/>
    <mergeCell ref="I21:I27"/>
    <mergeCell ref="AA21:AA27"/>
    <mergeCell ref="AB21:AB27"/>
    <mergeCell ref="I7:I9"/>
    <mergeCell ref="J7:J9"/>
    <mergeCell ref="A10:A11"/>
    <mergeCell ref="C10:C11"/>
    <mergeCell ref="D10:D11"/>
    <mergeCell ref="E10:E11"/>
    <mergeCell ref="J10:J11"/>
    <mergeCell ref="A7:A9"/>
    <mergeCell ref="C7:C9"/>
    <mergeCell ref="D7:D9"/>
    <mergeCell ref="E7:E9"/>
    <mergeCell ref="G7:G9"/>
    <mergeCell ref="A3:A5"/>
    <mergeCell ref="B3:B5"/>
    <mergeCell ref="C3:D3"/>
    <mergeCell ref="E3:E5"/>
    <mergeCell ref="F3:F5"/>
    <mergeCell ref="G3:L3"/>
    <mergeCell ref="J4:L4"/>
    <mergeCell ref="N4:N5"/>
    <mergeCell ref="O4:O5"/>
    <mergeCell ref="M3:M5"/>
    <mergeCell ref="N3:O3"/>
    <mergeCell ref="G10:G11"/>
    <mergeCell ref="H10:H11"/>
    <mergeCell ref="I10:I11"/>
    <mergeCell ref="H7:H9"/>
    <mergeCell ref="A12:A13"/>
    <mergeCell ref="C12:C13"/>
    <mergeCell ref="D12:D13"/>
    <mergeCell ref="E12:E13"/>
    <mergeCell ref="G12:G13"/>
    <mergeCell ref="H12:H13"/>
    <mergeCell ref="I12:I13"/>
    <mergeCell ref="A17:A20"/>
    <mergeCell ref="C17:C20"/>
    <mergeCell ref="D17:D20"/>
    <mergeCell ref="E17:E20"/>
    <mergeCell ref="G17:G20"/>
    <mergeCell ref="H17:H20"/>
    <mergeCell ref="U3:U5"/>
    <mergeCell ref="V3:V5"/>
    <mergeCell ref="I15:I16"/>
    <mergeCell ref="A14:A16"/>
    <mergeCell ref="C15:C16"/>
    <mergeCell ref="D15:D16"/>
    <mergeCell ref="E15:E16"/>
    <mergeCell ref="G15:G16"/>
    <mergeCell ref="H15:H16"/>
    <mergeCell ref="W3:W5"/>
    <mergeCell ref="X3:X5"/>
    <mergeCell ref="Y3:Y5"/>
    <mergeCell ref="Z3:Z5"/>
    <mergeCell ref="AA3:AA5"/>
    <mergeCell ref="AB3:AB5"/>
    <mergeCell ref="I17:I20"/>
    <mergeCell ref="T3:T5"/>
    <mergeCell ref="Q4:Q5"/>
    <mergeCell ref="P4:P5"/>
    <mergeCell ref="P3:Q3"/>
    <mergeCell ref="R3:R5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errorStyle="warning" allowBlank="1" showInputMessage="1" showErrorMessage="1" errorTitle="Объект" error="Подразделение АО &quot;Антипинский НПЗ&quot;">
          <x14:formula1>
            <xm:f>[10]Разработчик!#REF!</xm:f>
          </x14:formula1>
          <xm:sqref>A1</xm:sqref>
        </x14:dataValidation>
        <x14:dataValidation type="list" allowBlank="1" showInputMessage="1" showErrorMessage="1" error="Указать категорию согласно Приложения №22 к Руководству по безопасности №784 от 27 декабря 2012г.">
          <x14:formula1>
            <xm:f>[10]Разработчик!#REF!</xm:f>
          </x14:formula1>
          <xm:sqref>F7:F28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14</vt:i4>
      </vt:variant>
    </vt:vector>
  </HeadingPairs>
  <TitlesOfParts>
    <vt:vector size="14" baseType="lpstr">
      <vt:lpstr>АТ-1</vt:lpstr>
      <vt:lpstr>АТ-2 </vt:lpstr>
      <vt:lpstr>АТ-3 </vt:lpstr>
      <vt:lpstr>СУГ </vt:lpstr>
      <vt:lpstr>УГОДТ </vt:lpstr>
      <vt:lpstr>УПВ</vt:lpstr>
      <vt:lpstr>УГПМ </vt:lpstr>
      <vt:lpstr>УПЭС </vt:lpstr>
      <vt:lpstr>УПХН</vt:lpstr>
      <vt:lpstr>УПХНП</vt:lpstr>
      <vt:lpstr>УМЦК </vt:lpstr>
      <vt:lpstr>УОТНиПН</vt:lpstr>
      <vt:lpstr>УОСН </vt:lpstr>
      <vt:lpstr>ИТОГО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Карлышев Артем Павлович</dc:creator>
  <cp:lastModifiedBy>Карлышев Артем Павлович</cp:lastModifiedBy>
  <cp:lastPrinted>2023-05-18T05:42:47Z</cp:lastPrinted>
  <dcterms:created xsi:type="dcterms:W3CDTF">2022-04-14T10:03:40Z</dcterms:created>
  <dcterms:modified xsi:type="dcterms:W3CDTF">2023-05-18T10:54:13Z</dcterms:modified>
</cp:coreProperties>
</file>